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17\"/>
    </mc:Choice>
  </mc:AlternateContent>
  <bookViews>
    <workbookView xWindow="630" yWindow="330" windowWidth="8910" windowHeight="4695"/>
  </bookViews>
  <sheets>
    <sheet name="Input" sheetId="3" r:id="rId1"/>
    <sheet name="Calc" sheetId="2" r:id="rId2"/>
    <sheet name="results" sheetId="6" r:id="rId3"/>
    <sheet name="Std" sheetId="7" r:id="rId4"/>
  </sheets>
  <functionGroups builtInGroupCount="18"/>
  <definedNames>
    <definedName name="_xlnm._FilterDatabase" localSheetId="1" hidden="1">Calc!$A$4:$H$5</definedName>
  </definedNames>
  <calcPr calcId="152511"/>
</workbook>
</file>

<file path=xl/calcChain.xml><?xml version="1.0" encoding="utf-8"?>
<calcChain xmlns="http://schemas.openxmlformats.org/spreadsheetml/2006/main">
  <c r="S665" i="6" l="1"/>
  <c r="L665" i="6"/>
  <c r="K665" i="6"/>
  <c r="J665" i="6"/>
  <c r="I665" i="6"/>
  <c r="H665" i="6"/>
  <c r="G665" i="6"/>
  <c r="F665" i="6"/>
  <c r="E665" i="6"/>
  <c r="D665" i="6"/>
  <c r="C665" i="6"/>
  <c r="B665" i="6"/>
  <c r="A665" i="6"/>
  <c r="S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S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S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S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S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S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S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S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S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S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BA665" i="2"/>
  <c r="AZ665" i="2"/>
  <c r="AV665" i="2"/>
  <c r="AF665" i="2"/>
  <c r="AG665" i="2" s="1"/>
  <c r="AE665" i="2"/>
  <c r="AD665" i="2"/>
  <c r="Z665" i="2"/>
  <c r="Y665" i="2"/>
  <c r="X665" i="2"/>
  <c r="U665" i="2"/>
  <c r="T665" i="2"/>
  <c r="S665" i="2"/>
  <c r="G665" i="2"/>
  <c r="H665" i="2" s="1"/>
  <c r="F665" i="2"/>
  <c r="E665" i="2"/>
  <c r="C665" i="2"/>
  <c r="D665" i="2" s="1"/>
  <c r="B665" i="2"/>
  <c r="A665" i="2"/>
  <c r="BA664" i="2"/>
  <c r="AZ664" i="2"/>
  <c r="AV664" i="2"/>
  <c r="AF664" i="2"/>
  <c r="AG664" i="2" s="1"/>
  <c r="AE664" i="2"/>
  <c r="AD664" i="2"/>
  <c r="Z664" i="2"/>
  <c r="Y664" i="2"/>
  <c r="X664" i="2"/>
  <c r="T664" i="2"/>
  <c r="S664" i="2"/>
  <c r="G664" i="2"/>
  <c r="H664" i="2" s="1"/>
  <c r="F664" i="2"/>
  <c r="E664" i="2"/>
  <c r="C664" i="2"/>
  <c r="D664" i="2" s="1"/>
  <c r="B664" i="2"/>
  <c r="A664" i="2"/>
  <c r="BA663" i="2"/>
  <c r="AZ663" i="2"/>
  <c r="AV663" i="2"/>
  <c r="AF663" i="2"/>
  <c r="AG663" i="2" s="1"/>
  <c r="AE663" i="2"/>
  <c r="AD663" i="2"/>
  <c r="Z663" i="2"/>
  <c r="Y663" i="2"/>
  <c r="X663" i="2"/>
  <c r="U663" i="2"/>
  <c r="T663" i="2"/>
  <c r="S663" i="2"/>
  <c r="G663" i="2"/>
  <c r="H663" i="2" s="1"/>
  <c r="F663" i="2"/>
  <c r="E663" i="2"/>
  <c r="C663" i="2"/>
  <c r="D663" i="2" s="1"/>
  <c r="B663" i="2"/>
  <c r="A663" i="2"/>
  <c r="BA662" i="2"/>
  <c r="AZ662" i="2"/>
  <c r="AV662" i="2"/>
  <c r="AF662" i="2"/>
  <c r="AG662" i="2" s="1"/>
  <c r="AE662" i="2"/>
  <c r="AD662" i="2"/>
  <c r="Z662" i="2"/>
  <c r="Y662" i="2"/>
  <c r="X662" i="2"/>
  <c r="T662" i="2"/>
  <c r="S662" i="2"/>
  <c r="G662" i="2"/>
  <c r="H662" i="2" s="1"/>
  <c r="F662" i="2"/>
  <c r="E662" i="2"/>
  <c r="C662" i="2"/>
  <c r="D662" i="2" s="1"/>
  <c r="B662" i="2"/>
  <c r="A662" i="2"/>
  <c r="BA661" i="2"/>
  <c r="AZ661" i="2"/>
  <c r="AV661" i="2"/>
  <c r="AF661" i="2"/>
  <c r="AG661" i="2" s="1"/>
  <c r="AE661" i="2"/>
  <c r="AD661" i="2"/>
  <c r="Z661" i="2"/>
  <c r="Y661" i="2"/>
  <c r="X661" i="2"/>
  <c r="U661" i="2"/>
  <c r="T661" i="2"/>
  <c r="S661" i="2"/>
  <c r="G661" i="2"/>
  <c r="H661" i="2" s="1"/>
  <c r="F661" i="2"/>
  <c r="E661" i="2"/>
  <c r="C661" i="2"/>
  <c r="D661" i="2" s="1"/>
  <c r="B661" i="2"/>
  <c r="A661" i="2"/>
  <c r="BA660" i="2"/>
  <c r="AZ660" i="2"/>
  <c r="AV660" i="2"/>
  <c r="AF660" i="2"/>
  <c r="AG660" i="2" s="1"/>
  <c r="AE660" i="2"/>
  <c r="AD660" i="2"/>
  <c r="Z660" i="2"/>
  <c r="Y660" i="2"/>
  <c r="X660" i="2"/>
  <c r="T660" i="2"/>
  <c r="S660" i="2"/>
  <c r="G660" i="2"/>
  <c r="H660" i="2" s="1"/>
  <c r="F660" i="2"/>
  <c r="E660" i="2"/>
  <c r="C660" i="2"/>
  <c r="D660" i="2" s="1"/>
  <c r="B660" i="2"/>
  <c r="A660" i="2"/>
  <c r="BA659" i="2"/>
  <c r="AZ659" i="2"/>
  <c r="AV659" i="2"/>
  <c r="AF659" i="2"/>
  <c r="AE659" i="2"/>
  <c r="AD659" i="2"/>
  <c r="Z659" i="2"/>
  <c r="Y659" i="2"/>
  <c r="X659" i="2"/>
  <c r="U659" i="2"/>
  <c r="T659" i="2"/>
  <c r="S659" i="2"/>
  <c r="G659" i="2"/>
  <c r="F659" i="2"/>
  <c r="E659" i="2"/>
  <c r="C659" i="2"/>
  <c r="B659" i="2"/>
  <c r="A659" i="2"/>
  <c r="BA658" i="2"/>
  <c r="AZ658" i="2"/>
  <c r="AV658" i="2"/>
  <c r="AG658" i="2"/>
  <c r="AF658" i="2"/>
  <c r="AE658" i="2"/>
  <c r="AD658" i="2"/>
  <c r="AA658" i="2"/>
  <c r="Z658" i="2"/>
  <c r="Y658" i="2"/>
  <c r="X658" i="2"/>
  <c r="T658" i="2"/>
  <c r="S658" i="2"/>
  <c r="G658" i="2"/>
  <c r="F658" i="2"/>
  <c r="E658" i="2"/>
  <c r="C658" i="2"/>
  <c r="B658" i="2"/>
  <c r="A658" i="2"/>
  <c r="BA657" i="2"/>
  <c r="AZ657" i="2"/>
  <c r="AV657" i="2"/>
  <c r="AJ657" i="2"/>
  <c r="AG657" i="2"/>
  <c r="AF657" i="2"/>
  <c r="AE657" i="2"/>
  <c r="AD657" i="2"/>
  <c r="AA657" i="2"/>
  <c r="Z657" i="2"/>
  <c r="Y657" i="2"/>
  <c r="X657" i="2"/>
  <c r="V657" i="2"/>
  <c r="AK657" i="2" s="1"/>
  <c r="U657" i="2"/>
  <c r="U658" i="2" s="1"/>
  <c r="T657" i="2"/>
  <c r="S657" i="2"/>
  <c r="G657" i="2"/>
  <c r="F657" i="2"/>
  <c r="E657" i="2"/>
  <c r="C657" i="2"/>
  <c r="B657" i="2"/>
  <c r="A657" i="2"/>
  <c r="BA656" i="2"/>
  <c r="AZ656" i="2"/>
  <c r="AV656" i="2"/>
  <c r="AG656" i="2"/>
  <c r="AF656" i="2"/>
  <c r="AE656" i="2"/>
  <c r="AD656" i="2"/>
  <c r="AA656" i="2"/>
  <c r="Z656" i="2"/>
  <c r="Y656" i="2"/>
  <c r="X656" i="2"/>
  <c r="T656" i="2"/>
  <c r="S656" i="2"/>
  <c r="G656" i="2"/>
  <c r="F656" i="2"/>
  <c r="E656" i="2"/>
  <c r="C656" i="2"/>
  <c r="B656" i="2"/>
  <c r="A656" i="2"/>
  <c r="BA655" i="2"/>
  <c r="AZ655" i="2"/>
  <c r="AV655" i="2"/>
  <c r="AJ655" i="2"/>
  <c r="AG655" i="2"/>
  <c r="AF655" i="2"/>
  <c r="AE655" i="2"/>
  <c r="AD655" i="2"/>
  <c r="AA655" i="2"/>
  <c r="Z655" i="2"/>
  <c r="Y655" i="2"/>
  <c r="X655" i="2"/>
  <c r="V655" i="2"/>
  <c r="AK655" i="2" s="1"/>
  <c r="U655" i="2"/>
  <c r="U656" i="2" s="1"/>
  <c r="T655" i="2"/>
  <c r="S655" i="2"/>
  <c r="G655" i="2"/>
  <c r="F655" i="2"/>
  <c r="E655" i="2"/>
  <c r="C655" i="2"/>
  <c r="B655" i="2"/>
  <c r="A655" i="2"/>
  <c r="AJ656" i="2" l="1"/>
  <c r="J656" i="2"/>
  <c r="D656" i="2"/>
  <c r="AJ658" i="2"/>
  <c r="V656" i="2"/>
  <c r="V658" i="2"/>
  <c r="O655" i="2"/>
  <c r="H655" i="2"/>
  <c r="O657" i="2"/>
  <c r="H657" i="2"/>
  <c r="O659" i="2"/>
  <c r="H659" i="2"/>
  <c r="J655" i="2"/>
  <c r="D655" i="2"/>
  <c r="O656" i="2"/>
  <c r="H656" i="2"/>
  <c r="J657" i="2"/>
  <c r="D657" i="2"/>
  <c r="O658" i="2"/>
  <c r="H658" i="2"/>
  <c r="J659" i="2"/>
  <c r="D659" i="2"/>
  <c r="J658" i="2"/>
  <c r="D658" i="2"/>
  <c r="AG659" i="2"/>
  <c r="AH659" i="2"/>
  <c r="V659" i="2"/>
  <c r="U660" i="2"/>
  <c r="AA659" i="2"/>
  <c r="AH655" i="2"/>
  <c r="AI655" i="2" s="1"/>
  <c r="AH656" i="2"/>
  <c r="AI656" i="2" s="1"/>
  <c r="AH657" i="2"/>
  <c r="AI657" i="2" s="1"/>
  <c r="AH658" i="2"/>
  <c r="AI658" i="2" s="1"/>
  <c r="AJ659" i="2"/>
  <c r="J660" i="2"/>
  <c r="O660" i="2"/>
  <c r="AH660" i="2"/>
  <c r="J661" i="2"/>
  <c r="O661" i="2"/>
  <c r="AH661" i="2"/>
  <c r="J662" i="2"/>
  <c r="O662" i="2"/>
  <c r="AH662" i="2"/>
  <c r="J663" i="2"/>
  <c r="O663" i="2"/>
  <c r="AH663" i="2"/>
  <c r="J664" i="2"/>
  <c r="O664" i="2"/>
  <c r="AH664" i="2"/>
  <c r="J665" i="2"/>
  <c r="O665" i="2"/>
  <c r="AH665" i="2"/>
  <c r="AJ661" i="2"/>
  <c r="U662" i="2"/>
  <c r="AJ663" i="2"/>
  <c r="U664" i="2"/>
  <c r="AJ665" i="2"/>
  <c r="AA660" i="2"/>
  <c r="V661" i="2"/>
  <c r="AA661" i="2"/>
  <c r="AA662" i="2"/>
  <c r="V663" i="2"/>
  <c r="AA663" i="2"/>
  <c r="AA664" i="2"/>
  <c r="V665" i="2"/>
  <c r="AA665" i="2"/>
  <c r="S653" i="6"/>
  <c r="E653" i="6"/>
  <c r="B653" i="6"/>
  <c r="A653" i="6"/>
  <c r="S652" i="6"/>
  <c r="F652" i="6"/>
  <c r="B652" i="6"/>
  <c r="A652" i="6"/>
  <c r="S651" i="6"/>
  <c r="B651" i="6"/>
  <c r="A651" i="6"/>
  <c r="S650" i="6"/>
  <c r="B650" i="6"/>
  <c r="A650" i="6"/>
  <c r="S649" i="6"/>
  <c r="B649" i="6"/>
  <c r="A649" i="6"/>
  <c r="S648" i="6"/>
  <c r="B648" i="6"/>
  <c r="A648" i="6"/>
  <c r="S647" i="6"/>
  <c r="B647" i="6"/>
  <c r="A647" i="6"/>
  <c r="S646" i="6"/>
  <c r="B646" i="6"/>
  <c r="A646" i="6"/>
  <c r="S645" i="6"/>
  <c r="E645" i="6"/>
  <c r="B645" i="6"/>
  <c r="A645" i="6"/>
  <c r="S644" i="6"/>
  <c r="F644" i="6"/>
  <c r="B644" i="6"/>
  <c r="A644" i="6"/>
  <c r="S643" i="6"/>
  <c r="B643" i="6"/>
  <c r="A643" i="6"/>
  <c r="BA653" i="2"/>
  <c r="AZ653" i="2"/>
  <c r="AV653" i="2"/>
  <c r="AF653" i="2"/>
  <c r="AG653" i="2" s="1"/>
  <c r="AD653" i="2"/>
  <c r="AE653" i="2" s="1"/>
  <c r="Z653" i="2"/>
  <c r="X653" i="2"/>
  <c r="Y653" i="2" s="1"/>
  <c r="F653" i="6" s="1"/>
  <c r="U653" i="2"/>
  <c r="S653" i="2"/>
  <c r="T653" i="2" s="1"/>
  <c r="G653" i="2"/>
  <c r="H653" i="2" s="1"/>
  <c r="E653" i="2"/>
  <c r="F653" i="2" s="1"/>
  <c r="C653" i="2"/>
  <c r="D653" i="2" s="1"/>
  <c r="B653" i="2"/>
  <c r="A653" i="2"/>
  <c r="BA652" i="2"/>
  <c r="AZ652" i="2"/>
  <c r="AV652" i="2"/>
  <c r="AF652" i="2"/>
  <c r="AG652" i="2" s="1"/>
  <c r="AD652" i="2"/>
  <c r="AE652" i="2" s="1"/>
  <c r="Z652" i="2"/>
  <c r="X652" i="2"/>
  <c r="Y652" i="2" s="1"/>
  <c r="S652" i="2"/>
  <c r="T652" i="2" s="1"/>
  <c r="E652" i="2"/>
  <c r="C652" i="2"/>
  <c r="D652" i="2" s="1"/>
  <c r="B652" i="2"/>
  <c r="A652" i="2"/>
  <c r="BA651" i="2"/>
  <c r="AZ651" i="2"/>
  <c r="AV651" i="2"/>
  <c r="AD651" i="2"/>
  <c r="X651" i="2"/>
  <c r="S651" i="2"/>
  <c r="E651" i="2"/>
  <c r="C651" i="2"/>
  <c r="D651" i="2" s="1"/>
  <c r="B651" i="2"/>
  <c r="A651" i="2"/>
  <c r="BA650" i="2"/>
  <c r="AZ650" i="2"/>
  <c r="AV650" i="2"/>
  <c r="AD650" i="2"/>
  <c r="X650" i="2"/>
  <c r="S650" i="2"/>
  <c r="E650" i="2"/>
  <c r="C650" i="2"/>
  <c r="D650" i="2" s="1"/>
  <c r="B650" i="2"/>
  <c r="A650" i="2"/>
  <c r="BA649" i="2"/>
  <c r="AZ649" i="2"/>
  <c r="AV649" i="2"/>
  <c r="AD649" i="2"/>
  <c r="AE649" i="2" s="1"/>
  <c r="Z649" i="2"/>
  <c r="AA649" i="2" s="1"/>
  <c r="X649" i="2"/>
  <c r="S649" i="2"/>
  <c r="T649" i="2" s="1"/>
  <c r="G649" i="2"/>
  <c r="E649" i="2"/>
  <c r="F649" i="2" s="1"/>
  <c r="C649" i="2"/>
  <c r="B649" i="2"/>
  <c r="A649" i="2"/>
  <c r="BA648" i="2"/>
  <c r="AZ648" i="2"/>
  <c r="AV648" i="2"/>
  <c r="AG648" i="2"/>
  <c r="AF648" i="2"/>
  <c r="AE648" i="2"/>
  <c r="AD648" i="2"/>
  <c r="AA648" i="2"/>
  <c r="Z648" i="2"/>
  <c r="Y648" i="2"/>
  <c r="F648" i="6" s="1"/>
  <c r="X648" i="2"/>
  <c r="E648" i="6" s="1"/>
  <c r="T648" i="2"/>
  <c r="S648" i="2"/>
  <c r="F648" i="2"/>
  <c r="E648" i="2"/>
  <c r="G648" i="2" s="1"/>
  <c r="O648" i="2" s="1"/>
  <c r="C648" i="6" s="1"/>
  <c r="D648" i="2"/>
  <c r="C648" i="2"/>
  <c r="J648" i="2" s="1"/>
  <c r="B648" i="2"/>
  <c r="A648" i="2"/>
  <c r="BA647" i="2"/>
  <c r="AZ647" i="2"/>
  <c r="AV647" i="2"/>
  <c r="AF647" i="2"/>
  <c r="AG647" i="2" s="1"/>
  <c r="AD647" i="2"/>
  <c r="AE647" i="2" s="1"/>
  <c r="X647" i="2"/>
  <c r="U647" i="2"/>
  <c r="S647" i="2"/>
  <c r="T647" i="2" s="1"/>
  <c r="E647" i="2"/>
  <c r="F647" i="2" s="1"/>
  <c r="C647" i="2"/>
  <c r="B647" i="2"/>
  <c r="A647" i="2"/>
  <c r="BA646" i="2"/>
  <c r="AZ646" i="2"/>
  <c r="AV646" i="2"/>
  <c r="AD646" i="2"/>
  <c r="AE646" i="2" s="1"/>
  <c r="X646" i="2"/>
  <c r="S646" i="2"/>
  <c r="T646" i="2" s="1"/>
  <c r="G646" i="2"/>
  <c r="E646" i="2"/>
  <c r="F646" i="2" s="1"/>
  <c r="C646" i="2"/>
  <c r="B646" i="2"/>
  <c r="A646" i="2"/>
  <c r="BA645" i="2"/>
  <c r="AZ645" i="2"/>
  <c r="AV645" i="2"/>
  <c r="AF645" i="2"/>
  <c r="AD645" i="2"/>
  <c r="AE645" i="2" s="1"/>
  <c r="Z645" i="2"/>
  <c r="X645" i="2"/>
  <c r="Y645" i="2" s="1"/>
  <c r="F645" i="6" s="1"/>
  <c r="U645" i="2"/>
  <c r="S645" i="2"/>
  <c r="T645" i="2" s="1"/>
  <c r="G645" i="2"/>
  <c r="E645" i="2"/>
  <c r="F645" i="2" s="1"/>
  <c r="C645" i="2"/>
  <c r="B645" i="2"/>
  <c r="A645" i="2"/>
  <c r="BA644" i="2"/>
  <c r="AZ644" i="2"/>
  <c r="AV644" i="2"/>
  <c r="AF644" i="2"/>
  <c r="AD644" i="2"/>
  <c r="AE644" i="2" s="1"/>
  <c r="Z644" i="2"/>
  <c r="X644" i="2"/>
  <c r="Y644" i="2" s="1"/>
  <c r="S644" i="2"/>
  <c r="T644" i="2" s="1"/>
  <c r="E644" i="2"/>
  <c r="F644" i="2" s="1"/>
  <c r="C644" i="2"/>
  <c r="J644" i="2" s="1"/>
  <c r="K644" i="2" s="1"/>
  <c r="B644" i="2"/>
  <c r="A644" i="2"/>
  <c r="BA643" i="2"/>
  <c r="AZ643" i="2"/>
  <c r="AV643" i="2"/>
  <c r="AD643" i="2"/>
  <c r="AE643" i="2" s="1"/>
  <c r="X643" i="2"/>
  <c r="U643" i="2"/>
  <c r="U644" i="2" s="1"/>
  <c r="S643" i="2"/>
  <c r="T643" i="2" s="1"/>
  <c r="E643" i="2"/>
  <c r="F643" i="2" s="1"/>
  <c r="C643" i="2"/>
  <c r="J643" i="2" s="1"/>
  <c r="K643" i="2" s="1"/>
  <c r="B643" i="2"/>
  <c r="A643" i="2"/>
  <c r="AK663" i="2" l="1"/>
  <c r="L664" i="2"/>
  <c r="M664" i="2" s="1"/>
  <c r="K664" i="2"/>
  <c r="L662" i="2"/>
  <c r="M662" i="2" s="1"/>
  <c r="K662" i="2"/>
  <c r="L660" i="2"/>
  <c r="M660" i="2" s="1"/>
  <c r="K660" i="2"/>
  <c r="AK658" i="2"/>
  <c r="AK665" i="2"/>
  <c r="K659" i="2"/>
  <c r="L659" i="2"/>
  <c r="M659" i="2" s="1"/>
  <c r="K657" i="2"/>
  <c r="L657" i="2"/>
  <c r="M657" i="2" s="1"/>
  <c r="K655" i="2"/>
  <c r="L655" i="2"/>
  <c r="M655" i="2" s="1"/>
  <c r="Q657" i="2"/>
  <c r="P657" i="2"/>
  <c r="AK656" i="2"/>
  <c r="K656" i="2"/>
  <c r="L656" i="2"/>
  <c r="M656" i="2" s="1"/>
  <c r="V662" i="2"/>
  <c r="AJ662" i="2"/>
  <c r="AI665" i="2"/>
  <c r="AI664" i="2"/>
  <c r="AI663" i="2"/>
  <c r="AI662" i="2"/>
  <c r="AI661" i="2"/>
  <c r="AI660" i="2"/>
  <c r="V660" i="2"/>
  <c r="AJ660" i="2"/>
  <c r="AI659" i="2"/>
  <c r="L665" i="2"/>
  <c r="M665" i="2" s="1"/>
  <c r="K665" i="2"/>
  <c r="L663" i="2"/>
  <c r="M663" i="2" s="1"/>
  <c r="K663" i="2"/>
  <c r="L661" i="2"/>
  <c r="M661" i="2" s="1"/>
  <c r="K661" i="2"/>
  <c r="AK661" i="2"/>
  <c r="V664" i="2"/>
  <c r="AJ664" i="2"/>
  <c r="Q665" i="2"/>
  <c r="P665" i="2"/>
  <c r="Q664" i="2"/>
  <c r="P664" i="2"/>
  <c r="Q663" i="2"/>
  <c r="P663" i="2"/>
  <c r="Q662" i="2"/>
  <c r="P662" i="2"/>
  <c r="Q661" i="2"/>
  <c r="P661" i="2"/>
  <c r="Q660" i="2"/>
  <c r="P660" i="2"/>
  <c r="AK659" i="2"/>
  <c r="K658" i="2"/>
  <c r="L658" i="2"/>
  <c r="M658" i="2" s="1"/>
  <c r="Q658" i="2"/>
  <c r="P658" i="2"/>
  <c r="Q656" i="2"/>
  <c r="P656" i="2"/>
  <c r="Q659" i="2"/>
  <c r="P659" i="2"/>
  <c r="Q655" i="2"/>
  <c r="P655" i="2"/>
  <c r="O649" i="2"/>
  <c r="C649" i="6" s="1"/>
  <c r="H649" i="2"/>
  <c r="AE650" i="2"/>
  <c r="AF650" i="2"/>
  <c r="AG650" i="2" s="1"/>
  <c r="T651" i="2"/>
  <c r="U651" i="2"/>
  <c r="Y643" i="2"/>
  <c r="F643" i="6" s="1"/>
  <c r="Z643" i="2"/>
  <c r="E647" i="6"/>
  <c r="Y647" i="2"/>
  <c r="F647" i="6" s="1"/>
  <c r="F650" i="2"/>
  <c r="G650" i="2"/>
  <c r="H650" i="2" s="1"/>
  <c r="Y651" i="2"/>
  <c r="F651" i="6" s="1"/>
  <c r="E651" i="6"/>
  <c r="Z651" i="2"/>
  <c r="F652" i="2"/>
  <c r="G652" i="2"/>
  <c r="H652" i="2" s="1"/>
  <c r="G643" i="2"/>
  <c r="U646" i="2"/>
  <c r="AF646" i="2"/>
  <c r="G647" i="2"/>
  <c r="Z647" i="2"/>
  <c r="AA647" i="2" s="1"/>
  <c r="H648" i="2"/>
  <c r="J649" i="2"/>
  <c r="D649" i="2"/>
  <c r="U649" i="2"/>
  <c r="U648" i="2" s="1"/>
  <c r="AF649" i="2"/>
  <c r="AG649" i="2" s="1"/>
  <c r="T650" i="2"/>
  <c r="U650" i="2"/>
  <c r="AJ650" i="2" s="1"/>
  <c r="K650" i="6" s="1"/>
  <c r="AE651" i="2"/>
  <c r="AF651" i="2"/>
  <c r="AG651" i="2" s="1"/>
  <c r="AF643" i="2"/>
  <c r="G644" i="2"/>
  <c r="O644" i="2" s="1"/>
  <c r="Y649" i="2"/>
  <c r="F649" i="6" s="1"/>
  <c r="E649" i="6"/>
  <c r="Y650" i="2"/>
  <c r="F650" i="6" s="1"/>
  <c r="E650" i="6"/>
  <c r="Z650" i="2"/>
  <c r="F651" i="2"/>
  <c r="G651" i="2"/>
  <c r="H651" i="2" s="1"/>
  <c r="E643" i="6"/>
  <c r="Y646" i="2"/>
  <c r="F646" i="6" s="1"/>
  <c r="E646" i="6"/>
  <c r="Z646" i="2"/>
  <c r="J647" i="2"/>
  <c r="D647" i="2"/>
  <c r="V647" i="2"/>
  <c r="AK647" i="2" s="1"/>
  <c r="L647" i="6" s="1"/>
  <c r="E644" i="6"/>
  <c r="E652" i="6"/>
  <c r="J650" i="2"/>
  <c r="O650" i="2"/>
  <c r="C650" i="6" s="1"/>
  <c r="AH650" i="2"/>
  <c r="J651" i="2"/>
  <c r="O651" i="2"/>
  <c r="C651" i="6" s="1"/>
  <c r="AH651" i="2"/>
  <c r="J652" i="2"/>
  <c r="AH652" i="2"/>
  <c r="J653" i="2"/>
  <c r="O653" i="2"/>
  <c r="C653" i="6" s="1"/>
  <c r="AH653" i="2"/>
  <c r="I653" i="6" s="1"/>
  <c r="AJ651" i="2"/>
  <c r="K651" i="6" s="1"/>
  <c r="U652" i="2"/>
  <c r="AJ653" i="2"/>
  <c r="K653" i="6" s="1"/>
  <c r="AA650" i="2"/>
  <c r="V651" i="2"/>
  <c r="AA651" i="2"/>
  <c r="AA652" i="2"/>
  <c r="V653" i="2"/>
  <c r="AA653" i="2"/>
  <c r="V646" i="2"/>
  <c r="AJ646" i="2"/>
  <c r="K646" i="6" s="1"/>
  <c r="AJ644" i="2"/>
  <c r="K644" i="6" s="1"/>
  <c r="V644" i="2"/>
  <c r="AA646" i="2"/>
  <c r="Q644" i="2"/>
  <c r="R644" i="2" s="1"/>
  <c r="O645" i="2"/>
  <c r="C645" i="6" s="1"/>
  <c r="H645" i="2"/>
  <c r="AA643" i="2"/>
  <c r="AJ643" i="2"/>
  <c r="K643" i="6" s="1"/>
  <c r="AS644" i="2"/>
  <c r="AA644" i="2"/>
  <c r="AJ645" i="2"/>
  <c r="K645" i="6" s="1"/>
  <c r="AH643" i="2"/>
  <c r="I643" i="6" s="1"/>
  <c r="AG644" i="2"/>
  <c r="AL644" i="2"/>
  <c r="AH644" i="2"/>
  <c r="D646" i="2"/>
  <c r="J646" i="2"/>
  <c r="L647" i="2"/>
  <c r="M647" i="2" s="1"/>
  <c r="K647" i="2"/>
  <c r="L649" i="2"/>
  <c r="M649" i="2" s="1"/>
  <c r="K649" i="2"/>
  <c r="Q649" i="2"/>
  <c r="AL649" i="2" s="1"/>
  <c r="D643" i="2"/>
  <c r="L643" i="2"/>
  <c r="M643" i="2" s="1"/>
  <c r="AG643" i="2"/>
  <c r="V645" i="2"/>
  <c r="AG645" i="2"/>
  <c r="AH645" i="2"/>
  <c r="I645" i="6" s="1"/>
  <c r="H644" i="2"/>
  <c r="O646" i="2"/>
  <c r="C646" i="6" s="1"/>
  <c r="H646" i="2"/>
  <c r="V643" i="2"/>
  <c r="D644" i="2"/>
  <c r="L644" i="2"/>
  <c r="M644" i="2" s="1"/>
  <c r="D645" i="2"/>
  <c r="J645" i="2"/>
  <c r="AA645" i="2"/>
  <c r="AH646" i="2"/>
  <c r="I646" i="6" s="1"/>
  <c r="AG646" i="2"/>
  <c r="L648" i="2"/>
  <c r="M648" i="2" s="1"/>
  <c r="K648" i="2"/>
  <c r="Q648" i="2"/>
  <c r="AL648" i="2" s="1"/>
  <c r="P648" i="2"/>
  <c r="D648" i="6" s="1"/>
  <c r="AH647" i="2"/>
  <c r="AH648" i="2"/>
  <c r="AH649" i="2"/>
  <c r="AJ647" i="2"/>
  <c r="K647" i="6" s="1"/>
  <c r="S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S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S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S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S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S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S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BA641" i="2"/>
  <c r="AZ641" i="2"/>
  <c r="AV641" i="2"/>
  <c r="AD641" i="2"/>
  <c r="AE641" i="2" s="1"/>
  <c r="Z641" i="2"/>
  <c r="X641" i="2"/>
  <c r="Y641" i="2" s="1"/>
  <c r="S641" i="2"/>
  <c r="T641" i="2" s="1"/>
  <c r="J641" i="2"/>
  <c r="K641" i="2" s="1"/>
  <c r="G641" i="2"/>
  <c r="H641" i="2" s="1"/>
  <c r="E641" i="2"/>
  <c r="F641" i="2" s="1"/>
  <c r="C641" i="2"/>
  <c r="D641" i="2" s="1"/>
  <c r="B641" i="2"/>
  <c r="A641" i="2"/>
  <c r="BA640" i="2"/>
  <c r="AZ640" i="2"/>
  <c r="AV640" i="2"/>
  <c r="AD640" i="2"/>
  <c r="AE640" i="2" s="1"/>
  <c r="Z640" i="2"/>
  <c r="X640" i="2"/>
  <c r="Y640" i="2" s="1"/>
  <c r="S640" i="2"/>
  <c r="T640" i="2" s="1"/>
  <c r="J640" i="2"/>
  <c r="K640" i="2" s="1"/>
  <c r="G640" i="2"/>
  <c r="H640" i="2" s="1"/>
  <c r="E640" i="2"/>
  <c r="F640" i="2" s="1"/>
  <c r="C640" i="2"/>
  <c r="D640" i="2" s="1"/>
  <c r="B640" i="2"/>
  <c r="A640" i="2"/>
  <c r="BA639" i="2"/>
  <c r="AZ639" i="2"/>
  <c r="AV639" i="2"/>
  <c r="AF639" i="2"/>
  <c r="AG639" i="2" s="1"/>
  <c r="AD639" i="2"/>
  <c r="AE639" i="2" s="1"/>
  <c r="X639" i="2"/>
  <c r="Y639" i="2" s="1"/>
  <c r="U639" i="2"/>
  <c r="S639" i="2"/>
  <c r="T639" i="2" s="1"/>
  <c r="E639" i="2"/>
  <c r="F639" i="2" s="1"/>
  <c r="C639" i="2"/>
  <c r="D639" i="2" s="1"/>
  <c r="B639" i="2"/>
  <c r="A639" i="2"/>
  <c r="BA638" i="2"/>
  <c r="AZ638" i="2"/>
  <c r="AV638" i="2"/>
  <c r="AF638" i="2"/>
  <c r="AG638" i="2" s="1"/>
  <c r="AD638" i="2"/>
  <c r="AE638" i="2" s="1"/>
  <c r="X638" i="2"/>
  <c r="Y638" i="2" s="1"/>
  <c r="S638" i="2"/>
  <c r="T638" i="2" s="1"/>
  <c r="E638" i="2"/>
  <c r="F638" i="2" s="1"/>
  <c r="C638" i="2"/>
  <c r="D638" i="2" s="1"/>
  <c r="B638" i="2"/>
  <c r="A638" i="2"/>
  <c r="BA637" i="2"/>
  <c r="AZ637" i="2"/>
  <c r="AV637" i="2"/>
  <c r="AD637" i="2"/>
  <c r="AE637" i="2" s="1"/>
  <c r="Z637" i="2"/>
  <c r="X637" i="2"/>
  <c r="Y637" i="2" s="1"/>
  <c r="S637" i="2"/>
  <c r="T637" i="2" s="1"/>
  <c r="J637" i="2"/>
  <c r="K637" i="2" s="1"/>
  <c r="G637" i="2"/>
  <c r="H637" i="2" s="1"/>
  <c r="E637" i="2"/>
  <c r="F637" i="2" s="1"/>
  <c r="C637" i="2"/>
  <c r="D637" i="2" s="1"/>
  <c r="B637" i="2"/>
  <c r="A637" i="2"/>
  <c r="BA636" i="2"/>
  <c r="AZ636" i="2"/>
  <c r="AV636" i="2"/>
  <c r="AD636" i="2"/>
  <c r="AE636" i="2" s="1"/>
  <c r="Z636" i="2"/>
  <c r="X636" i="2"/>
  <c r="Y636" i="2" s="1"/>
  <c r="S636" i="2"/>
  <c r="T636" i="2" s="1"/>
  <c r="J636" i="2"/>
  <c r="K636" i="2" s="1"/>
  <c r="G636" i="2"/>
  <c r="H636" i="2" s="1"/>
  <c r="E636" i="2"/>
  <c r="F636" i="2" s="1"/>
  <c r="C636" i="2"/>
  <c r="D636" i="2" s="1"/>
  <c r="B636" i="2"/>
  <c r="A636" i="2"/>
  <c r="BA635" i="2"/>
  <c r="AZ635" i="2"/>
  <c r="AV635" i="2"/>
  <c r="AF635" i="2"/>
  <c r="AG635" i="2" s="1"/>
  <c r="AD635" i="2"/>
  <c r="AE635" i="2" s="1"/>
  <c r="X635" i="2"/>
  <c r="Y635" i="2" s="1"/>
  <c r="U635" i="2"/>
  <c r="AJ635" i="2" s="1"/>
  <c r="S635" i="2"/>
  <c r="T635" i="2" s="1"/>
  <c r="J635" i="2"/>
  <c r="K635" i="2" s="1"/>
  <c r="E635" i="2"/>
  <c r="F635" i="2" s="1"/>
  <c r="D635" i="2"/>
  <c r="C635" i="2"/>
  <c r="B635" i="2"/>
  <c r="A635" i="2"/>
  <c r="R663" i="2" l="1"/>
  <c r="AS663" i="2"/>
  <c r="AL663" i="2"/>
  <c r="AN663" i="2"/>
  <c r="AS658" i="2"/>
  <c r="R658" i="2"/>
  <c r="AL658" i="2"/>
  <c r="R660" i="2"/>
  <c r="AL660" i="2"/>
  <c r="AS660" i="2"/>
  <c r="R662" i="2"/>
  <c r="AS662" i="2"/>
  <c r="AL662" i="2"/>
  <c r="R664" i="2"/>
  <c r="AS664" i="2"/>
  <c r="AL664" i="2"/>
  <c r="AK664" i="2"/>
  <c r="AK662" i="2"/>
  <c r="R661" i="2"/>
  <c r="AS661" i="2"/>
  <c r="AN661" i="2"/>
  <c r="AL661" i="2"/>
  <c r="AM661" i="2" s="1"/>
  <c r="R665" i="2"/>
  <c r="AS665" i="2"/>
  <c r="AL665" i="2"/>
  <c r="AM665" i="2" s="1"/>
  <c r="AN665" i="2"/>
  <c r="R657" i="2"/>
  <c r="AS657" i="2"/>
  <c r="AN657" i="2"/>
  <c r="AL657" i="2"/>
  <c r="AM657" i="2" s="1"/>
  <c r="R659" i="2"/>
  <c r="AL659" i="2"/>
  <c r="AM659" i="2" s="1"/>
  <c r="AS659" i="2"/>
  <c r="AN659" i="2"/>
  <c r="AK660" i="2"/>
  <c r="AS655" i="2"/>
  <c r="AN655" i="2"/>
  <c r="R655" i="2"/>
  <c r="AL655" i="2"/>
  <c r="AS656" i="2"/>
  <c r="R656" i="2"/>
  <c r="AL656" i="2"/>
  <c r="AJ648" i="2"/>
  <c r="K648" i="6" s="1"/>
  <c r="V648" i="2"/>
  <c r="AK648" i="2" s="1"/>
  <c r="L648" i="6" s="1"/>
  <c r="AI648" i="2"/>
  <c r="J648" i="6" s="1"/>
  <c r="I648" i="6"/>
  <c r="AI652" i="2"/>
  <c r="J652" i="6" s="1"/>
  <c r="I652" i="6"/>
  <c r="P649" i="2"/>
  <c r="D649" i="6" s="1"/>
  <c r="V650" i="2"/>
  <c r="O652" i="2"/>
  <c r="C652" i="6" s="1"/>
  <c r="AI647" i="2"/>
  <c r="J647" i="6" s="1"/>
  <c r="I647" i="6"/>
  <c r="AI650" i="2"/>
  <c r="J650" i="6" s="1"/>
  <c r="I650" i="6"/>
  <c r="AJ649" i="2"/>
  <c r="K649" i="6" s="1"/>
  <c r="V649" i="2"/>
  <c r="AK649" i="2" s="1"/>
  <c r="L649" i="6" s="1"/>
  <c r="O643" i="2"/>
  <c r="H643" i="2"/>
  <c r="AI649" i="2"/>
  <c r="J649" i="6" s="1"/>
  <c r="I649" i="6"/>
  <c r="AI644" i="2"/>
  <c r="J644" i="6" s="1"/>
  <c r="I644" i="6"/>
  <c r="AI651" i="2"/>
  <c r="J651" i="6" s="1"/>
  <c r="I651" i="6"/>
  <c r="P644" i="2"/>
  <c r="D644" i="6" s="1"/>
  <c r="C644" i="6"/>
  <c r="O647" i="2"/>
  <c r="H647" i="2"/>
  <c r="AI653" i="2"/>
  <c r="J653" i="6" s="1"/>
  <c r="AK653" i="2"/>
  <c r="L653" i="6" s="1"/>
  <c r="V652" i="2"/>
  <c r="AJ652" i="2"/>
  <c r="K652" i="6" s="1"/>
  <c r="Q653" i="2"/>
  <c r="P653" i="2"/>
  <c r="D653" i="6" s="1"/>
  <c r="P651" i="2"/>
  <c r="D651" i="6" s="1"/>
  <c r="Q651" i="2"/>
  <c r="P650" i="2"/>
  <c r="D650" i="6" s="1"/>
  <c r="Q650" i="2"/>
  <c r="AK651" i="2"/>
  <c r="L651" i="6" s="1"/>
  <c r="AK650" i="2"/>
  <c r="L650" i="6" s="1"/>
  <c r="L653" i="2"/>
  <c r="M653" i="2" s="1"/>
  <c r="K653" i="2"/>
  <c r="K652" i="2"/>
  <c r="L652" i="2"/>
  <c r="M652" i="2" s="1"/>
  <c r="L651" i="2"/>
  <c r="M651" i="2" s="1"/>
  <c r="K651" i="2"/>
  <c r="K650" i="2"/>
  <c r="L650" i="2"/>
  <c r="M650" i="2" s="1"/>
  <c r="K645" i="2"/>
  <c r="L645" i="2"/>
  <c r="M645" i="2" s="1"/>
  <c r="AK643" i="2"/>
  <c r="L643" i="6" s="1"/>
  <c r="P645" i="2"/>
  <c r="D645" i="6" s="1"/>
  <c r="Q645" i="2"/>
  <c r="AI645" i="2"/>
  <c r="J645" i="6" s="1"/>
  <c r="AM644" i="2"/>
  <c r="AK644" i="2"/>
  <c r="L644" i="6" s="1"/>
  <c r="AK646" i="2"/>
  <c r="L646" i="6" s="1"/>
  <c r="AS649" i="2"/>
  <c r="R649" i="2"/>
  <c r="AM649" i="2" s="1"/>
  <c r="K646" i="2"/>
  <c r="L646" i="2"/>
  <c r="M646" i="2" s="1"/>
  <c r="AN649" i="2"/>
  <c r="AK645" i="2"/>
  <c r="L645" i="6" s="1"/>
  <c r="AS648" i="2"/>
  <c r="R648" i="2"/>
  <c r="AM648" i="2" s="1"/>
  <c r="AI646" i="2"/>
  <c r="J646" i="6" s="1"/>
  <c r="P646" i="2"/>
  <c r="D646" i="6" s="1"/>
  <c r="Q646" i="2"/>
  <c r="AI643" i="2"/>
  <c r="J643" i="6" s="1"/>
  <c r="AT644" i="2"/>
  <c r="V639" i="2"/>
  <c r="L636" i="2"/>
  <c r="M636" i="2" s="1"/>
  <c r="AF636" i="2"/>
  <c r="L640" i="2"/>
  <c r="M640" i="2" s="1"/>
  <c r="AF640" i="2"/>
  <c r="G635" i="2"/>
  <c r="L635" i="2"/>
  <c r="M635" i="2" s="1"/>
  <c r="Z635" i="2"/>
  <c r="O636" i="2"/>
  <c r="L637" i="2"/>
  <c r="M637" i="2" s="1"/>
  <c r="U637" i="2"/>
  <c r="AF637" i="2"/>
  <c r="J638" i="2"/>
  <c r="G639" i="2"/>
  <c r="Z639" i="2"/>
  <c r="AJ639" i="2"/>
  <c r="O640" i="2"/>
  <c r="L641" i="2"/>
  <c r="M641" i="2" s="1"/>
  <c r="U641" i="2"/>
  <c r="U640" i="2" s="1"/>
  <c r="AF641" i="2"/>
  <c r="V635" i="2"/>
  <c r="AH635" i="2"/>
  <c r="U636" i="2"/>
  <c r="G638" i="2"/>
  <c r="Z638" i="2"/>
  <c r="AA636" i="2"/>
  <c r="O637" i="2"/>
  <c r="J639" i="2"/>
  <c r="AA640" i="2"/>
  <c r="O641" i="2"/>
  <c r="AA637" i="2"/>
  <c r="AA641" i="2"/>
  <c r="AP661" i="2"/>
  <c r="AP665" i="2"/>
  <c r="AW665" i="2"/>
  <c r="AP657" i="2"/>
  <c r="AW663" i="2"/>
  <c r="AW657" i="2"/>
  <c r="AP649" i="2"/>
  <c r="AW659" i="2"/>
  <c r="AP663" i="2"/>
  <c r="AW655" i="2"/>
  <c r="AW649" i="2"/>
  <c r="AP655" i="2"/>
  <c r="AW661" i="2"/>
  <c r="AP659" i="2"/>
  <c r="M659" i="6" l="1"/>
  <c r="O661" i="6"/>
  <c r="M655" i="6"/>
  <c r="O655" i="6"/>
  <c r="M663" i="6"/>
  <c r="O659" i="6"/>
  <c r="O657" i="6"/>
  <c r="O663" i="6"/>
  <c r="M657" i="6"/>
  <c r="O665" i="6"/>
  <c r="M665" i="6"/>
  <c r="M661" i="6"/>
  <c r="BD655" i="2"/>
  <c r="BB655" i="2"/>
  <c r="Q655" i="6" s="1"/>
  <c r="AY657" i="2"/>
  <c r="BD657" i="2"/>
  <c r="BB657" i="2"/>
  <c r="Q657" i="6" s="1"/>
  <c r="BD665" i="2"/>
  <c r="BB665" i="2"/>
  <c r="Q665" i="6" s="1"/>
  <c r="AY661" i="2"/>
  <c r="BD661" i="2"/>
  <c r="BB661" i="2"/>
  <c r="Q661" i="6" s="1"/>
  <c r="AY663" i="2"/>
  <c r="BD663" i="2"/>
  <c r="BB663" i="2"/>
  <c r="Q663" i="6" s="1"/>
  <c r="BD659" i="2"/>
  <c r="BB659" i="2"/>
  <c r="Q659" i="6" s="1"/>
  <c r="AM656" i="2"/>
  <c r="AN656" i="2"/>
  <c r="AO659" i="2"/>
  <c r="AT660" i="2"/>
  <c r="AT656" i="2"/>
  <c r="AT655" i="2"/>
  <c r="AT657" i="2"/>
  <c r="AT665" i="2"/>
  <c r="AT661" i="2"/>
  <c r="AN664" i="2"/>
  <c r="AM664" i="2"/>
  <c r="AT662" i="2"/>
  <c r="AO663" i="2"/>
  <c r="AM655" i="2"/>
  <c r="AT664" i="2"/>
  <c r="AN658" i="2"/>
  <c r="AM658" i="2"/>
  <c r="AM663" i="2"/>
  <c r="AT663" i="2"/>
  <c r="AO665" i="2"/>
  <c r="AO655" i="2"/>
  <c r="AT659" i="2"/>
  <c r="AO657" i="2"/>
  <c r="AO661" i="2"/>
  <c r="AN662" i="2"/>
  <c r="AM662" i="2"/>
  <c r="AN660" i="2"/>
  <c r="AM660" i="2"/>
  <c r="AT658" i="2"/>
  <c r="O649" i="6"/>
  <c r="M649" i="6"/>
  <c r="G649" i="6"/>
  <c r="P643" i="2"/>
  <c r="D643" i="6" s="1"/>
  <c r="C643" i="6"/>
  <c r="Q643" i="2"/>
  <c r="Q652" i="2"/>
  <c r="P652" i="2"/>
  <c r="D652" i="6" s="1"/>
  <c r="C647" i="6"/>
  <c r="Q647" i="2"/>
  <c r="P647" i="2"/>
  <c r="D647" i="6" s="1"/>
  <c r="R653" i="2"/>
  <c r="AL653" i="2"/>
  <c r="AN653" i="2"/>
  <c r="G653" i="6" s="1"/>
  <c r="AS653" i="2"/>
  <c r="R650" i="2"/>
  <c r="AL650" i="2"/>
  <c r="AS650" i="2"/>
  <c r="R652" i="2"/>
  <c r="AS652" i="2"/>
  <c r="AL652" i="2"/>
  <c r="AK652" i="2"/>
  <c r="L652" i="6" s="1"/>
  <c r="R651" i="2"/>
  <c r="AN651" i="2"/>
  <c r="G651" i="6" s="1"/>
  <c r="AL651" i="2"/>
  <c r="AS651" i="2"/>
  <c r="BD649" i="2"/>
  <c r="BB649" i="2"/>
  <c r="Q649" i="6" s="1"/>
  <c r="R645" i="2"/>
  <c r="AS645" i="2"/>
  <c r="AL645" i="2"/>
  <c r="AN645" i="2"/>
  <c r="G645" i="6" s="1"/>
  <c r="AT649" i="2"/>
  <c r="AY649" i="2" s="1"/>
  <c r="AO649" i="2"/>
  <c r="H649" i="6" s="1"/>
  <c r="R646" i="2"/>
  <c r="AS646" i="2"/>
  <c r="AL646" i="2"/>
  <c r="AT648" i="2"/>
  <c r="V640" i="2"/>
  <c r="AJ640" i="2"/>
  <c r="AI635" i="2"/>
  <c r="AA639" i="2"/>
  <c r="P637" i="2"/>
  <c r="Q637" i="2"/>
  <c r="AA638" i="2"/>
  <c r="AH638" i="2"/>
  <c r="AI638" i="2" s="1"/>
  <c r="AK635" i="2"/>
  <c r="H639" i="2"/>
  <c r="O639" i="2"/>
  <c r="V637" i="2"/>
  <c r="U638" i="2"/>
  <c r="AJ637" i="2"/>
  <c r="AK639" i="2"/>
  <c r="P641" i="2"/>
  <c r="Q641" i="2"/>
  <c r="AG637" i="2"/>
  <c r="AH637" i="2"/>
  <c r="AI637" i="2" s="1"/>
  <c r="AN637" i="2"/>
  <c r="AL637" i="2"/>
  <c r="H638" i="2"/>
  <c r="O638" i="2"/>
  <c r="P640" i="2"/>
  <c r="Q640" i="2"/>
  <c r="O635" i="2"/>
  <c r="H635" i="2"/>
  <c r="AH639" i="2"/>
  <c r="AI639" i="2" s="1"/>
  <c r="K639" i="2"/>
  <c r="L639" i="2"/>
  <c r="M639" i="2" s="1"/>
  <c r="V641" i="2"/>
  <c r="AJ641" i="2"/>
  <c r="AA635" i="2"/>
  <c r="V636" i="2"/>
  <c r="AJ636" i="2"/>
  <c r="AG641" i="2"/>
  <c r="AH641" i="2"/>
  <c r="AI641" i="2" s="1"/>
  <c r="AN641" i="2"/>
  <c r="K638" i="2"/>
  <c r="L638" i="2"/>
  <c r="M638" i="2" s="1"/>
  <c r="P636" i="2"/>
  <c r="Q636" i="2"/>
  <c r="AG640" i="2"/>
  <c r="AH640" i="2"/>
  <c r="AI640" i="2" s="1"/>
  <c r="AG636" i="2"/>
  <c r="AH636" i="2"/>
  <c r="AI636" i="2" s="1"/>
  <c r="AL636" i="2"/>
  <c r="AP653" i="2"/>
  <c r="AP645" i="2"/>
  <c r="AQ663" i="2"/>
  <c r="AW656" i="2"/>
  <c r="AQ659" i="2"/>
  <c r="AW660" i="2"/>
  <c r="AP658" i="2"/>
  <c r="AX659" i="2"/>
  <c r="AP641" i="2"/>
  <c r="AW653" i="2"/>
  <c r="AW662" i="2"/>
  <c r="AW664" i="2"/>
  <c r="AX665" i="2"/>
  <c r="AP637" i="2"/>
  <c r="AW651" i="2"/>
  <c r="AQ649" i="2"/>
  <c r="AQ655" i="2"/>
  <c r="AP656" i="2"/>
  <c r="AX657" i="2"/>
  <c r="AP660" i="2"/>
  <c r="AQ665" i="2"/>
  <c r="AW645" i="2"/>
  <c r="AX663" i="2"/>
  <c r="AQ661" i="2"/>
  <c r="AP651" i="2"/>
  <c r="AX649" i="2"/>
  <c r="AX661" i="2"/>
  <c r="AP662" i="2"/>
  <c r="AP664" i="2"/>
  <c r="AQ657" i="2"/>
  <c r="AW658" i="2"/>
  <c r="AX655" i="2"/>
  <c r="P655" i="6" l="1"/>
  <c r="O658" i="6"/>
  <c r="N657" i="6"/>
  <c r="M664" i="6"/>
  <c r="M662" i="6"/>
  <c r="P661" i="6"/>
  <c r="N661" i="6"/>
  <c r="P663" i="6"/>
  <c r="N665" i="6"/>
  <c r="M660" i="6"/>
  <c r="P657" i="6"/>
  <c r="M656" i="6"/>
  <c r="N655" i="6"/>
  <c r="M637" i="6"/>
  <c r="P665" i="6"/>
  <c r="O664" i="6"/>
  <c r="O662" i="6"/>
  <c r="M641" i="6"/>
  <c r="P659" i="6"/>
  <c r="M658" i="6"/>
  <c r="O660" i="6"/>
  <c r="N659" i="6"/>
  <c r="O656" i="6"/>
  <c r="N663" i="6"/>
  <c r="BC659" i="2"/>
  <c r="R659" i="6" s="1"/>
  <c r="BC655" i="2"/>
  <c r="R655" i="6" s="1"/>
  <c r="AR661" i="2"/>
  <c r="AR665" i="2"/>
  <c r="AY658" i="2"/>
  <c r="BD658" i="2"/>
  <c r="BB658" i="2"/>
  <c r="Q658" i="6" s="1"/>
  <c r="BC665" i="2"/>
  <c r="R665" i="6" s="1"/>
  <c r="BD660" i="2"/>
  <c r="BB660" i="2"/>
  <c r="Q660" i="6" s="1"/>
  <c r="AR657" i="2"/>
  <c r="BC663" i="2"/>
  <c r="R663" i="6" s="1"/>
  <c r="BC657" i="2"/>
  <c r="R657" i="6" s="1"/>
  <c r="AR659" i="2"/>
  <c r="BD664" i="2"/>
  <c r="BB664" i="2"/>
  <c r="Q664" i="6" s="1"/>
  <c r="BD656" i="2"/>
  <c r="BB656" i="2"/>
  <c r="Q656" i="6" s="1"/>
  <c r="BD662" i="2"/>
  <c r="BB662" i="2"/>
  <c r="Q662" i="6" s="1"/>
  <c r="AR655" i="2"/>
  <c r="AR663" i="2"/>
  <c r="BC661" i="2"/>
  <c r="R661" i="6" s="1"/>
  <c r="BF663" i="2"/>
  <c r="BE663" i="2"/>
  <c r="AO658" i="2"/>
  <c r="AO660" i="2"/>
  <c r="AY665" i="2"/>
  <c r="BF657" i="2"/>
  <c r="BE657" i="2"/>
  <c r="AY655" i="2"/>
  <c r="AO664" i="2"/>
  <c r="AY664" i="2" s="1"/>
  <c r="AO656" i="2"/>
  <c r="AY656" i="2" s="1"/>
  <c r="AY659" i="2"/>
  <c r="BF661" i="2"/>
  <c r="BE661" i="2"/>
  <c r="AO662" i="2"/>
  <c r="AY662" i="2" s="1"/>
  <c r="O645" i="6"/>
  <c r="N649" i="6"/>
  <c r="M645" i="6"/>
  <c r="P649" i="6"/>
  <c r="O653" i="6"/>
  <c r="O651" i="6"/>
  <c r="M653" i="6"/>
  <c r="M651" i="6"/>
  <c r="AN647" i="2"/>
  <c r="AL647" i="2"/>
  <c r="R647" i="2"/>
  <c r="AS647" i="2"/>
  <c r="R643" i="2"/>
  <c r="AL643" i="2"/>
  <c r="AM643" i="2" s="1"/>
  <c r="AS643" i="2"/>
  <c r="AN643" i="2"/>
  <c r="BD653" i="2"/>
  <c r="BB653" i="2"/>
  <c r="Q653" i="6" s="1"/>
  <c r="BD651" i="2"/>
  <c r="BB651" i="2"/>
  <c r="Q651" i="6" s="1"/>
  <c r="AT653" i="2"/>
  <c r="AY653" i="2" s="1"/>
  <c r="AT651" i="2"/>
  <c r="AT650" i="2"/>
  <c r="AO653" i="2"/>
  <c r="H653" i="6" s="1"/>
  <c r="AM651" i="2"/>
  <c r="AN652" i="2"/>
  <c r="G652" i="6" s="1"/>
  <c r="AM652" i="2"/>
  <c r="AN650" i="2"/>
  <c r="G650" i="6" s="1"/>
  <c r="AM650" i="2"/>
  <c r="AM653" i="2"/>
  <c r="AO651" i="2"/>
  <c r="AT652" i="2"/>
  <c r="BD645" i="2"/>
  <c r="BB645" i="2"/>
  <c r="Q645" i="6" s="1"/>
  <c r="AR649" i="2"/>
  <c r="BC649" i="2"/>
  <c r="R649" i="6" s="1"/>
  <c r="BE649" i="2"/>
  <c r="BF649" i="2"/>
  <c r="AT646" i="2"/>
  <c r="AT645" i="2"/>
  <c r="AO645" i="2"/>
  <c r="H645" i="6" s="1"/>
  <c r="AM646" i="2"/>
  <c r="AN646" i="2"/>
  <c r="G646" i="6" s="1"/>
  <c r="AM645" i="2"/>
  <c r="AK636" i="2"/>
  <c r="R640" i="2"/>
  <c r="AS640" i="2"/>
  <c r="V638" i="2"/>
  <c r="AJ638" i="2"/>
  <c r="AK641" i="2"/>
  <c r="AK637" i="2"/>
  <c r="R637" i="2"/>
  <c r="AS637" i="2"/>
  <c r="P638" i="2"/>
  <c r="Q638" i="2"/>
  <c r="AM637" i="2"/>
  <c r="R641" i="2"/>
  <c r="AO641" i="2" s="1"/>
  <c r="AS641" i="2"/>
  <c r="AL640" i="2"/>
  <c r="AO637" i="2"/>
  <c r="R636" i="2"/>
  <c r="AM636" i="2" s="1"/>
  <c r="AS636" i="2"/>
  <c r="AL641" i="2"/>
  <c r="P635" i="2"/>
  <c r="Q635" i="2"/>
  <c r="P639" i="2"/>
  <c r="Q639" i="2"/>
  <c r="AK640" i="2"/>
  <c r="AQ641" i="2"/>
  <c r="AP643" i="2"/>
  <c r="AP652" i="2"/>
  <c r="AP650" i="2"/>
  <c r="AQ645" i="2"/>
  <c r="AQ656" i="2"/>
  <c r="AQ658" i="2"/>
  <c r="AP647" i="2"/>
  <c r="AX653" i="2"/>
  <c r="AQ651" i="2"/>
  <c r="AX664" i="2"/>
  <c r="AX662" i="2"/>
  <c r="AX660" i="2"/>
  <c r="AQ637" i="2"/>
  <c r="AW652" i="2"/>
  <c r="AP646" i="2"/>
  <c r="AX658" i="2"/>
  <c r="AW641" i="2"/>
  <c r="AX645" i="2"/>
  <c r="AW647" i="2"/>
  <c r="AW650" i="2"/>
  <c r="AX656" i="2"/>
  <c r="AW637" i="2"/>
  <c r="AW643" i="2"/>
  <c r="AX651" i="2"/>
  <c r="AQ653" i="2"/>
  <c r="AW646" i="2"/>
  <c r="AQ664" i="2"/>
  <c r="AQ662" i="2"/>
  <c r="AQ660" i="2"/>
  <c r="N660" i="6" l="1"/>
  <c r="N662" i="6"/>
  <c r="N664" i="6"/>
  <c r="O637" i="6"/>
  <c r="P656" i="6"/>
  <c r="O641" i="6"/>
  <c r="P658" i="6"/>
  <c r="N637" i="6"/>
  <c r="P660" i="6"/>
  <c r="P662" i="6"/>
  <c r="P664" i="6"/>
  <c r="N658" i="6"/>
  <c r="N656" i="6"/>
  <c r="N641" i="6"/>
  <c r="AR660" i="2"/>
  <c r="BC660" i="2"/>
  <c r="R660" i="6" s="1"/>
  <c r="AR658" i="2"/>
  <c r="BC658" i="2"/>
  <c r="R658" i="6" s="1"/>
  <c r="AR662" i="2"/>
  <c r="BC662" i="2"/>
  <c r="R662" i="6" s="1"/>
  <c r="AR656" i="2"/>
  <c r="BC656" i="2"/>
  <c r="R656" i="6" s="1"/>
  <c r="AR664" i="2"/>
  <c r="BC664" i="2"/>
  <c r="R664" i="6" s="1"/>
  <c r="BF664" i="2"/>
  <c r="BE664" i="2"/>
  <c r="BF662" i="2"/>
  <c r="BE662" i="2"/>
  <c r="BF656" i="2"/>
  <c r="BE656" i="2"/>
  <c r="BF659" i="2"/>
  <c r="BE659" i="2"/>
  <c r="AY660" i="2"/>
  <c r="BF655" i="2"/>
  <c r="BE655" i="2"/>
  <c r="BF658" i="2"/>
  <c r="BE658" i="2"/>
  <c r="BF665" i="2"/>
  <c r="BE665" i="2"/>
  <c r="N645" i="6"/>
  <c r="M646" i="6"/>
  <c r="O646" i="6"/>
  <c r="P645" i="6"/>
  <c r="M650" i="6"/>
  <c r="O650" i="6"/>
  <c r="N653" i="6"/>
  <c r="N651" i="6"/>
  <c r="M652" i="6"/>
  <c r="O652" i="6"/>
  <c r="P651" i="6"/>
  <c r="P653" i="6"/>
  <c r="M643" i="6"/>
  <c r="O647" i="6"/>
  <c r="BD647" i="2"/>
  <c r="BB647" i="2"/>
  <c r="Q647" i="6" s="1"/>
  <c r="O643" i="6"/>
  <c r="BD643" i="2"/>
  <c r="BB643" i="2"/>
  <c r="Q643" i="6" s="1"/>
  <c r="AY643" i="2"/>
  <c r="M647" i="6"/>
  <c r="G643" i="6"/>
  <c r="AO643" i="2"/>
  <c r="AT647" i="2"/>
  <c r="AN644" i="2"/>
  <c r="AY651" i="2"/>
  <c r="BF651" i="2" s="1"/>
  <c r="H651" i="6"/>
  <c r="AT643" i="2"/>
  <c r="AM647" i="2"/>
  <c r="G647" i="6"/>
  <c r="AO647" i="2"/>
  <c r="AN648" i="2"/>
  <c r="BD650" i="2"/>
  <c r="BB650" i="2"/>
  <c r="Q650" i="6" s="1"/>
  <c r="AR653" i="2"/>
  <c r="AR651" i="2"/>
  <c r="BD652" i="2"/>
  <c r="BB652" i="2"/>
  <c r="Q652" i="6" s="1"/>
  <c r="BC651" i="2"/>
  <c r="R651" i="6" s="1"/>
  <c r="BC653" i="2"/>
  <c r="R653" i="6" s="1"/>
  <c r="BE651" i="2"/>
  <c r="BF653" i="2"/>
  <c r="BE653" i="2"/>
  <c r="AO650" i="2"/>
  <c r="AO652" i="2"/>
  <c r="H652" i="6" s="1"/>
  <c r="AR645" i="2"/>
  <c r="BD646" i="2"/>
  <c r="BB646" i="2"/>
  <c r="Q646" i="6" s="1"/>
  <c r="BC645" i="2"/>
  <c r="R645" i="6" s="1"/>
  <c r="AO644" i="2"/>
  <c r="H644" i="6" s="1"/>
  <c r="AO646" i="2"/>
  <c r="H646" i="6" s="1"/>
  <c r="AY645" i="2"/>
  <c r="AR641" i="2"/>
  <c r="AR637" i="2"/>
  <c r="BD637" i="2"/>
  <c r="AY637" i="2"/>
  <c r="BB637" i="2"/>
  <c r="Q637" i="6" s="1"/>
  <c r="BD641" i="2"/>
  <c r="AY641" i="2"/>
  <c r="BB641" i="2"/>
  <c r="Q641" i="6" s="1"/>
  <c r="R635" i="2"/>
  <c r="AN635" i="2"/>
  <c r="AL635" i="2"/>
  <c r="AM635" i="2" s="1"/>
  <c r="AS635" i="2"/>
  <c r="AK638" i="2"/>
  <c r="R639" i="2"/>
  <c r="AL639" i="2"/>
  <c r="AM639" i="2" s="1"/>
  <c r="AN639" i="2"/>
  <c r="AS639" i="2"/>
  <c r="AM640" i="2"/>
  <c r="AN640" i="2"/>
  <c r="AT640" i="2"/>
  <c r="AT637" i="2"/>
  <c r="AM641" i="2"/>
  <c r="AT636" i="2"/>
  <c r="AT641" i="2"/>
  <c r="R638" i="2"/>
  <c r="AL638" i="2"/>
  <c r="AS638" i="2"/>
  <c r="AW635" i="2"/>
  <c r="AW639" i="2"/>
  <c r="AP644" i="2"/>
  <c r="AP648" i="2"/>
  <c r="AX652" i="2"/>
  <c r="AX646" i="2"/>
  <c r="AX641" i="2"/>
  <c r="AX647" i="2"/>
  <c r="AX644" i="2"/>
  <c r="AP640" i="2"/>
  <c r="AP635" i="2"/>
  <c r="AQ647" i="2"/>
  <c r="AQ650" i="2"/>
  <c r="AQ644" i="2"/>
  <c r="AP639" i="2"/>
  <c r="AX637" i="2"/>
  <c r="AW644" i="2"/>
  <c r="AW648" i="2"/>
  <c r="AQ652" i="2"/>
  <c r="AQ646" i="2"/>
  <c r="AW640" i="2"/>
  <c r="AQ643" i="2"/>
  <c r="AX650" i="2"/>
  <c r="AX643" i="2"/>
  <c r="O640" i="6" l="1"/>
  <c r="P637" i="6"/>
  <c r="M639" i="6"/>
  <c r="M635" i="6"/>
  <c r="M640" i="6"/>
  <c r="P641" i="6"/>
  <c r="O639" i="6"/>
  <c r="O635" i="6"/>
  <c r="BF660" i="2"/>
  <c r="BE660" i="2"/>
  <c r="N646" i="6"/>
  <c r="P646" i="6"/>
  <c r="N644" i="6"/>
  <c r="P644" i="6"/>
  <c r="N652" i="6"/>
  <c r="P652" i="6"/>
  <c r="N650" i="6"/>
  <c r="P650" i="6"/>
  <c r="O648" i="6"/>
  <c r="BD648" i="2"/>
  <c r="BB648" i="2"/>
  <c r="Q648" i="6" s="1"/>
  <c r="M648" i="6"/>
  <c r="P643" i="6"/>
  <c r="BC643" i="2"/>
  <c r="R643" i="6" s="1"/>
  <c r="P647" i="6"/>
  <c r="BC647" i="2"/>
  <c r="R647" i="6" s="1"/>
  <c r="O644" i="6"/>
  <c r="BD644" i="2"/>
  <c r="BB644" i="2"/>
  <c r="Q644" i="6" s="1"/>
  <c r="M644" i="6"/>
  <c r="N647" i="6"/>
  <c r="AR647" i="2"/>
  <c r="N643" i="6"/>
  <c r="AR643" i="2"/>
  <c r="G648" i="6"/>
  <c r="AO648" i="2"/>
  <c r="AY647" i="2"/>
  <c r="AY650" i="2"/>
  <c r="H650" i="6"/>
  <c r="G644" i="6"/>
  <c r="BF643" i="2"/>
  <c r="BE643" i="2"/>
  <c r="H647" i="6"/>
  <c r="H643" i="6"/>
  <c r="AR652" i="2"/>
  <c r="BC652" i="2"/>
  <c r="R652" i="6" s="1"/>
  <c r="AR650" i="2"/>
  <c r="BC650" i="2"/>
  <c r="R650" i="6" s="1"/>
  <c r="BF650" i="2"/>
  <c r="BE650" i="2"/>
  <c r="AY652" i="2"/>
  <c r="AR646" i="2"/>
  <c r="BC646" i="2"/>
  <c r="R646" i="6" s="1"/>
  <c r="AR644" i="2"/>
  <c r="BC644" i="2"/>
  <c r="R644" i="6" s="1"/>
  <c r="BF645" i="2"/>
  <c r="BE645" i="2"/>
  <c r="AY646" i="2"/>
  <c r="AY644" i="2"/>
  <c r="BC637" i="2"/>
  <c r="R637" i="6" s="1"/>
  <c r="BD639" i="2"/>
  <c r="BB639" i="2"/>
  <c r="Q639" i="6" s="1"/>
  <c r="BC641" i="2"/>
  <c r="R641" i="6" s="1"/>
  <c r="BD635" i="2"/>
  <c r="AY635" i="2"/>
  <c r="BB635" i="2"/>
  <c r="Q635" i="6" s="1"/>
  <c r="BD640" i="2"/>
  <c r="AY640" i="2"/>
  <c r="BB640" i="2"/>
  <c r="Q640" i="6" s="1"/>
  <c r="BF641" i="2"/>
  <c r="BE641" i="2"/>
  <c r="AT639" i="2"/>
  <c r="BF637" i="2"/>
  <c r="BE637" i="2"/>
  <c r="AM638" i="2"/>
  <c r="AN638" i="2"/>
  <c r="AO635" i="2"/>
  <c r="AN636" i="2"/>
  <c r="AO639" i="2"/>
  <c r="AT635" i="2"/>
  <c r="AT638" i="2"/>
  <c r="AO640" i="2"/>
  <c r="AX648" i="2"/>
  <c r="AX635" i="2"/>
  <c r="AW636" i="2"/>
  <c r="AQ648" i="2"/>
  <c r="AQ640" i="2"/>
  <c r="AQ639" i="2"/>
  <c r="AP638" i="2"/>
  <c r="AX639" i="2"/>
  <c r="AX640" i="2"/>
  <c r="AP636" i="2"/>
  <c r="AW638" i="2"/>
  <c r="AQ635" i="2"/>
  <c r="N635" i="6" l="1"/>
  <c r="O638" i="6"/>
  <c r="M636" i="6"/>
  <c r="P640" i="6"/>
  <c r="P639" i="6"/>
  <c r="M638" i="6"/>
  <c r="N639" i="6"/>
  <c r="N640" i="6"/>
  <c r="O636" i="6"/>
  <c r="P635" i="6"/>
  <c r="N648" i="6"/>
  <c r="AR648" i="2"/>
  <c r="P648" i="6"/>
  <c r="BC648" i="2"/>
  <c r="R648" i="6" s="1"/>
  <c r="H648" i="6"/>
  <c r="AY648" i="2"/>
  <c r="BE647" i="2"/>
  <c r="BF647" i="2"/>
  <c r="BF652" i="2"/>
  <c r="BE652" i="2"/>
  <c r="BF644" i="2"/>
  <c r="BE644" i="2"/>
  <c r="BE646" i="2"/>
  <c r="BF646" i="2"/>
  <c r="AR639" i="2"/>
  <c r="BD636" i="2"/>
  <c r="BB636" i="2"/>
  <c r="Q636" i="6" s="1"/>
  <c r="AR635" i="2"/>
  <c r="AR640" i="2"/>
  <c r="BC640" i="2"/>
  <c r="R640" i="6" s="1"/>
  <c r="BC635" i="2"/>
  <c r="R635" i="6" s="1"/>
  <c r="BD638" i="2"/>
  <c r="BB638" i="2"/>
  <c r="Q638" i="6" s="1"/>
  <c r="BC639" i="2"/>
  <c r="R639" i="6" s="1"/>
  <c r="BF640" i="2"/>
  <c r="BE640" i="2"/>
  <c r="AY639" i="2"/>
  <c r="AO636" i="2"/>
  <c r="AY636" i="2" s="1"/>
  <c r="BF635" i="2"/>
  <c r="BE635" i="2"/>
  <c r="AO638" i="2"/>
  <c r="AX636" i="2"/>
  <c r="AQ636" i="2"/>
  <c r="AX638" i="2"/>
  <c r="AQ638" i="2"/>
  <c r="N638" i="6" l="1"/>
  <c r="P638" i="6"/>
  <c r="N636" i="6"/>
  <c r="P636" i="6"/>
  <c r="BE648" i="2"/>
  <c r="BF648" i="2"/>
  <c r="AR638" i="2"/>
  <c r="BC638" i="2"/>
  <c r="R638" i="6" s="1"/>
  <c r="AR636" i="2"/>
  <c r="BC636" i="2"/>
  <c r="R636" i="6" s="1"/>
  <c r="BF636" i="2"/>
  <c r="BE636" i="2"/>
  <c r="AY638" i="2"/>
  <c r="BF639" i="2"/>
  <c r="BE639" i="2"/>
  <c r="BF638" i="2" l="1"/>
  <c r="BE638" i="2"/>
  <c r="S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S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S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S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S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S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S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BA633" i="2"/>
  <c r="AZ633" i="2"/>
  <c r="AV633" i="2"/>
  <c r="AD633" i="2"/>
  <c r="AF633" i="2" s="1"/>
  <c r="X633" i="2"/>
  <c r="Z633" i="2" s="1"/>
  <c r="S633" i="2"/>
  <c r="U633" i="2" s="1"/>
  <c r="J633" i="2"/>
  <c r="L633" i="2" s="1"/>
  <c r="M633" i="2" s="1"/>
  <c r="E633" i="2"/>
  <c r="G633" i="2" s="1"/>
  <c r="D633" i="2"/>
  <c r="C633" i="2"/>
  <c r="B633" i="2"/>
  <c r="A633" i="2"/>
  <c r="BA632" i="2"/>
  <c r="AZ632" i="2"/>
  <c r="AV632" i="2"/>
  <c r="AD632" i="2"/>
  <c r="AF632" i="2" s="1"/>
  <c r="X632" i="2"/>
  <c r="Z632" i="2" s="1"/>
  <c r="S632" i="2"/>
  <c r="J632" i="2"/>
  <c r="L632" i="2" s="1"/>
  <c r="M632" i="2" s="1"/>
  <c r="E632" i="2"/>
  <c r="G632" i="2" s="1"/>
  <c r="D632" i="2"/>
  <c r="C632" i="2"/>
  <c r="B632" i="2"/>
  <c r="A632" i="2"/>
  <c r="BA631" i="2"/>
  <c r="AZ631" i="2"/>
  <c r="AV631" i="2"/>
  <c r="AD631" i="2"/>
  <c r="AF631" i="2" s="1"/>
  <c r="X631" i="2"/>
  <c r="Z631" i="2" s="1"/>
  <c r="S631" i="2"/>
  <c r="U631" i="2" s="1"/>
  <c r="J631" i="2"/>
  <c r="L631" i="2" s="1"/>
  <c r="M631" i="2" s="1"/>
  <c r="E631" i="2"/>
  <c r="G631" i="2" s="1"/>
  <c r="D631" i="2"/>
  <c r="C631" i="2"/>
  <c r="B631" i="2"/>
  <c r="A631" i="2"/>
  <c r="BA630" i="2"/>
  <c r="AZ630" i="2"/>
  <c r="AV630" i="2"/>
  <c r="AD630" i="2"/>
  <c r="AF630" i="2" s="1"/>
  <c r="X630" i="2"/>
  <c r="Z630" i="2" s="1"/>
  <c r="S630" i="2"/>
  <c r="J630" i="2"/>
  <c r="L630" i="2" s="1"/>
  <c r="M630" i="2" s="1"/>
  <c r="E630" i="2"/>
  <c r="G630" i="2" s="1"/>
  <c r="D630" i="2"/>
  <c r="C630" i="2"/>
  <c r="B630" i="2"/>
  <c r="A630" i="2"/>
  <c r="BA629" i="2"/>
  <c r="AZ629" i="2"/>
  <c r="AV629" i="2"/>
  <c r="AD629" i="2"/>
  <c r="AF629" i="2" s="1"/>
  <c r="X629" i="2"/>
  <c r="Z629" i="2" s="1"/>
  <c r="S629" i="2"/>
  <c r="U629" i="2" s="1"/>
  <c r="J629" i="2"/>
  <c r="L629" i="2" s="1"/>
  <c r="M629" i="2" s="1"/>
  <c r="E629" i="2"/>
  <c r="G629" i="2" s="1"/>
  <c r="D629" i="2"/>
  <c r="C629" i="2"/>
  <c r="B629" i="2"/>
  <c r="A629" i="2"/>
  <c r="BA628" i="2"/>
  <c r="AZ628" i="2"/>
  <c r="AV628" i="2"/>
  <c r="AD628" i="2"/>
  <c r="AF628" i="2" s="1"/>
  <c r="X628" i="2"/>
  <c r="Z628" i="2" s="1"/>
  <c r="S628" i="2"/>
  <c r="J628" i="2"/>
  <c r="L628" i="2" s="1"/>
  <c r="M628" i="2" s="1"/>
  <c r="E628" i="2"/>
  <c r="G628" i="2" s="1"/>
  <c r="D628" i="2"/>
  <c r="C628" i="2"/>
  <c r="B628" i="2"/>
  <c r="A628" i="2"/>
  <c r="BA627" i="2"/>
  <c r="AZ627" i="2"/>
  <c r="AV627" i="2"/>
  <c r="AD627" i="2"/>
  <c r="AF627" i="2" s="1"/>
  <c r="X627" i="2"/>
  <c r="Z627" i="2" s="1"/>
  <c r="S627" i="2"/>
  <c r="U627" i="2" s="1"/>
  <c r="J627" i="2"/>
  <c r="L627" i="2" s="1"/>
  <c r="M627" i="2" s="1"/>
  <c r="E627" i="2"/>
  <c r="G627" i="2" s="1"/>
  <c r="D627" i="2"/>
  <c r="C627" i="2"/>
  <c r="B627" i="2"/>
  <c r="A627" i="2"/>
  <c r="AJ627" i="2" l="1"/>
  <c r="V627" i="2"/>
  <c r="U630" i="2"/>
  <c r="U632" i="2"/>
  <c r="V633" i="2"/>
  <c r="AJ633" i="2"/>
  <c r="AA627" i="2"/>
  <c r="AA629" i="2"/>
  <c r="AA631" i="2"/>
  <c r="AA632" i="2"/>
  <c r="AA633" i="2"/>
  <c r="H627" i="2"/>
  <c r="O627" i="2"/>
  <c r="AH627" i="2"/>
  <c r="AI627" i="2" s="1"/>
  <c r="AG627" i="2"/>
  <c r="H628" i="2"/>
  <c r="O628" i="2"/>
  <c r="AH628" i="2"/>
  <c r="AG628" i="2"/>
  <c r="H629" i="2"/>
  <c r="O629" i="2"/>
  <c r="AG629" i="2"/>
  <c r="AH629" i="2"/>
  <c r="H630" i="2"/>
  <c r="O630" i="2"/>
  <c r="AG630" i="2"/>
  <c r="AH630" i="2"/>
  <c r="H631" i="2"/>
  <c r="O631" i="2"/>
  <c r="AG631" i="2"/>
  <c r="AH631" i="2"/>
  <c r="AI631" i="2" s="1"/>
  <c r="H632" i="2"/>
  <c r="O632" i="2"/>
  <c r="AG632" i="2"/>
  <c r="AH632" i="2"/>
  <c r="H633" i="2"/>
  <c r="O633" i="2"/>
  <c r="AG633" i="2"/>
  <c r="AH633" i="2"/>
  <c r="U628" i="2"/>
  <c r="V629" i="2"/>
  <c r="AJ629" i="2"/>
  <c r="V631" i="2"/>
  <c r="AJ631" i="2"/>
  <c r="AA628" i="2"/>
  <c r="AA630" i="2"/>
  <c r="F627" i="2"/>
  <c r="K627" i="2"/>
  <c r="T627" i="2"/>
  <c r="Y627" i="2"/>
  <c r="AE627" i="2"/>
  <c r="F628" i="2"/>
  <c r="K628" i="2"/>
  <c r="T628" i="2"/>
  <c r="Y628" i="2"/>
  <c r="AE628" i="2"/>
  <c r="F629" i="2"/>
  <c r="K629" i="2"/>
  <c r="T629" i="2"/>
  <c r="Y629" i="2"/>
  <c r="AE629" i="2"/>
  <c r="F630" i="2"/>
  <c r="K630" i="2"/>
  <c r="T630" i="2"/>
  <c r="Y630" i="2"/>
  <c r="AE630" i="2"/>
  <c r="F631" i="2"/>
  <c r="K631" i="2"/>
  <c r="T631" i="2"/>
  <c r="Y631" i="2"/>
  <c r="AE631" i="2"/>
  <c r="F632" i="2"/>
  <c r="K632" i="2"/>
  <c r="T632" i="2"/>
  <c r="Y632" i="2"/>
  <c r="AE632" i="2"/>
  <c r="F633" i="2"/>
  <c r="K633" i="2"/>
  <c r="T633" i="2"/>
  <c r="Y633" i="2"/>
  <c r="AE633" i="2"/>
  <c r="V628" i="2" l="1"/>
  <c r="AJ628" i="2"/>
  <c r="AI633" i="2"/>
  <c r="AK629" i="2"/>
  <c r="Q632" i="2"/>
  <c r="P632" i="2"/>
  <c r="AI630" i="2"/>
  <c r="AI628" i="2"/>
  <c r="Q627" i="2"/>
  <c r="P627" i="2"/>
  <c r="V630" i="2"/>
  <c r="AJ630" i="2"/>
  <c r="AK631" i="2"/>
  <c r="AI632" i="2"/>
  <c r="AI629" i="2"/>
  <c r="Q629" i="2"/>
  <c r="P629" i="2"/>
  <c r="AK633" i="2"/>
  <c r="AK627" i="2"/>
  <c r="Q631" i="2"/>
  <c r="P631" i="2"/>
  <c r="Q628" i="2"/>
  <c r="P628" i="2"/>
  <c r="Q633" i="2"/>
  <c r="P633" i="2"/>
  <c r="Q630" i="2"/>
  <c r="P630" i="2"/>
  <c r="V632" i="2"/>
  <c r="AJ632" i="2"/>
  <c r="R633" i="2" l="1"/>
  <c r="AS633" i="2"/>
  <c r="AN633" i="2"/>
  <c r="AL633" i="2"/>
  <c r="R631" i="2"/>
  <c r="AS631" i="2"/>
  <c r="AL631" i="2"/>
  <c r="AN631" i="2"/>
  <c r="R629" i="2"/>
  <c r="AN629" i="2"/>
  <c r="AL629" i="2"/>
  <c r="AS629" i="2"/>
  <c r="R627" i="2"/>
  <c r="AS627" i="2"/>
  <c r="AN627" i="2"/>
  <c r="AL627" i="2"/>
  <c r="R632" i="2"/>
  <c r="AS632" i="2"/>
  <c r="AL632" i="2"/>
  <c r="AK628" i="2"/>
  <c r="AK630" i="2"/>
  <c r="R630" i="2"/>
  <c r="AL630" i="2"/>
  <c r="AS630" i="2"/>
  <c r="R628" i="2"/>
  <c r="AL628" i="2"/>
  <c r="AS628" i="2"/>
  <c r="AK632" i="2"/>
  <c r="AW629" i="2"/>
  <c r="AW627" i="2"/>
  <c r="AP633" i="2"/>
  <c r="AW633" i="2"/>
  <c r="AP627" i="2"/>
  <c r="AW631" i="2"/>
  <c r="AP631" i="2"/>
  <c r="AP629" i="2"/>
  <c r="M629" i="6" l="1"/>
  <c r="M631" i="6"/>
  <c r="O631" i="6"/>
  <c r="M627" i="6"/>
  <c r="O633" i="6"/>
  <c r="M633" i="6"/>
  <c r="O627" i="6"/>
  <c r="O629" i="6"/>
  <c r="BD627" i="2"/>
  <c r="BB627" i="2"/>
  <c r="Q627" i="6" s="1"/>
  <c r="BD631" i="2"/>
  <c r="BB631" i="2"/>
  <c r="Q631" i="6" s="1"/>
  <c r="BD633" i="2"/>
  <c r="BB633" i="2"/>
  <c r="Q633" i="6" s="1"/>
  <c r="BD629" i="2"/>
  <c r="BB629" i="2"/>
  <c r="Q629" i="6" s="1"/>
  <c r="AN628" i="2"/>
  <c r="AM628" i="2"/>
  <c r="AT632" i="2"/>
  <c r="AT627" i="2"/>
  <c r="AO629" i="2"/>
  <c r="AT631" i="2"/>
  <c r="AT633" i="2"/>
  <c r="AT630" i="2"/>
  <c r="AM627" i="2"/>
  <c r="AT629" i="2"/>
  <c r="AO631" i="2"/>
  <c r="AM633" i="2"/>
  <c r="AT628" i="2"/>
  <c r="AN630" i="2"/>
  <c r="AM630" i="2"/>
  <c r="AN632" i="2"/>
  <c r="AM632" i="2"/>
  <c r="AO627" i="2"/>
  <c r="AM629" i="2"/>
  <c r="AM631" i="2"/>
  <c r="AO633" i="2"/>
  <c r="AX633" i="2"/>
  <c r="AP632" i="2"/>
  <c r="AQ633" i="2"/>
  <c r="AP630" i="2"/>
  <c r="AQ631" i="2"/>
  <c r="AW628" i="2"/>
  <c r="AX631" i="2"/>
  <c r="AX627" i="2"/>
  <c r="AP628" i="2"/>
  <c r="AX629" i="2"/>
  <c r="AW632" i="2"/>
  <c r="AQ629" i="2"/>
  <c r="AW630" i="2"/>
  <c r="AQ627" i="2"/>
  <c r="N627" i="6" l="1"/>
  <c r="O630" i="6"/>
  <c r="N629" i="6"/>
  <c r="O632" i="6"/>
  <c r="P629" i="6"/>
  <c r="M628" i="6"/>
  <c r="P627" i="6"/>
  <c r="P631" i="6"/>
  <c r="O628" i="6"/>
  <c r="N631" i="6"/>
  <c r="M630" i="6"/>
  <c r="N633" i="6"/>
  <c r="M632" i="6"/>
  <c r="P633" i="6"/>
  <c r="AR627" i="2"/>
  <c r="BD630" i="2"/>
  <c r="AY630" i="2"/>
  <c r="BB630" i="2"/>
  <c r="Q630" i="6" s="1"/>
  <c r="BC629" i="2"/>
  <c r="R629" i="6" s="1"/>
  <c r="BC631" i="2"/>
  <c r="R631" i="6" s="1"/>
  <c r="AR633" i="2"/>
  <c r="AR629" i="2"/>
  <c r="AY628" i="2"/>
  <c r="BD628" i="2"/>
  <c r="BB628" i="2"/>
  <c r="Q628" i="6" s="1"/>
  <c r="BD632" i="2"/>
  <c r="BB632" i="2"/>
  <c r="Q632" i="6" s="1"/>
  <c r="BC627" i="2"/>
  <c r="R627" i="6" s="1"/>
  <c r="AR631" i="2"/>
  <c r="BC633" i="2"/>
  <c r="R633" i="6" s="1"/>
  <c r="AO630" i="2"/>
  <c r="AY629" i="2"/>
  <c r="AO628" i="2"/>
  <c r="AO632" i="2"/>
  <c r="AY633" i="2"/>
  <c r="AY631" i="2"/>
  <c r="AY627" i="2"/>
  <c r="AX630" i="2"/>
  <c r="AX632" i="2"/>
  <c r="AQ630" i="2"/>
  <c r="AQ632" i="2"/>
  <c r="AX628" i="2"/>
  <c r="AQ628" i="2"/>
  <c r="N628" i="6" l="1"/>
  <c r="P628" i="6"/>
  <c r="N632" i="6"/>
  <c r="N630" i="6"/>
  <c r="P632" i="6"/>
  <c r="P630" i="6"/>
  <c r="AR632" i="2"/>
  <c r="BC632" i="2"/>
  <c r="R632" i="6" s="1"/>
  <c r="AR628" i="2"/>
  <c r="BC628" i="2"/>
  <c r="R628" i="6" s="1"/>
  <c r="AR630" i="2"/>
  <c r="BC630" i="2"/>
  <c r="R630" i="6" s="1"/>
  <c r="AY632" i="2"/>
  <c r="BF630" i="2"/>
  <c r="BE630" i="2"/>
  <c r="BE627" i="2"/>
  <c r="BF627" i="2"/>
  <c r="BF631" i="2"/>
  <c r="BE631" i="2"/>
  <c r="BF628" i="2"/>
  <c r="BE628" i="2"/>
  <c r="BF629" i="2"/>
  <c r="BE629" i="2"/>
  <c r="BF633" i="2"/>
  <c r="BE633" i="2"/>
  <c r="BF632" i="2" l="1"/>
  <c r="BE632" i="2"/>
  <c r="S625" i="6" l="1"/>
  <c r="L625" i="6"/>
  <c r="K625" i="6"/>
  <c r="J625" i="6"/>
  <c r="I625" i="6"/>
  <c r="H625" i="6"/>
  <c r="G625" i="6"/>
  <c r="F625" i="6"/>
  <c r="E625" i="6"/>
  <c r="D625" i="6"/>
  <c r="C625" i="6"/>
  <c r="B625" i="6"/>
  <c r="A625" i="6"/>
  <c r="S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S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S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S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S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S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S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S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BA625" i="2"/>
  <c r="AZ625" i="2"/>
  <c r="AV625" i="2"/>
  <c r="AD625" i="2"/>
  <c r="AF625" i="2" s="1"/>
  <c r="X625" i="2"/>
  <c r="Z625" i="2" s="1"/>
  <c r="S625" i="2"/>
  <c r="U625" i="2" s="1"/>
  <c r="J625" i="2"/>
  <c r="L625" i="2" s="1"/>
  <c r="M625" i="2" s="1"/>
  <c r="E625" i="2"/>
  <c r="G625" i="2" s="1"/>
  <c r="C625" i="2"/>
  <c r="D625" i="2" s="1"/>
  <c r="B625" i="2"/>
  <c r="A625" i="2"/>
  <c r="BA624" i="2"/>
  <c r="AZ624" i="2"/>
  <c r="AV624" i="2"/>
  <c r="AD624" i="2"/>
  <c r="AF624" i="2" s="1"/>
  <c r="X624" i="2"/>
  <c r="Z624" i="2" s="1"/>
  <c r="S624" i="2"/>
  <c r="J624" i="2"/>
  <c r="L624" i="2" s="1"/>
  <c r="M624" i="2" s="1"/>
  <c r="E624" i="2"/>
  <c r="G624" i="2" s="1"/>
  <c r="C624" i="2"/>
  <c r="D624" i="2" s="1"/>
  <c r="B624" i="2"/>
  <c r="A624" i="2"/>
  <c r="BA623" i="2"/>
  <c r="AZ623" i="2"/>
  <c r="AV623" i="2"/>
  <c r="AD623" i="2"/>
  <c r="AF623" i="2" s="1"/>
  <c r="X623" i="2"/>
  <c r="Z623" i="2" s="1"/>
  <c r="S623" i="2"/>
  <c r="U623" i="2" s="1"/>
  <c r="J623" i="2"/>
  <c r="L623" i="2" s="1"/>
  <c r="M623" i="2" s="1"/>
  <c r="E623" i="2"/>
  <c r="G623" i="2" s="1"/>
  <c r="D623" i="2"/>
  <c r="C623" i="2"/>
  <c r="B623" i="2"/>
  <c r="A623" i="2"/>
  <c r="BA622" i="2"/>
  <c r="AZ622" i="2"/>
  <c r="AV622" i="2"/>
  <c r="AD622" i="2"/>
  <c r="AF622" i="2" s="1"/>
  <c r="X622" i="2"/>
  <c r="Z622" i="2" s="1"/>
  <c r="S622" i="2"/>
  <c r="J622" i="2"/>
  <c r="E622" i="2"/>
  <c r="D622" i="2"/>
  <c r="C622" i="2"/>
  <c r="B622" i="2"/>
  <c r="A622" i="2"/>
  <c r="BA621" i="2"/>
  <c r="AZ621" i="2"/>
  <c r="AV621" i="2"/>
  <c r="AD621" i="2"/>
  <c r="X621" i="2"/>
  <c r="S621" i="2"/>
  <c r="J621" i="2"/>
  <c r="E621" i="2"/>
  <c r="D621" i="2"/>
  <c r="C621" i="2"/>
  <c r="B621" i="2"/>
  <c r="A621" i="2"/>
  <c r="BA620" i="2"/>
  <c r="AZ620" i="2"/>
  <c r="AV620" i="2"/>
  <c r="AD620" i="2"/>
  <c r="X620" i="2"/>
  <c r="S620" i="2"/>
  <c r="J620" i="2"/>
  <c r="E620" i="2"/>
  <c r="D620" i="2"/>
  <c r="C620" i="2"/>
  <c r="B620" i="2"/>
  <c r="A620" i="2"/>
  <c r="BA619" i="2"/>
  <c r="AZ619" i="2"/>
  <c r="AV619" i="2"/>
  <c r="AD619" i="2"/>
  <c r="X619" i="2"/>
  <c r="S619" i="2"/>
  <c r="J619" i="2"/>
  <c r="E619" i="2"/>
  <c r="D619" i="2"/>
  <c r="C619" i="2"/>
  <c r="B619" i="2"/>
  <c r="A619" i="2"/>
  <c r="BA618" i="2"/>
  <c r="AZ618" i="2"/>
  <c r="AV618" i="2"/>
  <c r="AD618" i="2"/>
  <c r="X618" i="2"/>
  <c r="S618" i="2"/>
  <c r="J618" i="2"/>
  <c r="E618" i="2"/>
  <c r="D618" i="2"/>
  <c r="C618" i="2"/>
  <c r="B618" i="2"/>
  <c r="A618" i="2"/>
  <c r="BA617" i="2"/>
  <c r="AZ617" i="2"/>
  <c r="AV617" i="2"/>
  <c r="AD617" i="2"/>
  <c r="X617" i="2"/>
  <c r="S617" i="2"/>
  <c r="J617" i="2"/>
  <c r="E617" i="2"/>
  <c r="D617" i="2"/>
  <c r="C617" i="2"/>
  <c r="B617" i="2"/>
  <c r="A617" i="2"/>
  <c r="AA624" i="2" l="1"/>
  <c r="H625" i="2"/>
  <c r="O625" i="2"/>
  <c r="AG625" i="2"/>
  <c r="AH625" i="2"/>
  <c r="AI625" i="2" s="1"/>
  <c r="H624" i="2"/>
  <c r="O624" i="2"/>
  <c r="AG624" i="2"/>
  <c r="AH624" i="2"/>
  <c r="AI624" i="2" s="1"/>
  <c r="V625" i="2"/>
  <c r="AJ625" i="2"/>
  <c r="U624" i="2"/>
  <c r="AA625" i="2"/>
  <c r="F624" i="2"/>
  <c r="K624" i="2"/>
  <c r="T624" i="2"/>
  <c r="Y624" i="2"/>
  <c r="AE624" i="2"/>
  <c r="F625" i="2"/>
  <c r="K625" i="2"/>
  <c r="T625" i="2"/>
  <c r="Y625" i="2"/>
  <c r="AE625" i="2"/>
  <c r="L617" i="2"/>
  <c r="M617" i="2" s="1"/>
  <c r="K617" i="2"/>
  <c r="AF617" i="2"/>
  <c r="AE617" i="2"/>
  <c r="U619" i="2"/>
  <c r="T619" i="2"/>
  <c r="G620" i="2"/>
  <c r="F620" i="2"/>
  <c r="Z620" i="2"/>
  <c r="Y620" i="2"/>
  <c r="L621" i="2"/>
  <c r="M621" i="2" s="1"/>
  <c r="K621" i="2"/>
  <c r="AF621" i="2"/>
  <c r="AE621" i="2"/>
  <c r="V623" i="2"/>
  <c r="AJ623" i="2"/>
  <c r="T618" i="2"/>
  <c r="G619" i="2"/>
  <c r="F619" i="2"/>
  <c r="Z619" i="2"/>
  <c r="Y619" i="2"/>
  <c r="L620" i="2"/>
  <c r="M620" i="2" s="1"/>
  <c r="K620" i="2"/>
  <c r="AF620" i="2"/>
  <c r="AE620" i="2"/>
  <c r="AA622" i="2"/>
  <c r="AA623" i="2"/>
  <c r="G617" i="2"/>
  <c r="F617" i="2"/>
  <c r="Z617" i="2"/>
  <c r="Y617" i="2"/>
  <c r="G618" i="2"/>
  <c r="F618" i="2"/>
  <c r="Z618" i="2"/>
  <c r="Y618" i="2"/>
  <c r="L619" i="2"/>
  <c r="M619" i="2" s="1"/>
  <c r="K619" i="2"/>
  <c r="AF619" i="2"/>
  <c r="AE619" i="2"/>
  <c r="U621" i="2"/>
  <c r="U622" i="2" s="1"/>
  <c r="T621" i="2"/>
  <c r="G622" i="2"/>
  <c r="F622" i="2"/>
  <c r="AG622" i="2"/>
  <c r="AH622" i="2"/>
  <c r="H623" i="2"/>
  <c r="O623" i="2"/>
  <c r="AG623" i="2"/>
  <c r="AH623" i="2"/>
  <c r="L618" i="2"/>
  <c r="M618" i="2" s="1"/>
  <c r="K618" i="2"/>
  <c r="AF618" i="2"/>
  <c r="AE618" i="2"/>
  <c r="U620" i="2"/>
  <c r="T620" i="2"/>
  <c r="G621" i="2"/>
  <c r="F621" i="2"/>
  <c r="Z621" i="2"/>
  <c r="Y621" i="2"/>
  <c r="L622" i="2"/>
  <c r="M622" i="2" s="1"/>
  <c r="K622" i="2"/>
  <c r="U617" i="2"/>
  <c r="U618" i="2" s="1"/>
  <c r="T617" i="2"/>
  <c r="T622" i="2"/>
  <c r="Y622" i="2"/>
  <c r="AE622" i="2"/>
  <c r="F623" i="2"/>
  <c r="K623" i="2"/>
  <c r="T623" i="2"/>
  <c r="Y623" i="2"/>
  <c r="AE623" i="2"/>
  <c r="Q625" i="2" l="1"/>
  <c r="P625" i="2"/>
  <c r="AK625" i="2"/>
  <c r="Q624" i="2"/>
  <c r="P624" i="2"/>
  <c r="V624" i="2"/>
  <c r="AJ624" i="2"/>
  <c r="V618" i="2"/>
  <c r="AJ618" i="2"/>
  <c r="V622" i="2"/>
  <c r="AJ622" i="2"/>
  <c r="V620" i="2"/>
  <c r="AJ620" i="2"/>
  <c r="H621" i="2"/>
  <c r="O621" i="2"/>
  <c r="AG618" i="2"/>
  <c r="AH618" i="2"/>
  <c r="AI618" i="2" s="1"/>
  <c r="AI623" i="2"/>
  <c r="AI622" i="2"/>
  <c r="H622" i="2"/>
  <c r="O622" i="2"/>
  <c r="AG619" i="2"/>
  <c r="AH619" i="2"/>
  <c r="AI619" i="2" s="1"/>
  <c r="AA618" i="2"/>
  <c r="AA617" i="2"/>
  <c r="AG620" i="2"/>
  <c r="AH620" i="2"/>
  <c r="AI620" i="2" s="1"/>
  <c r="AA619" i="2"/>
  <c r="H620" i="2"/>
  <c r="O620" i="2"/>
  <c r="AH617" i="2"/>
  <c r="AG617" i="2"/>
  <c r="AA621" i="2"/>
  <c r="AJ617" i="2"/>
  <c r="V617" i="2"/>
  <c r="Q623" i="2"/>
  <c r="P623" i="2"/>
  <c r="V621" i="2"/>
  <c r="AJ621" i="2"/>
  <c r="H618" i="2"/>
  <c r="O618" i="2"/>
  <c r="H617" i="2"/>
  <c r="O617" i="2"/>
  <c r="H619" i="2"/>
  <c r="O619" i="2"/>
  <c r="AK623" i="2"/>
  <c r="AG621" i="2"/>
  <c r="AH621" i="2"/>
  <c r="AI621" i="2" s="1"/>
  <c r="AA620" i="2"/>
  <c r="V619" i="2"/>
  <c r="AJ619" i="2"/>
  <c r="R625" i="2" l="1"/>
  <c r="AL625" i="2"/>
  <c r="AM625" i="2" s="1"/>
  <c r="AS625" i="2"/>
  <c r="AN625" i="2"/>
  <c r="R624" i="2"/>
  <c r="AS624" i="2"/>
  <c r="AL624" i="2"/>
  <c r="AK624" i="2"/>
  <c r="AK621" i="2"/>
  <c r="AK617" i="2"/>
  <c r="Q622" i="2"/>
  <c r="P622" i="2"/>
  <c r="AK618" i="2"/>
  <c r="Q619" i="2"/>
  <c r="P619" i="2"/>
  <c r="Q618" i="2"/>
  <c r="P618" i="2"/>
  <c r="Q620" i="2"/>
  <c r="P620" i="2"/>
  <c r="AK622" i="2"/>
  <c r="AK620" i="2"/>
  <c r="Q617" i="2"/>
  <c r="P617" i="2"/>
  <c r="R623" i="2"/>
  <c r="AL623" i="2"/>
  <c r="AM623" i="2" s="1"/>
  <c r="AS623" i="2"/>
  <c r="AN623" i="2"/>
  <c r="AI617" i="2"/>
  <c r="Q621" i="2"/>
  <c r="P621" i="2"/>
  <c r="AK619" i="2"/>
  <c r="AW625" i="2"/>
  <c r="AP625" i="2"/>
  <c r="AP623" i="2"/>
  <c r="AW623" i="2"/>
  <c r="O623" i="6" l="1"/>
  <c r="M623" i="6"/>
  <c r="M625" i="6"/>
  <c r="O625" i="6"/>
  <c r="BD625" i="2"/>
  <c r="BB625" i="2"/>
  <c r="Q625" i="6" s="1"/>
  <c r="AT624" i="2"/>
  <c r="AO625" i="2"/>
  <c r="AN624" i="2"/>
  <c r="AM624" i="2"/>
  <c r="AT625" i="2"/>
  <c r="BD623" i="2"/>
  <c r="BB623" i="2"/>
  <c r="Q623" i="6" s="1"/>
  <c r="AT623" i="2"/>
  <c r="R617" i="2"/>
  <c r="AS617" i="2"/>
  <c r="AL617" i="2"/>
  <c r="AN617" i="2"/>
  <c r="R620" i="2"/>
  <c r="AS620" i="2"/>
  <c r="AL620" i="2"/>
  <c r="R619" i="2"/>
  <c r="AN619" i="2"/>
  <c r="AL619" i="2"/>
  <c r="AS619" i="2"/>
  <c r="R621" i="2"/>
  <c r="AN621" i="2"/>
  <c r="AL621" i="2"/>
  <c r="AS621" i="2"/>
  <c r="R618" i="2"/>
  <c r="AS618" i="2"/>
  <c r="AL618" i="2"/>
  <c r="AO623" i="2"/>
  <c r="R622" i="2"/>
  <c r="AS622" i="2"/>
  <c r="AL622" i="2"/>
  <c r="AP624" i="2"/>
  <c r="AW621" i="2"/>
  <c r="AP619" i="2"/>
  <c r="AQ625" i="2"/>
  <c r="AQ623" i="2"/>
  <c r="AP621" i="2"/>
  <c r="AX625" i="2"/>
  <c r="AW617" i="2"/>
  <c r="AX623" i="2"/>
  <c r="AW624" i="2"/>
  <c r="AW619" i="2"/>
  <c r="AP617" i="2"/>
  <c r="M617" i="6" l="1"/>
  <c r="O619" i="6"/>
  <c r="O624" i="6"/>
  <c r="P623" i="6"/>
  <c r="O617" i="6"/>
  <c r="P625" i="6"/>
  <c r="M621" i="6"/>
  <c r="N623" i="6"/>
  <c r="N625" i="6"/>
  <c r="M619" i="6"/>
  <c r="O621" i="6"/>
  <c r="M624" i="6"/>
  <c r="AR625" i="2"/>
  <c r="BD624" i="2"/>
  <c r="AY624" i="2"/>
  <c r="BB624" i="2"/>
  <c r="Q624" i="6" s="1"/>
  <c r="BC625" i="2"/>
  <c r="R625" i="6" s="1"/>
  <c r="AO624" i="2"/>
  <c r="AY625" i="2"/>
  <c r="BC623" i="2"/>
  <c r="R623" i="6" s="1"/>
  <c r="AR623" i="2"/>
  <c r="BD621" i="2"/>
  <c r="BB621" i="2"/>
  <c r="Q621" i="6" s="1"/>
  <c r="BD619" i="2"/>
  <c r="BB619" i="2"/>
  <c r="Q619" i="6" s="1"/>
  <c r="BD617" i="2"/>
  <c r="BB617" i="2"/>
  <c r="Q617" i="6" s="1"/>
  <c r="AT622" i="2"/>
  <c r="AT618" i="2"/>
  <c r="AO621" i="2"/>
  <c r="AO619" i="2"/>
  <c r="AO617" i="2"/>
  <c r="AY623" i="2"/>
  <c r="AT621" i="2"/>
  <c r="AY621" i="2" s="1"/>
  <c r="AT619" i="2"/>
  <c r="AN620" i="2"/>
  <c r="AM620" i="2"/>
  <c r="AM617" i="2"/>
  <c r="AN622" i="2"/>
  <c r="AM622" i="2"/>
  <c r="AN618" i="2"/>
  <c r="AM618" i="2"/>
  <c r="AM621" i="2"/>
  <c r="AM619" i="2"/>
  <c r="AT620" i="2"/>
  <c r="AT617" i="2"/>
  <c r="AX621" i="2"/>
  <c r="AQ617" i="2"/>
  <c r="AP618" i="2"/>
  <c r="AW622" i="2"/>
  <c r="AP620" i="2"/>
  <c r="AQ621" i="2"/>
  <c r="AW618" i="2"/>
  <c r="AX624" i="2"/>
  <c r="AX619" i="2"/>
  <c r="AW620" i="2"/>
  <c r="AX617" i="2"/>
  <c r="AQ624" i="2"/>
  <c r="AQ619" i="2"/>
  <c r="AP622" i="2"/>
  <c r="M622" i="6" l="1"/>
  <c r="N619" i="6"/>
  <c r="N624" i="6"/>
  <c r="P617" i="6"/>
  <c r="O620" i="6"/>
  <c r="P619" i="6"/>
  <c r="P624" i="6"/>
  <c r="O618" i="6"/>
  <c r="N621" i="6"/>
  <c r="M620" i="6"/>
  <c r="O622" i="6"/>
  <c r="M618" i="6"/>
  <c r="N617" i="6"/>
  <c r="P621" i="6"/>
  <c r="AR624" i="2"/>
  <c r="BC624" i="2"/>
  <c r="R624" i="6" s="1"/>
  <c r="BF625" i="2"/>
  <c r="BE625" i="2"/>
  <c r="BF624" i="2"/>
  <c r="BE624" i="2"/>
  <c r="AR619" i="2"/>
  <c r="BC617" i="2"/>
  <c r="R617" i="6" s="1"/>
  <c r="BD618" i="2"/>
  <c r="BB618" i="2"/>
  <c r="Q618" i="6" s="1"/>
  <c r="BD620" i="2"/>
  <c r="BB620" i="2"/>
  <c r="Q620" i="6" s="1"/>
  <c r="AR617" i="2"/>
  <c r="BD622" i="2"/>
  <c r="BB622" i="2"/>
  <c r="Q622" i="6" s="1"/>
  <c r="BC619" i="2"/>
  <c r="R619" i="6" s="1"/>
  <c r="BC621" i="2"/>
  <c r="R621" i="6" s="1"/>
  <c r="AR621" i="2"/>
  <c r="BF621" i="2"/>
  <c r="BE621" i="2"/>
  <c r="AO618" i="2"/>
  <c r="AY618" i="2" s="1"/>
  <c r="BF623" i="2"/>
  <c r="BE623" i="2"/>
  <c r="AY617" i="2"/>
  <c r="AO620" i="2"/>
  <c r="AY620" i="2" s="1"/>
  <c r="AO622" i="2"/>
  <c r="AY619" i="2"/>
  <c r="AQ620" i="2"/>
  <c r="AX618" i="2"/>
  <c r="AX622" i="2"/>
  <c r="AX620" i="2"/>
  <c r="AQ618" i="2"/>
  <c r="AQ622" i="2"/>
  <c r="N622" i="6" l="1"/>
  <c r="N618" i="6"/>
  <c r="P620" i="6"/>
  <c r="P622" i="6"/>
  <c r="P618" i="6"/>
  <c r="N620" i="6"/>
  <c r="AR622" i="2"/>
  <c r="BC622" i="2"/>
  <c r="R622" i="6" s="1"/>
  <c r="AR620" i="2"/>
  <c r="BC620" i="2"/>
  <c r="R620" i="6" s="1"/>
  <c r="AR618" i="2"/>
  <c r="BC618" i="2"/>
  <c r="R618" i="6" s="1"/>
  <c r="BF620" i="2"/>
  <c r="BE620" i="2"/>
  <c r="BF618" i="2"/>
  <c r="BE618" i="2"/>
  <c r="BF617" i="2"/>
  <c r="BE617" i="2"/>
  <c r="BF619" i="2"/>
  <c r="BE619" i="2"/>
  <c r="AY622" i="2"/>
  <c r="BF622" i="2" l="1"/>
  <c r="BE622" i="2"/>
  <c r="S615" i="6" l="1"/>
  <c r="B615" i="6"/>
  <c r="A615" i="6"/>
  <c r="S614" i="6"/>
  <c r="B614" i="6"/>
  <c r="A614" i="6"/>
  <c r="S613" i="6"/>
  <c r="B613" i="6"/>
  <c r="A613" i="6"/>
  <c r="S612" i="6"/>
  <c r="B612" i="6"/>
  <c r="A612" i="6"/>
  <c r="S611" i="6"/>
  <c r="B611" i="6"/>
  <c r="A611" i="6"/>
  <c r="S610" i="6"/>
  <c r="B610" i="6"/>
  <c r="A610" i="6"/>
  <c r="S609" i="6"/>
  <c r="B609" i="6"/>
  <c r="A609" i="6"/>
  <c r="BA615" i="2"/>
  <c r="AZ615" i="2"/>
  <c r="AV615" i="2"/>
  <c r="AD615" i="2"/>
  <c r="AF615" i="2" s="1"/>
  <c r="X615" i="2"/>
  <c r="Z615" i="2" s="1"/>
  <c r="S615" i="2"/>
  <c r="U615" i="2" s="1"/>
  <c r="E615" i="2"/>
  <c r="G615" i="2" s="1"/>
  <c r="H615" i="2" s="1"/>
  <c r="C615" i="2"/>
  <c r="D615" i="2" s="1"/>
  <c r="B615" i="2"/>
  <c r="A615" i="2"/>
  <c r="BA614" i="2"/>
  <c r="AZ614" i="2"/>
  <c r="AV614" i="2"/>
  <c r="AD614" i="2"/>
  <c r="AF614" i="2" s="1"/>
  <c r="AG614" i="2" s="1"/>
  <c r="X614" i="2"/>
  <c r="Z614" i="2" s="1"/>
  <c r="AH614" i="2" s="1"/>
  <c r="I614" i="6" s="1"/>
  <c r="S614" i="2"/>
  <c r="E614" i="2"/>
  <c r="G614" i="2" s="1"/>
  <c r="H614" i="2" s="1"/>
  <c r="C614" i="2"/>
  <c r="D614" i="2" s="1"/>
  <c r="B614" i="2"/>
  <c r="A614" i="2"/>
  <c r="BA613" i="2"/>
  <c r="AZ613" i="2"/>
  <c r="AV613" i="2"/>
  <c r="AD613" i="2"/>
  <c r="AF613" i="2" s="1"/>
  <c r="X613" i="2"/>
  <c r="Z613" i="2" s="1"/>
  <c r="S613" i="2"/>
  <c r="U613" i="2" s="1"/>
  <c r="E613" i="2"/>
  <c r="G613" i="2" s="1"/>
  <c r="H613" i="2" s="1"/>
  <c r="C613" i="2"/>
  <c r="D613" i="2" s="1"/>
  <c r="B613" i="2"/>
  <c r="A613" i="2"/>
  <c r="BA612" i="2"/>
  <c r="AZ612" i="2"/>
  <c r="AV612" i="2"/>
  <c r="AD612" i="2"/>
  <c r="AF612" i="2" s="1"/>
  <c r="AG612" i="2" s="1"/>
  <c r="X612" i="2"/>
  <c r="Z612" i="2" s="1"/>
  <c r="S612" i="2"/>
  <c r="E612" i="2"/>
  <c r="G612" i="2" s="1"/>
  <c r="H612" i="2" s="1"/>
  <c r="C612" i="2"/>
  <c r="D612" i="2" s="1"/>
  <c r="B612" i="2"/>
  <c r="A612" i="2"/>
  <c r="BA611" i="2"/>
  <c r="AZ611" i="2"/>
  <c r="AV611" i="2"/>
  <c r="AD611" i="2"/>
  <c r="AF611" i="2" s="1"/>
  <c r="X611" i="2"/>
  <c r="Z611" i="2" s="1"/>
  <c r="S611" i="2"/>
  <c r="U611" i="2" s="1"/>
  <c r="E611" i="2"/>
  <c r="G611" i="2" s="1"/>
  <c r="H611" i="2" s="1"/>
  <c r="C611" i="2"/>
  <c r="D611" i="2" s="1"/>
  <c r="B611" i="2"/>
  <c r="A611" i="2"/>
  <c r="BA610" i="2"/>
  <c r="AZ610" i="2"/>
  <c r="AV610" i="2"/>
  <c r="AD610" i="2"/>
  <c r="AF610" i="2" s="1"/>
  <c r="AG610" i="2" s="1"/>
  <c r="X610" i="2"/>
  <c r="Z610" i="2" s="1"/>
  <c r="S610" i="2"/>
  <c r="J610" i="2"/>
  <c r="L610" i="2" s="1"/>
  <c r="M610" i="2" s="1"/>
  <c r="E610" i="2"/>
  <c r="G610" i="2" s="1"/>
  <c r="H610" i="2" s="1"/>
  <c r="C610" i="2"/>
  <c r="D610" i="2" s="1"/>
  <c r="B610" i="2"/>
  <c r="A610" i="2"/>
  <c r="BA609" i="2"/>
  <c r="AZ609" i="2"/>
  <c r="AV609" i="2"/>
  <c r="AD609" i="2"/>
  <c r="AF609" i="2" s="1"/>
  <c r="X609" i="2"/>
  <c r="Z609" i="2" s="1"/>
  <c r="S609" i="2"/>
  <c r="U609" i="2" s="1"/>
  <c r="E609" i="2"/>
  <c r="G609" i="2" s="1"/>
  <c r="C609" i="2"/>
  <c r="D609" i="2" s="1"/>
  <c r="B609" i="2"/>
  <c r="A609" i="2"/>
  <c r="J614" i="2" l="1"/>
  <c r="L614" i="2" s="1"/>
  <c r="M614" i="2" s="1"/>
  <c r="E611" i="6"/>
  <c r="E615" i="6"/>
  <c r="J609" i="2"/>
  <c r="L609" i="2" s="1"/>
  <c r="M609" i="2" s="1"/>
  <c r="J613" i="2"/>
  <c r="L613" i="2" s="1"/>
  <c r="M613" i="2" s="1"/>
  <c r="E610" i="6"/>
  <c r="E614" i="6"/>
  <c r="J612" i="2"/>
  <c r="L612" i="2" s="1"/>
  <c r="M612" i="2" s="1"/>
  <c r="E609" i="6"/>
  <c r="E613" i="6"/>
  <c r="AH609" i="2"/>
  <c r="I609" i="6" s="1"/>
  <c r="J611" i="2"/>
  <c r="L611" i="2" s="1"/>
  <c r="M611" i="2" s="1"/>
  <c r="J615" i="2"/>
  <c r="L615" i="2" s="1"/>
  <c r="M615" i="2" s="1"/>
  <c r="E612" i="6"/>
  <c r="O609" i="2"/>
  <c r="C609" i="6" s="1"/>
  <c r="H609" i="2"/>
  <c r="V609" i="2"/>
  <c r="AJ609" i="2"/>
  <c r="K609" i="6" s="1"/>
  <c r="AA610" i="2"/>
  <c r="AA611" i="2"/>
  <c r="AH611" i="2"/>
  <c r="I611" i="6" s="1"/>
  <c r="AA612" i="2"/>
  <c r="AA613" i="2"/>
  <c r="AH613" i="2"/>
  <c r="I613" i="6" s="1"/>
  <c r="O614" i="2"/>
  <c r="C614" i="6" s="1"/>
  <c r="AA615" i="2"/>
  <c r="F610" i="2"/>
  <c r="Y610" i="2"/>
  <c r="F610" i="6" s="1"/>
  <c r="F613" i="2"/>
  <c r="Y613" i="2"/>
  <c r="F613" i="6" s="1"/>
  <c r="F609" i="2"/>
  <c r="K609" i="2"/>
  <c r="T609" i="2"/>
  <c r="AG611" i="2"/>
  <c r="V613" i="2"/>
  <c r="AJ613" i="2"/>
  <c r="K613" i="6" s="1"/>
  <c r="U614" i="2"/>
  <c r="V615" i="2"/>
  <c r="AJ615" i="2"/>
  <c r="K615" i="6" s="1"/>
  <c r="AG615" i="2"/>
  <c r="AA609" i="2"/>
  <c r="O610" i="2"/>
  <c r="C610" i="6" s="1"/>
  <c r="AH610" i="2"/>
  <c r="I610" i="6" s="1"/>
  <c r="O611" i="2"/>
  <c r="C611" i="6" s="1"/>
  <c r="O612" i="2"/>
  <c r="C612" i="6" s="1"/>
  <c r="AH612" i="2"/>
  <c r="O613" i="2"/>
  <c r="C613" i="6" s="1"/>
  <c r="AA614" i="2"/>
  <c r="AI614" i="2" s="1"/>
  <c r="J614" i="6" s="1"/>
  <c r="O615" i="2"/>
  <c r="C615" i="6" s="1"/>
  <c r="AH615" i="2"/>
  <c r="Y609" i="2"/>
  <c r="F609" i="6" s="1"/>
  <c r="F611" i="2"/>
  <c r="Y611" i="2"/>
  <c r="F611" i="6" s="1"/>
  <c r="F612" i="2"/>
  <c r="Y612" i="2"/>
  <c r="F612" i="6" s="1"/>
  <c r="F614" i="2"/>
  <c r="Y614" i="2"/>
  <c r="F614" i="6" s="1"/>
  <c r="F615" i="2"/>
  <c r="Y615" i="2"/>
  <c r="F615" i="6" s="1"/>
  <c r="AG609" i="2"/>
  <c r="AI609" i="2" s="1"/>
  <c r="J609" i="6" s="1"/>
  <c r="U610" i="2"/>
  <c r="V611" i="2"/>
  <c r="AJ611" i="2"/>
  <c r="K611" i="6" s="1"/>
  <c r="U612" i="2"/>
  <c r="AG613" i="2"/>
  <c r="AE609" i="2"/>
  <c r="K610" i="2"/>
  <c r="T610" i="2"/>
  <c r="AE610" i="2"/>
  <c r="T611" i="2"/>
  <c r="AE611" i="2"/>
  <c r="K612" i="2"/>
  <c r="T612" i="2"/>
  <c r="AE612" i="2"/>
  <c r="K613" i="2"/>
  <c r="T613" i="2"/>
  <c r="AE613" i="2"/>
  <c r="T614" i="2"/>
  <c r="AE614" i="2"/>
  <c r="T615" i="2"/>
  <c r="AE615" i="2"/>
  <c r="S607" i="6"/>
  <c r="B607" i="6"/>
  <c r="A607" i="6"/>
  <c r="S606" i="6"/>
  <c r="J606" i="6"/>
  <c r="I606" i="6"/>
  <c r="F606" i="6"/>
  <c r="E606" i="6"/>
  <c r="D606" i="6"/>
  <c r="C606" i="6"/>
  <c r="B606" i="6"/>
  <c r="A606" i="6"/>
  <c r="S605" i="6"/>
  <c r="B605" i="6"/>
  <c r="A605" i="6"/>
  <c r="S604" i="6"/>
  <c r="J604" i="6"/>
  <c r="I604" i="6"/>
  <c r="F604" i="6"/>
  <c r="E604" i="6"/>
  <c r="D604" i="6"/>
  <c r="C604" i="6"/>
  <c r="B604" i="6"/>
  <c r="A604" i="6"/>
  <c r="S603" i="6"/>
  <c r="L603" i="6"/>
  <c r="K603" i="6"/>
  <c r="J603" i="6"/>
  <c r="I603" i="6"/>
  <c r="H603" i="6"/>
  <c r="G603" i="6"/>
  <c r="F603" i="6"/>
  <c r="E603" i="6"/>
  <c r="D603" i="6"/>
  <c r="C603" i="6"/>
  <c r="B603" i="6"/>
  <c r="A603" i="6"/>
  <c r="S602" i="6"/>
  <c r="L602" i="6"/>
  <c r="K602" i="6"/>
  <c r="J602" i="6"/>
  <c r="I602" i="6"/>
  <c r="H602" i="6"/>
  <c r="G602" i="6"/>
  <c r="F602" i="6"/>
  <c r="E602" i="6"/>
  <c r="D602" i="6"/>
  <c r="C602" i="6"/>
  <c r="B602" i="6"/>
  <c r="A602" i="6"/>
  <c r="S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S600" i="6"/>
  <c r="L600" i="6"/>
  <c r="K600" i="6"/>
  <c r="J600" i="6"/>
  <c r="I600" i="6"/>
  <c r="H600" i="6"/>
  <c r="G600" i="6"/>
  <c r="F600" i="6"/>
  <c r="E600" i="6"/>
  <c r="D600" i="6"/>
  <c r="C600" i="6"/>
  <c r="B600" i="6"/>
  <c r="A600" i="6"/>
  <c r="S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S598" i="6"/>
  <c r="L598" i="6"/>
  <c r="K598" i="6"/>
  <c r="J598" i="6"/>
  <c r="I598" i="6"/>
  <c r="H598" i="6"/>
  <c r="G598" i="6"/>
  <c r="F598" i="6"/>
  <c r="E598" i="6"/>
  <c r="D598" i="6"/>
  <c r="C598" i="6"/>
  <c r="B598" i="6"/>
  <c r="A598" i="6"/>
  <c r="S597" i="6"/>
  <c r="L597" i="6"/>
  <c r="K597" i="6"/>
  <c r="J597" i="6"/>
  <c r="I597" i="6"/>
  <c r="H597" i="6"/>
  <c r="G597" i="6"/>
  <c r="F597" i="6"/>
  <c r="E597" i="6"/>
  <c r="D597" i="6"/>
  <c r="C597" i="6"/>
  <c r="B597" i="6"/>
  <c r="A597" i="6"/>
  <c r="S596" i="6"/>
  <c r="L596" i="6"/>
  <c r="K596" i="6"/>
  <c r="J596" i="6"/>
  <c r="I596" i="6"/>
  <c r="H596" i="6"/>
  <c r="G596" i="6"/>
  <c r="F596" i="6"/>
  <c r="E596" i="6"/>
  <c r="D596" i="6"/>
  <c r="C596" i="6"/>
  <c r="B596" i="6"/>
  <c r="A596" i="6"/>
  <c r="S595" i="6"/>
  <c r="L595" i="6"/>
  <c r="K595" i="6"/>
  <c r="J595" i="6"/>
  <c r="I595" i="6"/>
  <c r="H595" i="6"/>
  <c r="G595" i="6"/>
  <c r="F595" i="6"/>
  <c r="E595" i="6"/>
  <c r="D595" i="6"/>
  <c r="C595" i="6"/>
  <c r="B595" i="6"/>
  <c r="A595" i="6"/>
  <c r="S594" i="6"/>
  <c r="B594" i="6"/>
  <c r="A594" i="6"/>
  <c r="S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S592" i="6"/>
  <c r="L592" i="6"/>
  <c r="K592" i="6"/>
  <c r="J592" i="6"/>
  <c r="I592" i="6"/>
  <c r="H592" i="6"/>
  <c r="G592" i="6"/>
  <c r="F592" i="6"/>
  <c r="E592" i="6"/>
  <c r="D592" i="6"/>
  <c r="C592" i="6"/>
  <c r="B592" i="6"/>
  <c r="A592" i="6"/>
  <c r="S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BA607" i="2"/>
  <c r="AZ607" i="2"/>
  <c r="AV607" i="2"/>
  <c r="AD607" i="2"/>
  <c r="AF607" i="2" s="1"/>
  <c r="X607" i="2"/>
  <c r="Z607" i="2" s="1"/>
  <c r="S607" i="2"/>
  <c r="U607" i="2" s="1"/>
  <c r="E607" i="2"/>
  <c r="G607" i="2" s="1"/>
  <c r="C607" i="2"/>
  <c r="D607" i="2" s="1"/>
  <c r="B607" i="2"/>
  <c r="A607" i="2"/>
  <c r="BA606" i="2"/>
  <c r="AZ606" i="2"/>
  <c r="AV606" i="2"/>
  <c r="AD606" i="2"/>
  <c r="AF606" i="2" s="1"/>
  <c r="X606" i="2"/>
  <c r="Z606" i="2" s="1"/>
  <c r="S606" i="2"/>
  <c r="J606" i="2"/>
  <c r="L606" i="2" s="1"/>
  <c r="M606" i="2" s="1"/>
  <c r="E606" i="2"/>
  <c r="G606" i="2" s="1"/>
  <c r="C606" i="2"/>
  <c r="D606" i="2" s="1"/>
  <c r="B606" i="2"/>
  <c r="A606" i="2"/>
  <c r="BA605" i="2"/>
  <c r="AZ605" i="2"/>
  <c r="AV605" i="2"/>
  <c r="AD605" i="2"/>
  <c r="AF605" i="2" s="1"/>
  <c r="X605" i="2"/>
  <c r="Z605" i="2" s="1"/>
  <c r="S605" i="2"/>
  <c r="U605" i="2" s="1"/>
  <c r="J605" i="2"/>
  <c r="L605" i="2" s="1"/>
  <c r="M605" i="2" s="1"/>
  <c r="E605" i="2"/>
  <c r="G605" i="2" s="1"/>
  <c r="C605" i="2"/>
  <c r="D605" i="2" s="1"/>
  <c r="B605" i="2"/>
  <c r="A605" i="2"/>
  <c r="BA604" i="2"/>
  <c r="AZ604" i="2"/>
  <c r="AV604" i="2"/>
  <c r="AD604" i="2"/>
  <c r="AF604" i="2" s="1"/>
  <c r="X604" i="2"/>
  <c r="Z604" i="2" s="1"/>
  <c r="S604" i="2"/>
  <c r="J604" i="2"/>
  <c r="L604" i="2" s="1"/>
  <c r="M604" i="2" s="1"/>
  <c r="E604" i="2"/>
  <c r="G604" i="2" s="1"/>
  <c r="C604" i="2"/>
  <c r="D604" i="2" s="1"/>
  <c r="B604" i="2"/>
  <c r="A604" i="2"/>
  <c r="BA603" i="2"/>
  <c r="AZ603" i="2"/>
  <c r="AV603" i="2"/>
  <c r="AF603" i="2"/>
  <c r="AG603" i="2" s="1"/>
  <c r="AE603" i="2"/>
  <c r="AD603" i="2"/>
  <c r="Z603" i="2"/>
  <c r="Y603" i="2"/>
  <c r="X603" i="2"/>
  <c r="U603" i="2"/>
  <c r="T603" i="2"/>
  <c r="S603" i="2"/>
  <c r="G603" i="2"/>
  <c r="H603" i="2" s="1"/>
  <c r="F603" i="2"/>
  <c r="E603" i="2"/>
  <c r="C603" i="2"/>
  <c r="D603" i="2" s="1"/>
  <c r="B603" i="2"/>
  <c r="A603" i="2"/>
  <c r="BA602" i="2"/>
  <c r="AZ602" i="2"/>
  <c r="AV602" i="2"/>
  <c r="AF602" i="2"/>
  <c r="AG602" i="2" s="1"/>
  <c r="AE602" i="2"/>
  <c r="AD602" i="2"/>
  <c r="Z602" i="2"/>
  <c r="Y602" i="2"/>
  <c r="X602" i="2"/>
  <c r="T602" i="2"/>
  <c r="S602" i="2"/>
  <c r="G602" i="2"/>
  <c r="H602" i="2" s="1"/>
  <c r="F602" i="2"/>
  <c r="E602" i="2"/>
  <c r="C602" i="2"/>
  <c r="D602" i="2" s="1"/>
  <c r="B602" i="2"/>
  <c r="A602" i="2"/>
  <c r="BA601" i="2"/>
  <c r="AZ601" i="2"/>
  <c r="AV601" i="2"/>
  <c r="AF601" i="2"/>
  <c r="AG601" i="2" s="1"/>
  <c r="AE601" i="2"/>
  <c r="AD601" i="2"/>
  <c r="Z601" i="2"/>
  <c r="Y601" i="2"/>
  <c r="X601" i="2"/>
  <c r="U601" i="2"/>
  <c r="T601" i="2"/>
  <c r="S601" i="2"/>
  <c r="G601" i="2"/>
  <c r="H601" i="2" s="1"/>
  <c r="F601" i="2"/>
  <c r="E601" i="2"/>
  <c r="C601" i="2"/>
  <c r="D601" i="2" s="1"/>
  <c r="B601" i="2"/>
  <c r="A601" i="2"/>
  <c r="BA600" i="2"/>
  <c r="AZ600" i="2"/>
  <c r="AV600" i="2"/>
  <c r="AF600" i="2"/>
  <c r="AG600" i="2" s="1"/>
  <c r="AE600" i="2"/>
  <c r="AD600" i="2"/>
  <c r="Z600" i="2"/>
  <c r="Y600" i="2"/>
  <c r="X600" i="2"/>
  <c r="T600" i="2"/>
  <c r="S600" i="2"/>
  <c r="G600" i="2"/>
  <c r="H600" i="2" s="1"/>
  <c r="F600" i="2"/>
  <c r="E600" i="2"/>
  <c r="C600" i="2"/>
  <c r="D600" i="2" s="1"/>
  <c r="B600" i="2"/>
  <c r="A600" i="2"/>
  <c r="BA599" i="2"/>
  <c r="AZ599" i="2"/>
  <c r="AV599" i="2"/>
  <c r="AF599" i="2"/>
  <c r="AG599" i="2" s="1"/>
  <c r="AE599" i="2"/>
  <c r="AD599" i="2"/>
  <c r="Z599" i="2"/>
  <c r="Y599" i="2"/>
  <c r="X599" i="2"/>
  <c r="U599" i="2"/>
  <c r="T599" i="2"/>
  <c r="S599" i="2"/>
  <c r="G599" i="2"/>
  <c r="H599" i="2" s="1"/>
  <c r="F599" i="2"/>
  <c r="E599" i="2"/>
  <c r="C599" i="2"/>
  <c r="D599" i="2" s="1"/>
  <c r="B599" i="2"/>
  <c r="A599" i="2"/>
  <c r="BA598" i="2"/>
  <c r="AZ598" i="2"/>
  <c r="AV598" i="2"/>
  <c r="AF598" i="2"/>
  <c r="AE598" i="2"/>
  <c r="AD598" i="2"/>
  <c r="Z598" i="2"/>
  <c r="Y598" i="2"/>
  <c r="X598" i="2"/>
  <c r="U598" i="2"/>
  <c r="T598" i="2"/>
  <c r="S598" i="2"/>
  <c r="G598" i="2"/>
  <c r="F598" i="2"/>
  <c r="E598" i="2"/>
  <c r="C598" i="2"/>
  <c r="B598" i="2"/>
  <c r="A598" i="2"/>
  <c r="BA597" i="2"/>
  <c r="AZ597" i="2"/>
  <c r="AV597" i="2"/>
  <c r="AF597" i="2"/>
  <c r="AE597" i="2"/>
  <c r="AD597" i="2"/>
  <c r="Z597" i="2"/>
  <c r="Y597" i="2"/>
  <c r="X597" i="2"/>
  <c r="U597" i="2"/>
  <c r="T597" i="2"/>
  <c r="S597" i="2"/>
  <c r="G597" i="2"/>
  <c r="O597" i="2" s="1"/>
  <c r="Q597" i="2" s="1"/>
  <c r="R597" i="2" s="1"/>
  <c r="F597" i="2"/>
  <c r="E597" i="2"/>
  <c r="C597" i="2"/>
  <c r="J597" i="2" s="1"/>
  <c r="L597" i="2" s="1"/>
  <c r="M597" i="2" s="1"/>
  <c r="B597" i="2"/>
  <c r="A597" i="2"/>
  <c r="BA596" i="2"/>
  <c r="AZ596" i="2"/>
  <c r="AV596" i="2"/>
  <c r="AG596" i="2"/>
  <c r="AF596" i="2"/>
  <c r="AE596" i="2"/>
  <c r="AD596" i="2"/>
  <c r="AA596" i="2"/>
  <c r="Z596" i="2"/>
  <c r="Y596" i="2"/>
  <c r="X596" i="2"/>
  <c r="T596" i="2"/>
  <c r="S596" i="2"/>
  <c r="G596" i="2"/>
  <c r="F596" i="2"/>
  <c r="E596" i="2"/>
  <c r="C596" i="2"/>
  <c r="B596" i="2"/>
  <c r="A596" i="2"/>
  <c r="BA595" i="2"/>
  <c r="AZ595" i="2"/>
  <c r="AV595" i="2"/>
  <c r="AJ595" i="2"/>
  <c r="AG595" i="2"/>
  <c r="AF595" i="2"/>
  <c r="AE595" i="2"/>
  <c r="AD595" i="2"/>
  <c r="AA595" i="2"/>
  <c r="Z595" i="2"/>
  <c r="Y595" i="2"/>
  <c r="X595" i="2"/>
  <c r="V595" i="2"/>
  <c r="AK595" i="2" s="1"/>
  <c r="U595" i="2"/>
  <c r="U596" i="2" s="1"/>
  <c r="T595" i="2"/>
  <c r="S595" i="2"/>
  <c r="G595" i="2"/>
  <c r="F595" i="2"/>
  <c r="E595" i="2"/>
  <c r="C595" i="2"/>
  <c r="B595" i="2"/>
  <c r="A595" i="2"/>
  <c r="BA594" i="2"/>
  <c r="AZ594" i="2"/>
  <c r="AV594" i="2"/>
  <c r="AE594" i="2"/>
  <c r="AD594" i="2"/>
  <c r="AF594" i="2" s="1"/>
  <c r="X594" i="2"/>
  <c r="E594" i="6" s="1"/>
  <c r="S594" i="2"/>
  <c r="T594" i="2" s="1"/>
  <c r="F594" i="2"/>
  <c r="E594" i="2"/>
  <c r="G594" i="2" s="1"/>
  <c r="C594" i="2"/>
  <c r="B594" i="2"/>
  <c r="A594" i="2"/>
  <c r="BA593" i="2"/>
  <c r="AZ593" i="2"/>
  <c r="AV593" i="2"/>
  <c r="AF593" i="2"/>
  <c r="AE593" i="2"/>
  <c r="AD593" i="2"/>
  <c r="Z593" i="2"/>
  <c r="Y593" i="2"/>
  <c r="X593" i="2"/>
  <c r="U593" i="2"/>
  <c r="T593" i="2"/>
  <c r="S593" i="2"/>
  <c r="G593" i="2"/>
  <c r="F593" i="2"/>
  <c r="E593" i="2"/>
  <c r="C593" i="2"/>
  <c r="B593" i="2"/>
  <c r="A593" i="2"/>
  <c r="BA592" i="2"/>
  <c r="AZ592" i="2"/>
  <c r="AV592" i="2"/>
  <c r="AF592" i="2"/>
  <c r="AE592" i="2"/>
  <c r="AD592" i="2"/>
  <c r="Z592" i="2"/>
  <c r="X592" i="2"/>
  <c r="Y592" i="2" s="1"/>
  <c r="U592" i="2"/>
  <c r="S592" i="2"/>
  <c r="T592" i="2" s="1"/>
  <c r="G592" i="2"/>
  <c r="E592" i="2"/>
  <c r="F592" i="2" s="1"/>
  <c r="C592" i="2"/>
  <c r="B592" i="2"/>
  <c r="A592" i="2"/>
  <c r="BA591" i="2"/>
  <c r="AZ591" i="2"/>
  <c r="AV591" i="2"/>
  <c r="AJ591" i="2"/>
  <c r="AF591" i="2"/>
  <c r="AD591" i="2"/>
  <c r="AE591" i="2" s="1"/>
  <c r="Z591" i="2"/>
  <c r="X591" i="2"/>
  <c r="Y591" i="2" s="1"/>
  <c r="U591" i="2"/>
  <c r="S591" i="2"/>
  <c r="T591" i="2" s="1"/>
  <c r="G591" i="2"/>
  <c r="E591" i="2"/>
  <c r="F591" i="2" s="1"/>
  <c r="C591" i="2"/>
  <c r="B591" i="2"/>
  <c r="A591" i="2"/>
  <c r="K614" i="2" l="1"/>
  <c r="K615" i="2"/>
  <c r="K611" i="2"/>
  <c r="AI615" i="2"/>
  <c r="J615" i="6" s="1"/>
  <c r="I615" i="6"/>
  <c r="AI612" i="2"/>
  <c r="J612" i="6" s="1"/>
  <c r="I612" i="6"/>
  <c r="V612" i="2"/>
  <c r="AJ612" i="2"/>
  <c r="K612" i="6" s="1"/>
  <c r="Q615" i="2"/>
  <c r="P615" i="2"/>
  <c r="D615" i="6" s="1"/>
  <c r="Q610" i="2"/>
  <c r="P610" i="2"/>
  <c r="D610" i="6" s="1"/>
  <c r="Q612" i="2"/>
  <c r="P612" i="2"/>
  <c r="D612" i="6" s="1"/>
  <c r="V614" i="2"/>
  <c r="AJ614" i="2"/>
  <c r="K614" i="6" s="1"/>
  <c r="Q614" i="2"/>
  <c r="P614" i="2"/>
  <c r="D614" i="6" s="1"/>
  <c r="V610" i="2"/>
  <c r="AJ610" i="2"/>
  <c r="K610" i="6" s="1"/>
  <c r="Q611" i="2"/>
  <c r="P611" i="2"/>
  <c r="D611" i="6" s="1"/>
  <c r="AI613" i="2"/>
  <c r="J613" i="6" s="1"/>
  <c r="AK611" i="2"/>
  <c r="L611" i="6" s="1"/>
  <c r="Q613" i="2"/>
  <c r="P613" i="2"/>
  <c r="D613" i="6" s="1"/>
  <c r="AI610" i="2"/>
  <c r="J610" i="6" s="1"/>
  <c r="AK615" i="2"/>
  <c r="L615" i="6" s="1"/>
  <c r="AK613" i="2"/>
  <c r="L613" i="6" s="1"/>
  <c r="AI611" i="2"/>
  <c r="J611" i="6" s="1"/>
  <c r="AK609" i="2"/>
  <c r="L609" i="6" s="1"/>
  <c r="Q609" i="2"/>
  <c r="P609" i="2"/>
  <c r="D609" i="6" s="1"/>
  <c r="Y594" i="2"/>
  <c r="F594" i="6" s="1"/>
  <c r="Z594" i="2"/>
  <c r="AA594" i="2" s="1"/>
  <c r="E607" i="6"/>
  <c r="J607" i="2"/>
  <c r="L607" i="2" s="1"/>
  <c r="M607" i="2" s="1"/>
  <c r="E605" i="6"/>
  <c r="AA604" i="2"/>
  <c r="H605" i="2"/>
  <c r="O605" i="2"/>
  <c r="C605" i="6" s="1"/>
  <c r="AG605" i="2"/>
  <c r="AH605" i="2"/>
  <c r="V607" i="2"/>
  <c r="AJ607" i="2"/>
  <c r="K607" i="6" s="1"/>
  <c r="H604" i="2"/>
  <c r="O604" i="2"/>
  <c r="AG604" i="2"/>
  <c r="AH604" i="2"/>
  <c r="AI604" i="2" s="1"/>
  <c r="U606" i="2"/>
  <c r="AA607" i="2"/>
  <c r="V605" i="2"/>
  <c r="AJ605" i="2"/>
  <c r="K605" i="6" s="1"/>
  <c r="AA606" i="2"/>
  <c r="H607" i="2"/>
  <c r="O607" i="2"/>
  <c r="C607" i="6" s="1"/>
  <c r="AG607" i="2"/>
  <c r="AH607" i="2"/>
  <c r="U604" i="2"/>
  <c r="AA605" i="2"/>
  <c r="H606" i="2"/>
  <c r="O606" i="2"/>
  <c r="AG606" i="2"/>
  <c r="AH606" i="2"/>
  <c r="F604" i="2"/>
  <c r="K604" i="2"/>
  <c r="T604" i="2"/>
  <c r="Y604" i="2"/>
  <c r="AE604" i="2"/>
  <c r="F605" i="2"/>
  <c r="K605" i="2"/>
  <c r="T605" i="2"/>
  <c r="Y605" i="2"/>
  <c r="F605" i="6" s="1"/>
  <c r="AE605" i="2"/>
  <c r="F606" i="2"/>
  <c r="K606" i="2"/>
  <c r="T606" i="2"/>
  <c r="Y606" i="2"/>
  <c r="AE606" i="2"/>
  <c r="F607" i="2"/>
  <c r="K607" i="2"/>
  <c r="T607" i="2"/>
  <c r="Y607" i="2"/>
  <c r="F607" i="6" s="1"/>
  <c r="AE607" i="2"/>
  <c r="O592" i="2"/>
  <c r="H592" i="2"/>
  <c r="V592" i="2"/>
  <c r="D593" i="2"/>
  <c r="J593" i="2"/>
  <c r="V593" i="2"/>
  <c r="H594" i="2"/>
  <c r="O594" i="2"/>
  <c r="C594" i="6" s="1"/>
  <c r="O595" i="2"/>
  <c r="H595" i="2"/>
  <c r="V596" i="2"/>
  <c r="AJ596" i="2"/>
  <c r="J596" i="2"/>
  <c r="D596" i="2"/>
  <c r="D591" i="2"/>
  <c r="J591" i="2"/>
  <c r="AA591" i="2"/>
  <c r="AG592" i="2"/>
  <c r="AH592" i="2"/>
  <c r="AI592" i="2" s="1"/>
  <c r="J594" i="2"/>
  <c r="D594" i="2"/>
  <c r="U594" i="2"/>
  <c r="J595" i="2"/>
  <c r="D595" i="2"/>
  <c r="J592" i="2"/>
  <c r="D592" i="2"/>
  <c r="AA592" i="2"/>
  <c r="AJ592" i="2"/>
  <c r="AG593" i="2"/>
  <c r="AH593" i="2"/>
  <c r="O591" i="2"/>
  <c r="H591" i="2"/>
  <c r="V591" i="2"/>
  <c r="AH591" i="2"/>
  <c r="AI591" i="2" s="1"/>
  <c r="AG591" i="2"/>
  <c r="O593" i="2"/>
  <c r="H593" i="2"/>
  <c r="AA593" i="2"/>
  <c r="AJ593" i="2"/>
  <c r="AG594" i="2"/>
  <c r="O596" i="2"/>
  <c r="H596" i="2"/>
  <c r="AG597" i="2"/>
  <c r="AL597" i="2"/>
  <c r="AH597" i="2"/>
  <c r="AA598" i="2"/>
  <c r="D597" i="2"/>
  <c r="H597" i="2"/>
  <c r="P597" i="2"/>
  <c r="AS597" i="2"/>
  <c r="AA597" i="2"/>
  <c r="V598" i="2"/>
  <c r="AJ598" i="2"/>
  <c r="AN597" i="2"/>
  <c r="AH595" i="2"/>
  <c r="AI595" i="2" s="1"/>
  <c r="AH596" i="2"/>
  <c r="AI596" i="2" s="1"/>
  <c r="K597" i="2"/>
  <c r="V597" i="2"/>
  <c r="AJ597" i="2"/>
  <c r="H598" i="2"/>
  <c r="O598" i="2"/>
  <c r="D598" i="2"/>
  <c r="J598" i="2"/>
  <c r="AG598" i="2"/>
  <c r="AH598" i="2"/>
  <c r="J599" i="2"/>
  <c r="O599" i="2"/>
  <c r="AH599" i="2"/>
  <c r="AI599" i="2" s="1"/>
  <c r="J600" i="2"/>
  <c r="O600" i="2"/>
  <c r="AH600" i="2"/>
  <c r="J601" i="2"/>
  <c r="O601" i="2"/>
  <c r="AH601" i="2"/>
  <c r="AI601" i="2" s="1"/>
  <c r="J602" i="2"/>
  <c r="O602" i="2"/>
  <c r="AH602" i="2"/>
  <c r="AI602" i="2" s="1"/>
  <c r="J603" i="2"/>
  <c r="O603" i="2"/>
  <c r="AH603" i="2"/>
  <c r="AI603" i="2" s="1"/>
  <c r="AJ599" i="2"/>
  <c r="U600" i="2"/>
  <c r="AJ601" i="2"/>
  <c r="U602" i="2"/>
  <c r="AJ603" i="2"/>
  <c r="V599" i="2"/>
  <c r="AA599" i="2"/>
  <c r="AA600" i="2"/>
  <c r="V601" i="2"/>
  <c r="AA601" i="2"/>
  <c r="AA602" i="2"/>
  <c r="V603" i="2"/>
  <c r="AA603" i="2"/>
  <c r="S589" i="6"/>
  <c r="L589" i="6"/>
  <c r="K589" i="6"/>
  <c r="J589" i="6"/>
  <c r="I589" i="6"/>
  <c r="H589" i="6"/>
  <c r="G589" i="6"/>
  <c r="F589" i="6"/>
  <c r="E589" i="6"/>
  <c r="D589" i="6"/>
  <c r="C589" i="6"/>
  <c r="B589" i="6"/>
  <c r="A589" i="6"/>
  <c r="S588" i="6"/>
  <c r="L588" i="6"/>
  <c r="K588" i="6"/>
  <c r="J588" i="6"/>
  <c r="I588" i="6"/>
  <c r="H588" i="6"/>
  <c r="G588" i="6"/>
  <c r="F588" i="6"/>
  <c r="E588" i="6"/>
  <c r="D588" i="6"/>
  <c r="C588" i="6"/>
  <c r="B588" i="6"/>
  <c r="A588" i="6"/>
  <c r="S587" i="6"/>
  <c r="L587" i="6"/>
  <c r="K587" i="6"/>
  <c r="J587" i="6"/>
  <c r="I587" i="6"/>
  <c r="H587" i="6"/>
  <c r="G587" i="6"/>
  <c r="F587" i="6"/>
  <c r="E587" i="6"/>
  <c r="D587" i="6"/>
  <c r="C587" i="6"/>
  <c r="B587" i="6"/>
  <c r="A587" i="6"/>
  <c r="S586" i="6"/>
  <c r="L586" i="6"/>
  <c r="K586" i="6"/>
  <c r="J586" i="6"/>
  <c r="I586" i="6"/>
  <c r="H586" i="6"/>
  <c r="G586" i="6"/>
  <c r="F586" i="6"/>
  <c r="E586" i="6"/>
  <c r="D586" i="6"/>
  <c r="C586" i="6"/>
  <c r="B586" i="6"/>
  <c r="A586" i="6"/>
  <c r="S585" i="6"/>
  <c r="L585" i="6"/>
  <c r="K585" i="6"/>
  <c r="J585" i="6"/>
  <c r="I585" i="6"/>
  <c r="H585" i="6"/>
  <c r="G585" i="6"/>
  <c r="F585" i="6"/>
  <c r="E585" i="6"/>
  <c r="D585" i="6"/>
  <c r="C585" i="6"/>
  <c r="B585" i="6"/>
  <c r="A585" i="6"/>
  <c r="S584" i="6"/>
  <c r="L584" i="6"/>
  <c r="K584" i="6"/>
  <c r="J584" i="6"/>
  <c r="I584" i="6"/>
  <c r="H584" i="6"/>
  <c r="G584" i="6"/>
  <c r="F584" i="6"/>
  <c r="E584" i="6"/>
  <c r="D584" i="6"/>
  <c r="C584" i="6"/>
  <c r="B584" i="6"/>
  <c r="A584" i="6"/>
  <c r="S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S582" i="6"/>
  <c r="L582" i="6"/>
  <c r="K582" i="6"/>
  <c r="J582" i="6"/>
  <c r="I582" i="6"/>
  <c r="H582" i="6"/>
  <c r="G582" i="6"/>
  <c r="F582" i="6"/>
  <c r="E582" i="6"/>
  <c r="D582" i="6"/>
  <c r="C582" i="6"/>
  <c r="B582" i="6"/>
  <c r="A582" i="6"/>
  <c r="S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S580" i="6"/>
  <c r="L580" i="6"/>
  <c r="K580" i="6"/>
  <c r="J580" i="6"/>
  <c r="I580" i="6"/>
  <c r="H580" i="6"/>
  <c r="G580" i="6"/>
  <c r="F580" i="6"/>
  <c r="E580" i="6"/>
  <c r="D580" i="6"/>
  <c r="C580" i="6"/>
  <c r="B580" i="6"/>
  <c r="A580" i="6"/>
  <c r="S579" i="6"/>
  <c r="L579" i="6"/>
  <c r="K579" i="6"/>
  <c r="J579" i="6"/>
  <c r="I579" i="6"/>
  <c r="H579" i="6"/>
  <c r="G579" i="6"/>
  <c r="F579" i="6"/>
  <c r="E579" i="6"/>
  <c r="D579" i="6"/>
  <c r="C579" i="6"/>
  <c r="B579" i="6"/>
  <c r="A579" i="6"/>
  <c r="S578" i="6"/>
  <c r="L578" i="6"/>
  <c r="K578" i="6"/>
  <c r="J578" i="6"/>
  <c r="I578" i="6"/>
  <c r="H578" i="6"/>
  <c r="G578" i="6"/>
  <c r="F578" i="6"/>
  <c r="E578" i="6"/>
  <c r="D578" i="6"/>
  <c r="C578" i="6"/>
  <c r="B578" i="6"/>
  <c r="A578" i="6"/>
  <c r="S577" i="6"/>
  <c r="L577" i="6"/>
  <c r="K577" i="6"/>
  <c r="J577" i="6"/>
  <c r="I577" i="6"/>
  <c r="H577" i="6"/>
  <c r="G577" i="6"/>
  <c r="F577" i="6"/>
  <c r="E577" i="6"/>
  <c r="D577" i="6"/>
  <c r="C577" i="6"/>
  <c r="B577" i="6"/>
  <c r="A577" i="6"/>
  <c r="BA589" i="2"/>
  <c r="AZ589" i="2"/>
  <c r="AV589" i="2"/>
  <c r="AD589" i="2"/>
  <c r="AF589" i="2" s="1"/>
  <c r="X589" i="2"/>
  <c r="Z589" i="2" s="1"/>
  <c r="S589" i="2"/>
  <c r="U589" i="2" s="1"/>
  <c r="J589" i="2"/>
  <c r="L589" i="2" s="1"/>
  <c r="M589" i="2" s="1"/>
  <c r="E589" i="2"/>
  <c r="G589" i="2" s="1"/>
  <c r="C589" i="2"/>
  <c r="D589" i="2" s="1"/>
  <c r="B589" i="2"/>
  <c r="A589" i="2"/>
  <c r="BA588" i="2"/>
  <c r="AZ588" i="2"/>
  <c r="AV588" i="2"/>
  <c r="AD588" i="2"/>
  <c r="AF588" i="2" s="1"/>
  <c r="X588" i="2"/>
  <c r="Z588" i="2" s="1"/>
  <c r="S588" i="2"/>
  <c r="J588" i="2"/>
  <c r="L588" i="2" s="1"/>
  <c r="M588" i="2" s="1"/>
  <c r="E588" i="2"/>
  <c r="G588" i="2" s="1"/>
  <c r="C588" i="2"/>
  <c r="D588" i="2" s="1"/>
  <c r="B588" i="2"/>
  <c r="A588" i="2"/>
  <c r="BA587" i="2"/>
  <c r="AZ587" i="2"/>
  <c r="AV587" i="2"/>
  <c r="AD587" i="2"/>
  <c r="AF587" i="2" s="1"/>
  <c r="X587" i="2"/>
  <c r="Z587" i="2" s="1"/>
  <c r="S587" i="2"/>
  <c r="U587" i="2" s="1"/>
  <c r="J587" i="2"/>
  <c r="L587" i="2" s="1"/>
  <c r="M587" i="2" s="1"/>
  <c r="E587" i="2"/>
  <c r="G587" i="2" s="1"/>
  <c r="C587" i="2"/>
  <c r="D587" i="2" s="1"/>
  <c r="B587" i="2"/>
  <c r="A587" i="2"/>
  <c r="BA586" i="2"/>
  <c r="AZ586" i="2"/>
  <c r="AV586" i="2"/>
  <c r="AD586" i="2"/>
  <c r="AF586" i="2" s="1"/>
  <c r="X586" i="2"/>
  <c r="Z586" i="2" s="1"/>
  <c r="S586" i="2"/>
  <c r="J586" i="2"/>
  <c r="L586" i="2" s="1"/>
  <c r="M586" i="2" s="1"/>
  <c r="E586" i="2"/>
  <c r="G586" i="2" s="1"/>
  <c r="C586" i="2"/>
  <c r="D586" i="2" s="1"/>
  <c r="B586" i="2"/>
  <c r="A586" i="2"/>
  <c r="BA585" i="2"/>
  <c r="AZ585" i="2"/>
  <c r="AV585" i="2"/>
  <c r="AG585" i="2"/>
  <c r="AE585" i="2"/>
  <c r="AD585" i="2"/>
  <c r="AF585" i="2" s="1"/>
  <c r="AA585" i="2"/>
  <c r="Y585" i="2"/>
  <c r="X585" i="2"/>
  <c r="Z585" i="2" s="1"/>
  <c r="AS585" i="2" s="1"/>
  <c r="T585" i="2"/>
  <c r="S585" i="2"/>
  <c r="U585" i="2" s="1"/>
  <c r="M585" i="2"/>
  <c r="K585" i="2"/>
  <c r="J585" i="2"/>
  <c r="L585" i="2" s="1"/>
  <c r="F585" i="2"/>
  <c r="E585" i="2"/>
  <c r="G585" i="2" s="1"/>
  <c r="O585" i="2" s="1"/>
  <c r="Q585" i="2" s="1"/>
  <c r="R585" i="2" s="1"/>
  <c r="D585" i="2"/>
  <c r="C585" i="2"/>
  <c r="B585" i="2"/>
  <c r="A585" i="2"/>
  <c r="BA584" i="2"/>
  <c r="AZ584" i="2"/>
  <c r="AV584" i="2"/>
  <c r="AS584" i="2"/>
  <c r="AE584" i="2"/>
  <c r="AD584" i="2"/>
  <c r="AF584" i="2" s="1"/>
  <c r="AG584" i="2" s="1"/>
  <c r="Y584" i="2"/>
  <c r="X584" i="2"/>
  <c r="Z584" i="2" s="1"/>
  <c r="AA584" i="2" s="1"/>
  <c r="T584" i="2"/>
  <c r="S584" i="2"/>
  <c r="R584" i="2"/>
  <c r="P584" i="2"/>
  <c r="K584" i="2"/>
  <c r="J584" i="2"/>
  <c r="L584" i="2" s="1"/>
  <c r="M584" i="2" s="1"/>
  <c r="H584" i="2"/>
  <c r="F584" i="2"/>
  <c r="E584" i="2"/>
  <c r="G584" i="2" s="1"/>
  <c r="O584" i="2" s="1"/>
  <c r="Q584" i="2" s="1"/>
  <c r="D584" i="2"/>
  <c r="C584" i="2"/>
  <c r="B584" i="2"/>
  <c r="A584" i="2"/>
  <c r="BA583" i="2"/>
  <c r="AZ583" i="2"/>
  <c r="AV583" i="2"/>
  <c r="AG583" i="2"/>
  <c r="AE583" i="2"/>
  <c r="AD583" i="2"/>
  <c r="AF583" i="2" s="1"/>
  <c r="AA583" i="2"/>
  <c r="Y583" i="2"/>
  <c r="X583" i="2"/>
  <c r="Z583" i="2" s="1"/>
  <c r="T583" i="2"/>
  <c r="S583" i="2"/>
  <c r="U583" i="2" s="1"/>
  <c r="AJ583" i="2" s="1"/>
  <c r="M583" i="2"/>
  <c r="K583" i="2"/>
  <c r="J583" i="2"/>
  <c r="L583" i="2" s="1"/>
  <c r="F583" i="2"/>
  <c r="E583" i="2"/>
  <c r="G583" i="2" s="1"/>
  <c r="O583" i="2" s="1"/>
  <c r="Q583" i="2" s="1"/>
  <c r="R583" i="2" s="1"/>
  <c r="D583" i="2"/>
  <c r="C583" i="2"/>
  <c r="B583" i="2"/>
  <c r="A583" i="2"/>
  <c r="BA582" i="2"/>
  <c r="AZ582" i="2"/>
  <c r="AV582" i="2"/>
  <c r="AS582" i="2"/>
  <c r="AE582" i="2"/>
  <c r="AD582" i="2"/>
  <c r="AF582" i="2" s="1"/>
  <c r="Y582" i="2"/>
  <c r="X582" i="2"/>
  <c r="Z582" i="2" s="1"/>
  <c r="AA582" i="2" s="1"/>
  <c r="T582" i="2"/>
  <c r="S582" i="2"/>
  <c r="R582" i="2"/>
  <c r="P582" i="2"/>
  <c r="K582" i="2"/>
  <c r="J582" i="2"/>
  <c r="L582" i="2" s="1"/>
  <c r="M582" i="2" s="1"/>
  <c r="H582" i="2"/>
  <c r="F582" i="2"/>
  <c r="E582" i="2"/>
  <c r="G582" i="2" s="1"/>
  <c r="O582" i="2" s="1"/>
  <c r="Q582" i="2" s="1"/>
  <c r="D582" i="2"/>
  <c r="C582" i="2"/>
  <c r="B582" i="2"/>
  <c r="A582" i="2"/>
  <c r="BA581" i="2"/>
  <c r="AZ581" i="2"/>
  <c r="AV581" i="2"/>
  <c r="AG581" i="2"/>
  <c r="AE581" i="2"/>
  <c r="AD581" i="2"/>
  <c r="AF581" i="2" s="1"/>
  <c r="AA581" i="2"/>
  <c r="Y581" i="2"/>
  <c r="X581" i="2"/>
  <c r="Z581" i="2" s="1"/>
  <c r="T581" i="2"/>
  <c r="S581" i="2"/>
  <c r="U581" i="2" s="1"/>
  <c r="AJ581" i="2" s="1"/>
  <c r="M581" i="2"/>
  <c r="K581" i="2"/>
  <c r="J581" i="2"/>
  <c r="L581" i="2" s="1"/>
  <c r="F581" i="2"/>
  <c r="E581" i="2"/>
  <c r="G581" i="2" s="1"/>
  <c r="O581" i="2" s="1"/>
  <c r="Q581" i="2" s="1"/>
  <c r="R581" i="2" s="1"/>
  <c r="D581" i="2"/>
  <c r="C581" i="2"/>
  <c r="B581" i="2"/>
  <c r="A581" i="2"/>
  <c r="BA580" i="2"/>
  <c r="AZ580" i="2"/>
  <c r="AV580" i="2"/>
  <c r="AS580" i="2"/>
  <c r="AE580" i="2"/>
  <c r="AD580" i="2"/>
  <c r="AF580" i="2" s="1"/>
  <c r="Y580" i="2"/>
  <c r="X580" i="2"/>
  <c r="Z580" i="2" s="1"/>
  <c r="AA580" i="2" s="1"/>
  <c r="T580" i="2"/>
  <c r="S580" i="2"/>
  <c r="R580" i="2"/>
  <c r="P580" i="2"/>
  <c r="K580" i="2"/>
  <c r="J580" i="2"/>
  <c r="L580" i="2" s="1"/>
  <c r="M580" i="2" s="1"/>
  <c r="H580" i="2"/>
  <c r="F580" i="2"/>
  <c r="E580" i="2"/>
  <c r="G580" i="2" s="1"/>
  <c r="O580" i="2" s="1"/>
  <c r="Q580" i="2" s="1"/>
  <c r="D580" i="2"/>
  <c r="C580" i="2"/>
  <c r="B580" i="2"/>
  <c r="A580" i="2"/>
  <c r="BA579" i="2"/>
  <c r="AZ579" i="2"/>
  <c r="AV579" i="2"/>
  <c r="AG579" i="2"/>
  <c r="AE579" i="2"/>
  <c r="AD579" i="2"/>
  <c r="AF579" i="2" s="1"/>
  <c r="AA579" i="2"/>
  <c r="Y579" i="2"/>
  <c r="X579" i="2"/>
  <c r="Z579" i="2" s="1"/>
  <c r="T579" i="2"/>
  <c r="S579" i="2"/>
  <c r="U579" i="2" s="1"/>
  <c r="AJ579" i="2" s="1"/>
  <c r="O579" i="2"/>
  <c r="Q579" i="2" s="1"/>
  <c r="R579" i="2" s="1"/>
  <c r="M579" i="2"/>
  <c r="J579" i="2"/>
  <c r="L579" i="2" s="1"/>
  <c r="H579" i="2"/>
  <c r="F579" i="2"/>
  <c r="E579" i="2"/>
  <c r="G579" i="2" s="1"/>
  <c r="D579" i="2"/>
  <c r="C579" i="2"/>
  <c r="B579" i="2"/>
  <c r="A579" i="2"/>
  <c r="BA578" i="2"/>
  <c r="AZ578" i="2"/>
  <c r="AV578" i="2"/>
  <c r="AH578" i="2"/>
  <c r="AD578" i="2"/>
  <c r="AF578" i="2" s="1"/>
  <c r="AL578" i="2" s="1"/>
  <c r="AA578" i="2"/>
  <c r="X578" i="2"/>
  <c r="Z578" i="2" s="1"/>
  <c r="T578" i="2"/>
  <c r="S578" i="2"/>
  <c r="O578" i="2"/>
  <c r="Q578" i="2" s="1"/>
  <c r="R578" i="2" s="1"/>
  <c r="H578" i="2"/>
  <c r="E578" i="2"/>
  <c r="G578" i="2" s="1"/>
  <c r="C578" i="2"/>
  <c r="J578" i="2" s="1"/>
  <c r="B578" i="2"/>
  <c r="A578" i="2"/>
  <c r="BA577" i="2"/>
  <c r="AZ577" i="2"/>
  <c r="AV577" i="2"/>
  <c r="AF577" i="2"/>
  <c r="AD577" i="2"/>
  <c r="AE577" i="2" s="1"/>
  <c r="Z577" i="2"/>
  <c r="X577" i="2"/>
  <c r="Y577" i="2" s="1"/>
  <c r="U577" i="2"/>
  <c r="S577" i="2"/>
  <c r="T577" i="2" s="1"/>
  <c r="G577" i="2"/>
  <c r="E577" i="2"/>
  <c r="F577" i="2" s="1"/>
  <c r="C577" i="2"/>
  <c r="B577" i="2"/>
  <c r="A577" i="2"/>
  <c r="AP597" i="2"/>
  <c r="AW597" i="2"/>
  <c r="O597" i="6" l="1"/>
  <c r="M597" i="6"/>
  <c r="R613" i="2"/>
  <c r="AN613" i="2"/>
  <c r="G613" i="6" s="1"/>
  <c r="AL613" i="2"/>
  <c r="AS613" i="2"/>
  <c r="AK612" i="2"/>
  <c r="L612" i="6" s="1"/>
  <c r="AK610" i="2"/>
  <c r="L610" i="6" s="1"/>
  <c r="R612" i="2"/>
  <c r="AS612" i="2"/>
  <c r="AL612" i="2"/>
  <c r="R615" i="2"/>
  <c r="AL615" i="2"/>
  <c r="AS615" i="2"/>
  <c r="AN615" i="2"/>
  <c r="G615" i="6" s="1"/>
  <c r="AK614" i="2"/>
  <c r="L614" i="6" s="1"/>
  <c r="R611" i="2"/>
  <c r="AN611" i="2"/>
  <c r="G611" i="6" s="1"/>
  <c r="AS611" i="2"/>
  <c r="AL611" i="2"/>
  <c r="AM611" i="2" s="1"/>
  <c r="R610" i="2"/>
  <c r="AS610" i="2"/>
  <c r="AL610" i="2"/>
  <c r="R609" i="2"/>
  <c r="AL609" i="2"/>
  <c r="AS609" i="2"/>
  <c r="AN609" i="2"/>
  <c r="G609" i="6" s="1"/>
  <c r="R614" i="2"/>
  <c r="AS614" i="2"/>
  <c r="AL614" i="2"/>
  <c r="AH594" i="2"/>
  <c r="AI607" i="2"/>
  <c r="J607" i="6" s="1"/>
  <c r="I607" i="6"/>
  <c r="AI605" i="2"/>
  <c r="J605" i="6" s="1"/>
  <c r="I605" i="6"/>
  <c r="Q605" i="2"/>
  <c r="P605" i="2"/>
  <c r="D605" i="6" s="1"/>
  <c r="Q606" i="2"/>
  <c r="P606" i="2"/>
  <c r="V604" i="2"/>
  <c r="AJ604" i="2"/>
  <c r="K604" i="6" s="1"/>
  <c r="Q607" i="2"/>
  <c r="P607" i="2"/>
  <c r="D607" i="6" s="1"/>
  <c r="AK607" i="2"/>
  <c r="L607" i="6" s="1"/>
  <c r="AI606" i="2"/>
  <c r="AK605" i="2"/>
  <c r="L605" i="6" s="1"/>
  <c r="V606" i="2"/>
  <c r="AJ606" i="2"/>
  <c r="K606" i="6" s="1"/>
  <c r="Q604" i="2"/>
  <c r="P604" i="2"/>
  <c r="BD597" i="2"/>
  <c r="BB597" i="2"/>
  <c r="Q597" i="6" s="1"/>
  <c r="AK603" i="2"/>
  <c r="V600" i="2"/>
  <c r="AJ600" i="2"/>
  <c r="AI600" i="2"/>
  <c r="L595" i="2"/>
  <c r="M595" i="2" s="1"/>
  <c r="K595" i="2"/>
  <c r="L596" i="2"/>
  <c r="M596" i="2" s="1"/>
  <c r="K596" i="2"/>
  <c r="AK593" i="2"/>
  <c r="Q603" i="2"/>
  <c r="P603" i="2"/>
  <c r="Q602" i="2"/>
  <c r="P602" i="2"/>
  <c r="Q600" i="2"/>
  <c r="P600" i="2"/>
  <c r="K598" i="2"/>
  <c r="L598" i="2"/>
  <c r="M598" i="2" s="1"/>
  <c r="AK598" i="2"/>
  <c r="P591" i="2"/>
  <c r="Q591" i="2"/>
  <c r="V594" i="2"/>
  <c r="AJ594" i="2"/>
  <c r="K594" i="6" s="1"/>
  <c r="AK599" i="2"/>
  <c r="L603" i="2"/>
  <c r="M603" i="2" s="1"/>
  <c r="K603" i="2"/>
  <c r="L602" i="2"/>
  <c r="M602" i="2" s="1"/>
  <c r="K602" i="2"/>
  <c r="L601" i="2"/>
  <c r="M601" i="2" s="1"/>
  <c r="K601" i="2"/>
  <c r="L600" i="2"/>
  <c r="M600" i="2" s="1"/>
  <c r="K600" i="2"/>
  <c r="L599" i="2"/>
  <c r="M599" i="2" s="1"/>
  <c r="K599" i="2"/>
  <c r="AI598" i="2"/>
  <c r="AO597" i="2"/>
  <c r="AI597" i="2"/>
  <c r="P596" i="2"/>
  <c r="Q596" i="2"/>
  <c r="P593" i="2"/>
  <c r="Q593" i="2"/>
  <c r="AK591" i="2"/>
  <c r="K592" i="2"/>
  <c r="L592" i="2"/>
  <c r="M592" i="2" s="1"/>
  <c r="P594" i="2"/>
  <c r="D594" i="6" s="1"/>
  <c r="Q594" i="2"/>
  <c r="K593" i="2"/>
  <c r="L593" i="2"/>
  <c r="M593" i="2" s="1"/>
  <c r="AK597" i="2"/>
  <c r="AT597" i="2"/>
  <c r="AK592" i="2"/>
  <c r="V602" i="2"/>
  <c r="AJ602" i="2"/>
  <c r="Q601" i="2"/>
  <c r="P601" i="2"/>
  <c r="Q599" i="2"/>
  <c r="P599" i="2"/>
  <c r="Q598" i="2"/>
  <c r="P598" i="2"/>
  <c r="K591" i="2"/>
  <c r="L591" i="2"/>
  <c r="M591" i="2" s="1"/>
  <c r="Q595" i="2"/>
  <c r="P595" i="2"/>
  <c r="AK601" i="2"/>
  <c r="AM597" i="2"/>
  <c r="AI593" i="2"/>
  <c r="K594" i="2"/>
  <c r="L594" i="2"/>
  <c r="M594" i="2" s="1"/>
  <c r="AK596" i="2"/>
  <c r="P592" i="2"/>
  <c r="Q592" i="2"/>
  <c r="AA586" i="2"/>
  <c r="H587" i="2"/>
  <c r="O587" i="2"/>
  <c r="AG587" i="2"/>
  <c r="AH587" i="2"/>
  <c r="V589" i="2"/>
  <c r="AJ589" i="2"/>
  <c r="H586" i="2"/>
  <c r="O586" i="2"/>
  <c r="AG586" i="2"/>
  <c r="AH586" i="2"/>
  <c r="U588" i="2"/>
  <c r="AA589" i="2"/>
  <c r="V587" i="2"/>
  <c r="AJ587" i="2"/>
  <c r="AA588" i="2"/>
  <c r="H589" i="2"/>
  <c r="O589" i="2"/>
  <c r="AG589" i="2"/>
  <c r="AH589" i="2"/>
  <c r="AI589" i="2" s="1"/>
  <c r="U586" i="2"/>
  <c r="AA587" i="2"/>
  <c r="H588" i="2"/>
  <c r="O588" i="2"/>
  <c r="AG588" i="2"/>
  <c r="AH588" i="2"/>
  <c r="AI588" i="2" s="1"/>
  <c r="F586" i="2"/>
  <c r="K586" i="2"/>
  <c r="T586" i="2"/>
  <c r="Y586" i="2"/>
  <c r="AE586" i="2"/>
  <c r="F587" i="2"/>
  <c r="K587" i="2"/>
  <c r="T587" i="2"/>
  <c r="Y587" i="2"/>
  <c r="AE587" i="2"/>
  <c r="F588" i="2"/>
  <c r="K588" i="2"/>
  <c r="T588" i="2"/>
  <c r="Y588" i="2"/>
  <c r="AE588" i="2"/>
  <c r="F589" i="2"/>
  <c r="K589" i="2"/>
  <c r="T589" i="2"/>
  <c r="Y589" i="2"/>
  <c r="AE589" i="2"/>
  <c r="D577" i="2"/>
  <c r="J577" i="2"/>
  <c r="AA577" i="2"/>
  <c r="L578" i="2"/>
  <c r="M578" i="2" s="1"/>
  <c r="K578" i="2"/>
  <c r="O577" i="2"/>
  <c r="H577" i="2"/>
  <c r="V577" i="2"/>
  <c r="AJ577" i="2"/>
  <c r="AG577" i="2"/>
  <c r="AH577" i="2"/>
  <c r="AS578" i="2"/>
  <c r="AL580" i="2"/>
  <c r="AH580" i="2"/>
  <c r="AT580" i="2"/>
  <c r="AL582" i="2"/>
  <c r="AH582" i="2"/>
  <c r="AT582" i="2"/>
  <c r="AT584" i="2"/>
  <c r="AJ585" i="2"/>
  <c r="D578" i="2"/>
  <c r="P578" i="2"/>
  <c r="AE578" i="2"/>
  <c r="P579" i="2"/>
  <c r="V579" i="2"/>
  <c r="AN579" i="2"/>
  <c r="AL579" i="2"/>
  <c r="AM579" i="2" s="1"/>
  <c r="AH579" i="2"/>
  <c r="AI579" i="2" s="1"/>
  <c r="AS579" i="2"/>
  <c r="U580" i="2"/>
  <c r="AG580" i="2"/>
  <c r="H581" i="2"/>
  <c r="P581" i="2"/>
  <c r="V581" i="2"/>
  <c r="AN581" i="2"/>
  <c r="AL581" i="2"/>
  <c r="AM581" i="2" s="1"/>
  <c r="AH581" i="2"/>
  <c r="AI581" i="2" s="1"/>
  <c r="AS581" i="2"/>
  <c r="U582" i="2"/>
  <c r="AG582" i="2"/>
  <c r="H583" i="2"/>
  <c r="P583" i="2"/>
  <c r="V583" i="2"/>
  <c r="AN583" i="2"/>
  <c r="AL583" i="2"/>
  <c r="AM583" i="2" s="1"/>
  <c r="AH583" i="2"/>
  <c r="AI583" i="2" s="1"/>
  <c r="AS583" i="2"/>
  <c r="U584" i="2"/>
  <c r="H585" i="2"/>
  <c r="P585" i="2"/>
  <c r="AT585" i="2" s="1"/>
  <c r="V585" i="2"/>
  <c r="AN585" i="2"/>
  <c r="AL585" i="2"/>
  <c r="AM585" i="2" s="1"/>
  <c r="AH585" i="2"/>
  <c r="AI585" i="2" s="1"/>
  <c r="AL584" i="2"/>
  <c r="AH584" i="2"/>
  <c r="AI584" i="2" s="1"/>
  <c r="F578" i="2"/>
  <c r="U578" i="2"/>
  <c r="Y578" i="2"/>
  <c r="AG578" i="2"/>
  <c r="AM578" i="2" s="1"/>
  <c r="K579" i="2"/>
  <c r="AW611" i="2"/>
  <c r="AP585" i="2"/>
  <c r="AW581" i="2"/>
  <c r="AX597" i="2"/>
  <c r="AW609" i="2"/>
  <c r="AP613" i="2"/>
  <c r="AW585" i="2"/>
  <c r="AP581" i="2"/>
  <c r="AW613" i="2"/>
  <c r="AP615" i="2"/>
  <c r="AW579" i="2"/>
  <c r="AW583" i="2"/>
  <c r="AW615" i="2"/>
  <c r="AP583" i="2"/>
  <c r="AP579" i="2"/>
  <c r="AQ597" i="2"/>
  <c r="AP611" i="2"/>
  <c r="AP609" i="2"/>
  <c r="N597" i="6" l="1"/>
  <c r="M579" i="6"/>
  <c r="M583" i="6"/>
  <c r="O583" i="6"/>
  <c r="O579" i="6"/>
  <c r="M581" i="6"/>
  <c r="O585" i="6"/>
  <c r="P597" i="6"/>
  <c r="O581" i="6"/>
  <c r="M585" i="6"/>
  <c r="M613" i="6"/>
  <c r="M609" i="6"/>
  <c r="O611" i="6"/>
  <c r="M615" i="6"/>
  <c r="O609" i="6"/>
  <c r="M611" i="6"/>
  <c r="O615" i="6"/>
  <c r="O613" i="6"/>
  <c r="BD611" i="2"/>
  <c r="BB611" i="2"/>
  <c r="Q611" i="6" s="1"/>
  <c r="BD609" i="2"/>
  <c r="BB609" i="2"/>
  <c r="Q609" i="6" s="1"/>
  <c r="BD615" i="2"/>
  <c r="BB615" i="2"/>
  <c r="Q615" i="6" s="1"/>
  <c r="BD613" i="2"/>
  <c r="BB613" i="2"/>
  <c r="Q613" i="6" s="1"/>
  <c r="AO613" i="2"/>
  <c r="H613" i="6" s="1"/>
  <c r="AO609" i="2"/>
  <c r="H609" i="6" s="1"/>
  <c r="AN610" i="2"/>
  <c r="G610" i="6" s="1"/>
  <c r="AM610" i="2"/>
  <c r="AT611" i="2"/>
  <c r="AY611" i="2" s="1"/>
  <c r="AO615" i="2"/>
  <c r="H615" i="6" s="1"/>
  <c r="AN612" i="2"/>
  <c r="G612" i="6" s="1"/>
  <c r="AM612" i="2"/>
  <c r="AN614" i="2"/>
  <c r="G614" i="6" s="1"/>
  <c r="AM614" i="2"/>
  <c r="AT609" i="2"/>
  <c r="AT610" i="2"/>
  <c r="AO611" i="2"/>
  <c r="H611" i="6" s="1"/>
  <c r="AT615" i="2"/>
  <c r="AT612" i="2"/>
  <c r="AT613" i="2"/>
  <c r="AT614" i="2"/>
  <c r="AM609" i="2"/>
  <c r="AM615" i="2"/>
  <c r="AM613" i="2"/>
  <c r="AI594" i="2"/>
  <c r="J594" i="6" s="1"/>
  <c r="I594" i="6"/>
  <c r="AK606" i="2"/>
  <c r="L606" i="6" s="1"/>
  <c r="AK604" i="2"/>
  <c r="L604" i="6" s="1"/>
  <c r="R605" i="2"/>
  <c r="AN605" i="2"/>
  <c r="G605" i="6" s="1"/>
  <c r="AL605" i="2"/>
  <c r="AM605" i="2" s="1"/>
  <c r="AS605" i="2"/>
  <c r="R604" i="2"/>
  <c r="AS604" i="2"/>
  <c r="AL604" i="2"/>
  <c r="R607" i="2"/>
  <c r="AL607" i="2"/>
  <c r="AS607" i="2"/>
  <c r="AN607" i="2"/>
  <c r="G607" i="6" s="1"/>
  <c r="R606" i="2"/>
  <c r="AL606" i="2"/>
  <c r="AS606" i="2"/>
  <c r="BC597" i="2"/>
  <c r="R597" i="6" s="1"/>
  <c r="AR597" i="2"/>
  <c r="R601" i="2"/>
  <c r="AL601" i="2"/>
  <c r="AM601" i="2" s="1"/>
  <c r="AN601" i="2"/>
  <c r="AS601" i="2"/>
  <c r="R596" i="2"/>
  <c r="AS596" i="2"/>
  <c r="AL596" i="2"/>
  <c r="R594" i="2"/>
  <c r="AL594" i="2"/>
  <c r="AS594" i="2"/>
  <c r="AK594" i="2"/>
  <c r="L594" i="6" s="1"/>
  <c r="R600" i="2"/>
  <c r="AL600" i="2"/>
  <c r="AS600" i="2"/>
  <c r="R603" i="2"/>
  <c r="AS603" i="2"/>
  <c r="AL603" i="2"/>
  <c r="AN603" i="2"/>
  <c r="AK600" i="2"/>
  <c r="R595" i="2"/>
  <c r="AS595" i="2"/>
  <c r="AN595" i="2"/>
  <c r="AL595" i="2"/>
  <c r="R598" i="2"/>
  <c r="AL598" i="2"/>
  <c r="AS598" i="2"/>
  <c r="R599" i="2"/>
  <c r="AL599" i="2"/>
  <c r="AM599" i="2" s="1"/>
  <c r="AS599" i="2"/>
  <c r="AN599" i="2"/>
  <c r="AK602" i="2"/>
  <c r="R593" i="2"/>
  <c r="AN593" i="2"/>
  <c r="AS593" i="2"/>
  <c r="AL593" i="2"/>
  <c r="AY597" i="2"/>
  <c r="R592" i="2"/>
  <c r="AS592" i="2"/>
  <c r="AL592" i="2"/>
  <c r="R591" i="2"/>
  <c r="AN591" i="2"/>
  <c r="AL591" i="2"/>
  <c r="AS591" i="2"/>
  <c r="R602" i="2"/>
  <c r="AL602" i="2"/>
  <c r="AS602" i="2"/>
  <c r="Q589" i="2"/>
  <c r="P589" i="2"/>
  <c r="AK589" i="2"/>
  <c r="Q587" i="2"/>
  <c r="P587" i="2"/>
  <c r="Q588" i="2"/>
  <c r="P588" i="2"/>
  <c r="V586" i="2"/>
  <c r="AJ586" i="2"/>
  <c r="AI586" i="2"/>
  <c r="AI587" i="2"/>
  <c r="AK587" i="2"/>
  <c r="V588" i="2"/>
  <c r="AJ588" i="2"/>
  <c r="Q586" i="2"/>
  <c r="P586" i="2"/>
  <c r="BD583" i="2"/>
  <c r="BB583" i="2"/>
  <c r="Q583" i="6" s="1"/>
  <c r="BD581" i="2"/>
  <c r="BB581" i="2"/>
  <c r="Q581" i="6" s="1"/>
  <c r="BD579" i="2"/>
  <c r="BB579" i="2"/>
  <c r="Q579" i="6" s="1"/>
  <c r="BD585" i="2"/>
  <c r="BB585" i="2"/>
  <c r="Q585" i="6" s="1"/>
  <c r="AK585" i="2"/>
  <c r="AT583" i="2"/>
  <c r="AO581" i="2"/>
  <c r="AJ578" i="2"/>
  <c r="V578" i="2"/>
  <c r="AT581" i="2"/>
  <c r="AK581" i="2"/>
  <c r="AJ580" i="2"/>
  <c r="V580" i="2"/>
  <c r="AO579" i="2"/>
  <c r="P577" i="2"/>
  <c r="Q577" i="2"/>
  <c r="AI578" i="2"/>
  <c r="AN584" i="2"/>
  <c r="AM584" i="2"/>
  <c r="AK583" i="2"/>
  <c r="AN582" i="2"/>
  <c r="AM582" i="2"/>
  <c r="AT579" i="2"/>
  <c r="AY579" i="2" s="1"/>
  <c r="AK579" i="2"/>
  <c r="AI580" i="2"/>
  <c r="AI577" i="2"/>
  <c r="K577" i="2"/>
  <c r="L577" i="2"/>
  <c r="M577" i="2" s="1"/>
  <c r="AJ582" i="2"/>
  <c r="V582" i="2"/>
  <c r="AT578" i="2"/>
  <c r="AO585" i="2"/>
  <c r="AJ584" i="2"/>
  <c r="V584" i="2"/>
  <c r="AO583" i="2"/>
  <c r="AI582" i="2"/>
  <c r="AN580" i="2"/>
  <c r="AM580" i="2"/>
  <c r="AK577" i="2"/>
  <c r="AW580" i="2"/>
  <c r="AQ581" i="2"/>
  <c r="AX585" i="2"/>
  <c r="AP584" i="2"/>
  <c r="AW605" i="2"/>
  <c r="AW599" i="2"/>
  <c r="AP595" i="2"/>
  <c r="AW591" i="2"/>
  <c r="AW612" i="2"/>
  <c r="AQ613" i="2"/>
  <c r="AQ609" i="2"/>
  <c r="AW582" i="2"/>
  <c r="AW607" i="2"/>
  <c r="AW603" i="2"/>
  <c r="AW593" i="2"/>
  <c r="AW610" i="2"/>
  <c r="AP614" i="2"/>
  <c r="AX615" i="2"/>
  <c r="AX583" i="2"/>
  <c r="AW584" i="2"/>
  <c r="AP603" i="2"/>
  <c r="AQ611" i="2"/>
  <c r="AP580" i="2"/>
  <c r="AX581" i="2"/>
  <c r="AQ585" i="2"/>
  <c r="AP605" i="2"/>
  <c r="AW601" i="2"/>
  <c r="AP593" i="2"/>
  <c r="AP599" i="2"/>
  <c r="AX611" i="2"/>
  <c r="AP612" i="2"/>
  <c r="AW614" i="2"/>
  <c r="AQ615" i="2"/>
  <c r="AP582" i="2"/>
  <c r="AP607" i="2"/>
  <c r="AP601" i="2"/>
  <c r="AX613" i="2"/>
  <c r="AQ579" i="2"/>
  <c r="AQ583" i="2"/>
  <c r="AP591" i="2"/>
  <c r="AX609" i="2"/>
  <c r="AX579" i="2"/>
  <c r="AW595" i="2"/>
  <c r="AP610" i="2"/>
  <c r="O595" i="6" l="1"/>
  <c r="P579" i="6"/>
  <c r="M591" i="6"/>
  <c r="N583" i="6"/>
  <c r="N579" i="6"/>
  <c r="M601" i="6"/>
  <c r="M582" i="6"/>
  <c r="M599" i="6"/>
  <c r="M593" i="6"/>
  <c r="O601" i="6"/>
  <c r="N585" i="6"/>
  <c r="P581" i="6"/>
  <c r="M580" i="6"/>
  <c r="M603" i="6"/>
  <c r="O584" i="6"/>
  <c r="P583" i="6"/>
  <c r="O593" i="6"/>
  <c r="O603" i="6"/>
  <c r="O582" i="6"/>
  <c r="O591" i="6"/>
  <c r="M595" i="6"/>
  <c r="O599" i="6"/>
  <c r="M584" i="6"/>
  <c r="P585" i="6"/>
  <c r="N581" i="6"/>
  <c r="O580" i="6"/>
  <c r="P615" i="6"/>
  <c r="N615" i="6"/>
  <c r="N609" i="6"/>
  <c r="N611" i="6"/>
  <c r="M614" i="6"/>
  <c r="O614" i="6"/>
  <c r="N613" i="6"/>
  <c r="P613" i="6"/>
  <c r="P609" i="6"/>
  <c r="M612" i="6"/>
  <c r="O612" i="6"/>
  <c r="M610" i="6"/>
  <c r="O610" i="6"/>
  <c r="P611" i="6"/>
  <c r="BC615" i="2"/>
  <c r="R615" i="6" s="1"/>
  <c r="AR615" i="2"/>
  <c r="AR609" i="2"/>
  <c r="AR611" i="2"/>
  <c r="BD614" i="2"/>
  <c r="BB614" i="2"/>
  <c r="Q614" i="6" s="1"/>
  <c r="AR613" i="2"/>
  <c r="BC613" i="2"/>
  <c r="R613" i="6" s="1"/>
  <c r="BC609" i="2"/>
  <c r="R609" i="6" s="1"/>
  <c r="BD612" i="2"/>
  <c r="BB612" i="2"/>
  <c r="Q612" i="6" s="1"/>
  <c r="BD610" i="2"/>
  <c r="BB610" i="2"/>
  <c r="Q610" i="6" s="1"/>
  <c r="BC611" i="2"/>
  <c r="R611" i="6" s="1"/>
  <c r="BF611" i="2"/>
  <c r="BE611" i="2"/>
  <c r="AO614" i="2"/>
  <c r="H614" i="6" s="1"/>
  <c r="AO612" i="2"/>
  <c r="AO610" i="2"/>
  <c r="H610" i="6" s="1"/>
  <c r="AY613" i="2"/>
  <c r="AY615" i="2"/>
  <c r="AY609" i="2"/>
  <c r="M607" i="6"/>
  <c r="O607" i="6"/>
  <c r="O605" i="6"/>
  <c r="M605" i="6"/>
  <c r="BD605" i="2"/>
  <c r="BB605" i="2"/>
  <c r="Q605" i="6" s="1"/>
  <c r="BD607" i="2"/>
  <c r="BB607" i="2"/>
  <c r="Q607" i="6" s="1"/>
  <c r="AT605" i="2"/>
  <c r="AO607" i="2"/>
  <c r="H607" i="6" s="1"/>
  <c r="AN604" i="2"/>
  <c r="G604" i="6" s="1"/>
  <c r="AM604" i="2"/>
  <c r="AT606" i="2"/>
  <c r="AT607" i="2"/>
  <c r="AT604" i="2"/>
  <c r="AO605" i="2"/>
  <c r="H605" i="6" s="1"/>
  <c r="AN606" i="2"/>
  <c r="G606" i="6" s="1"/>
  <c r="AM606" i="2"/>
  <c r="AM607" i="2"/>
  <c r="BD591" i="2"/>
  <c r="BB591" i="2"/>
  <c r="Q591" i="6" s="1"/>
  <c r="BD593" i="2"/>
  <c r="BB593" i="2"/>
  <c r="Q593" i="6" s="1"/>
  <c r="BD599" i="2"/>
  <c r="BB599" i="2"/>
  <c r="Q599" i="6" s="1"/>
  <c r="AY595" i="2"/>
  <c r="BD595" i="2"/>
  <c r="BB595" i="2"/>
  <c r="Q595" i="6" s="1"/>
  <c r="BD603" i="2"/>
  <c r="BB603" i="2"/>
  <c r="Q603" i="6" s="1"/>
  <c r="BD601" i="2"/>
  <c r="BB601" i="2"/>
  <c r="Q601" i="6" s="1"/>
  <c r="BF597" i="2"/>
  <c r="BE597" i="2"/>
  <c r="AT591" i="2"/>
  <c r="AM592" i="2"/>
  <c r="AN592" i="2"/>
  <c r="AM593" i="2"/>
  <c r="AM595" i="2"/>
  <c r="AM596" i="2"/>
  <c r="AN596" i="2"/>
  <c r="AO601" i="2"/>
  <c r="AT602" i="2"/>
  <c r="AM591" i="2"/>
  <c r="AT592" i="2"/>
  <c r="AT593" i="2"/>
  <c r="AY593" i="2" s="1"/>
  <c r="AO599" i="2"/>
  <c r="AT598" i="2"/>
  <c r="AO595" i="2"/>
  <c r="AO603" i="2"/>
  <c r="AT600" i="2"/>
  <c r="AT594" i="2"/>
  <c r="AT596" i="2"/>
  <c r="AN602" i="2"/>
  <c r="AM602" i="2"/>
  <c r="AO591" i="2"/>
  <c r="AO593" i="2"/>
  <c r="AT599" i="2"/>
  <c r="AY599" i="2" s="1"/>
  <c r="AN598" i="2"/>
  <c r="AM598" i="2"/>
  <c r="AT595" i="2"/>
  <c r="AM603" i="2"/>
  <c r="AN600" i="2"/>
  <c r="AM600" i="2"/>
  <c r="AM594" i="2"/>
  <c r="AN594" i="2"/>
  <c r="G594" i="6" s="1"/>
  <c r="AT603" i="2"/>
  <c r="AT601" i="2"/>
  <c r="R588" i="2"/>
  <c r="AL588" i="2"/>
  <c r="AS588" i="2"/>
  <c r="R586" i="2"/>
  <c r="AS586" i="2"/>
  <c r="AL586" i="2"/>
  <c r="AK586" i="2"/>
  <c r="R589" i="2"/>
  <c r="AL589" i="2"/>
  <c r="AM589" i="2" s="1"/>
  <c r="AS589" i="2"/>
  <c r="AN589" i="2"/>
  <c r="R587" i="2"/>
  <c r="AN587" i="2"/>
  <c r="AL587" i="2"/>
  <c r="AM587" i="2" s="1"/>
  <c r="AS587" i="2"/>
  <c r="AK588" i="2"/>
  <c r="AY584" i="2"/>
  <c r="BD584" i="2"/>
  <c r="BB584" i="2"/>
  <c r="Q584" i="6" s="1"/>
  <c r="AR583" i="2"/>
  <c r="AR585" i="2"/>
  <c r="BC585" i="2"/>
  <c r="R585" i="6" s="1"/>
  <c r="BD582" i="2"/>
  <c r="BB582" i="2"/>
  <c r="Q582" i="6" s="1"/>
  <c r="BC581" i="2"/>
  <c r="R581" i="6" s="1"/>
  <c r="AR581" i="2"/>
  <c r="BC583" i="2"/>
  <c r="R583" i="6" s="1"/>
  <c r="AR579" i="2"/>
  <c r="AY580" i="2"/>
  <c r="BD580" i="2"/>
  <c r="BB580" i="2"/>
  <c r="Q580" i="6" s="1"/>
  <c r="BC579" i="2"/>
  <c r="R579" i="6" s="1"/>
  <c r="BE579" i="2"/>
  <c r="BF579" i="2"/>
  <c r="AO584" i="2"/>
  <c r="AO582" i="2"/>
  <c r="AY585" i="2"/>
  <c r="AK584" i="2"/>
  <c r="R577" i="2"/>
  <c r="AL577" i="2"/>
  <c r="AM577" i="2" s="1"/>
  <c r="AS577" i="2"/>
  <c r="AN577" i="2"/>
  <c r="AK580" i="2"/>
  <c r="AK578" i="2"/>
  <c r="AY581" i="2"/>
  <c r="AY583" i="2"/>
  <c r="AK582" i="2"/>
  <c r="AO580" i="2"/>
  <c r="AP587" i="2"/>
  <c r="AX584" i="2"/>
  <c r="AX580" i="2"/>
  <c r="AQ605" i="2"/>
  <c r="AQ607" i="2"/>
  <c r="AX593" i="2"/>
  <c r="AX599" i="2"/>
  <c r="AX591" i="2"/>
  <c r="AW600" i="2"/>
  <c r="AX601" i="2"/>
  <c r="AQ593" i="2"/>
  <c r="AX612" i="2"/>
  <c r="AP589" i="2"/>
  <c r="AW577" i="2"/>
  <c r="AX582" i="2"/>
  <c r="AW604" i="2"/>
  <c r="AW606" i="2"/>
  <c r="AW592" i="2"/>
  <c r="AW602" i="2"/>
  <c r="AP594" i="2"/>
  <c r="AW598" i="2"/>
  <c r="AX603" i="2"/>
  <c r="AP596" i="2"/>
  <c r="AX610" i="2"/>
  <c r="AX614" i="2"/>
  <c r="AW587" i="2"/>
  <c r="AQ580" i="2"/>
  <c r="AP604" i="2"/>
  <c r="AP592" i="2"/>
  <c r="AP602" i="2"/>
  <c r="AP598" i="2"/>
  <c r="AQ591" i="2"/>
  <c r="AQ610" i="2"/>
  <c r="AW589" i="2"/>
  <c r="AQ582" i="2"/>
  <c r="AP577" i="2"/>
  <c r="AX605" i="2"/>
  <c r="AX607" i="2"/>
  <c r="AQ603" i="2"/>
  <c r="AW594" i="2"/>
  <c r="AQ599" i="2"/>
  <c r="AP600" i="2"/>
  <c r="AW596" i="2"/>
  <c r="AX595" i="2"/>
  <c r="AQ612" i="2"/>
  <c r="AQ584" i="2"/>
  <c r="AP606" i="2"/>
  <c r="AQ601" i="2"/>
  <c r="AQ595" i="2"/>
  <c r="AQ614" i="2"/>
  <c r="N595" i="6" l="1"/>
  <c r="N601" i="6"/>
  <c r="N584" i="6"/>
  <c r="P595" i="6"/>
  <c r="O596" i="6"/>
  <c r="M600" i="6"/>
  <c r="N599" i="6"/>
  <c r="N603" i="6"/>
  <c r="M577" i="6"/>
  <c r="N582" i="6"/>
  <c r="O589" i="6"/>
  <c r="N591" i="6"/>
  <c r="M598" i="6"/>
  <c r="M602" i="6"/>
  <c r="M592" i="6"/>
  <c r="N580" i="6"/>
  <c r="O587" i="6"/>
  <c r="M596" i="6"/>
  <c r="P603" i="6"/>
  <c r="O598" i="6"/>
  <c r="O602" i="6"/>
  <c r="O592" i="6"/>
  <c r="P582" i="6"/>
  <c r="O577" i="6"/>
  <c r="M589" i="6"/>
  <c r="N593" i="6"/>
  <c r="P601" i="6"/>
  <c r="O600" i="6"/>
  <c r="P591" i="6"/>
  <c r="P599" i="6"/>
  <c r="P593" i="6"/>
  <c r="P580" i="6"/>
  <c r="P584" i="6"/>
  <c r="M587" i="6"/>
  <c r="N614" i="6"/>
  <c r="P614" i="6"/>
  <c r="N612" i="6"/>
  <c r="P612" i="6"/>
  <c r="N610" i="6"/>
  <c r="P610" i="6"/>
  <c r="AY612" i="2"/>
  <c r="BE612" i="2" s="1"/>
  <c r="H612" i="6"/>
  <c r="AR614" i="2"/>
  <c r="BC614" i="2"/>
  <c r="R614" i="6" s="1"/>
  <c r="AR612" i="2"/>
  <c r="BC612" i="2"/>
  <c r="R612" i="6" s="1"/>
  <c r="AR610" i="2"/>
  <c r="BC610" i="2"/>
  <c r="R610" i="6" s="1"/>
  <c r="BF612" i="2"/>
  <c r="BF615" i="2"/>
  <c r="BE615" i="2"/>
  <c r="AY614" i="2"/>
  <c r="BF613" i="2"/>
  <c r="BE613" i="2"/>
  <c r="BF609" i="2"/>
  <c r="BE609" i="2"/>
  <c r="AY610" i="2"/>
  <c r="M594" i="6"/>
  <c r="O594" i="6"/>
  <c r="P607" i="6"/>
  <c r="N607" i="6"/>
  <c r="M606" i="6"/>
  <c r="O606" i="6"/>
  <c r="P605" i="6"/>
  <c r="N605" i="6"/>
  <c r="M604" i="6"/>
  <c r="O604" i="6"/>
  <c r="BC607" i="2"/>
  <c r="R607" i="6" s="1"/>
  <c r="AR607" i="2"/>
  <c r="BD606" i="2"/>
  <c r="BB606" i="2"/>
  <c r="Q606" i="6" s="1"/>
  <c r="BC605" i="2"/>
  <c r="R605" i="6" s="1"/>
  <c r="AR605" i="2"/>
  <c r="BD604" i="2"/>
  <c r="BB604" i="2"/>
  <c r="Q604" i="6" s="1"/>
  <c r="AO606" i="2"/>
  <c r="H606" i="6" s="1"/>
  <c r="AO604" i="2"/>
  <c r="H604" i="6" s="1"/>
  <c r="AY607" i="2"/>
  <c r="AY605" i="2"/>
  <c r="BC595" i="2"/>
  <c r="R595" i="6" s="1"/>
  <c r="AR593" i="2"/>
  <c r="AR595" i="2"/>
  <c r="AY596" i="2"/>
  <c r="BD596" i="2"/>
  <c r="BB596" i="2"/>
  <c r="Q596" i="6" s="1"/>
  <c r="BC601" i="2"/>
  <c r="R601" i="6" s="1"/>
  <c r="AR591" i="2"/>
  <c r="BC603" i="2"/>
  <c r="R603" i="6" s="1"/>
  <c r="BD600" i="2"/>
  <c r="BB600" i="2"/>
  <c r="Q600" i="6" s="1"/>
  <c r="BD598" i="2"/>
  <c r="BB598" i="2"/>
  <c r="Q598" i="6" s="1"/>
  <c r="AR599" i="2"/>
  <c r="BC591" i="2"/>
  <c r="R591" i="6" s="1"/>
  <c r="AR601" i="2"/>
  <c r="BD594" i="2"/>
  <c r="BB594" i="2"/>
  <c r="Q594" i="6" s="1"/>
  <c r="BC599" i="2"/>
  <c r="R599" i="6" s="1"/>
  <c r="BD602" i="2"/>
  <c r="BB602" i="2"/>
  <c r="Q602" i="6" s="1"/>
  <c r="AR603" i="2"/>
  <c r="BC593" i="2"/>
  <c r="R593" i="6" s="1"/>
  <c r="BD592" i="2"/>
  <c r="BB592" i="2"/>
  <c r="Q592" i="6" s="1"/>
  <c r="BF599" i="2"/>
  <c r="BE599" i="2"/>
  <c r="BF593" i="2"/>
  <c r="BE593" i="2"/>
  <c r="BF595" i="2"/>
  <c r="BE595" i="2"/>
  <c r="AO596" i="2"/>
  <c r="AO600" i="2"/>
  <c r="AO598" i="2"/>
  <c r="AY603" i="2"/>
  <c r="AY591" i="2"/>
  <c r="AO594" i="2"/>
  <c r="AO602" i="2"/>
  <c r="AY601" i="2"/>
  <c r="AO592" i="2"/>
  <c r="BD589" i="2"/>
  <c r="BB589" i="2"/>
  <c r="Q589" i="6" s="1"/>
  <c r="BD587" i="2"/>
  <c r="BB587" i="2"/>
  <c r="Q587" i="6" s="1"/>
  <c r="AT589" i="2"/>
  <c r="AN586" i="2"/>
  <c r="AM586" i="2"/>
  <c r="AN588" i="2"/>
  <c r="AM588" i="2"/>
  <c r="AO587" i="2"/>
  <c r="AT586" i="2"/>
  <c r="AT587" i="2"/>
  <c r="AO589" i="2"/>
  <c r="AT588" i="2"/>
  <c r="BC580" i="2"/>
  <c r="R580" i="6" s="1"/>
  <c r="AR580" i="2"/>
  <c r="BC582" i="2"/>
  <c r="R582" i="6" s="1"/>
  <c r="AR582" i="2"/>
  <c r="BC584" i="2"/>
  <c r="R584" i="6" s="1"/>
  <c r="AR584" i="2"/>
  <c r="BD577" i="2"/>
  <c r="BB577" i="2"/>
  <c r="Q577" i="6" s="1"/>
  <c r="BE583" i="2"/>
  <c r="BF583" i="2"/>
  <c r="AO577" i="2"/>
  <c r="AN578" i="2"/>
  <c r="BF585" i="2"/>
  <c r="BE585" i="2"/>
  <c r="BE584" i="2"/>
  <c r="BF584" i="2"/>
  <c r="BE581" i="2"/>
  <c r="BF581" i="2"/>
  <c r="AT577" i="2"/>
  <c r="BE580" i="2"/>
  <c r="BF580" i="2"/>
  <c r="AY582" i="2"/>
  <c r="AW588" i="2"/>
  <c r="AQ589" i="2"/>
  <c r="AQ577" i="2"/>
  <c r="AX606" i="2"/>
  <c r="AX600" i="2"/>
  <c r="AX598" i="2"/>
  <c r="AX596" i="2"/>
  <c r="AX587" i="2"/>
  <c r="AW578" i="2"/>
  <c r="AX604" i="2"/>
  <c r="AX594" i="2"/>
  <c r="AX592" i="2"/>
  <c r="AP588" i="2"/>
  <c r="AW586" i="2"/>
  <c r="AP578" i="2"/>
  <c r="AQ606" i="2"/>
  <c r="AQ600" i="2"/>
  <c r="AQ598" i="2"/>
  <c r="AQ596" i="2"/>
  <c r="AQ587" i="2"/>
  <c r="AQ604" i="2"/>
  <c r="AQ594" i="2"/>
  <c r="AQ602" i="2"/>
  <c r="AP586" i="2"/>
  <c r="AX602" i="2"/>
  <c r="AX589" i="2"/>
  <c r="AX577" i="2"/>
  <c r="AQ592" i="2"/>
  <c r="N592" i="6" l="1"/>
  <c r="P577" i="6"/>
  <c r="P589" i="6"/>
  <c r="P602" i="6"/>
  <c r="M586" i="6"/>
  <c r="N602" i="6"/>
  <c r="N587" i="6"/>
  <c r="N596" i="6"/>
  <c r="N598" i="6"/>
  <c r="N600" i="6"/>
  <c r="M578" i="6"/>
  <c r="O586" i="6"/>
  <c r="M588" i="6"/>
  <c r="P592" i="6"/>
  <c r="O578" i="6"/>
  <c r="P587" i="6"/>
  <c r="P596" i="6"/>
  <c r="P598" i="6"/>
  <c r="P600" i="6"/>
  <c r="N577" i="6"/>
  <c r="N589" i="6"/>
  <c r="O588" i="6"/>
  <c r="BF614" i="2"/>
  <c r="BE614" i="2"/>
  <c r="BF610" i="2"/>
  <c r="BE610" i="2"/>
  <c r="N594" i="6"/>
  <c r="P594" i="6"/>
  <c r="AY594" i="2"/>
  <c r="H594" i="6"/>
  <c r="N604" i="6"/>
  <c r="P604" i="6"/>
  <c r="N606" i="6"/>
  <c r="P606" i="6"/>
  <c r="AR604" i="2"/>
  <c r="BC604" i="2"/>
  <c r="R604" i="6" s="1"/>
  <c r="AR606" i="2"/>
  <c r="BC606" i="2"/>
  <c r="R606" i="6" s="1"/>
  <c r="BF607" i="2"/>
  <c r="BE607" i="2"/>
  <c r="BF605" i="2"/>
  <c r="BE605" i="2"/>
  <c r="AY604" i="2"/>
  <c r="AY606" i="2"/>
  <c r="AR592" i="2"/>
  <c r="BC592" i="2"/>
  <c r="R592" i="6" s="1"/>
  <c r="AR596" i="2"/>
  <c r="BC596" i="2"/>
  <c r="R596" i="6" s="1"/>
  <c r="AR602" i="2"/>
  <c r="BC602" i="2"/>
  <c r="R602" i="6" s="1"/>
  <c r="AR598" i="2"/>
  <c r="BC598" i="2"/>
  <c r="R598" i="6" s="1"/>
  <c r="AR594" i="2"/>
  <c r="BC594" i="2"/>
  <c r="R594" i="6" s="1"/>
  <c r="AR600" i="2"/>
  <c r="BC600" i="2"/>
  <c r="R600" i="6" s="1"/>
  <c r="BF594" i="2"/>
  <c r="BE594" i="2"/>
  <c r="BF596" i="2"/>
  <c r="BE596" i="2"/>
  <c r="BF591" i="2"/>
  <c r="BE591" i="2"/>
  <c r="AY592" i="2"/>
  <c r="AY602" i="2"/>
  <c r="AY598" i="2"/>
  <c r="AY600" i="2"/>
  <c r="BF601" i="2"/>
  <c r="BE601" i="2"/>
  <c r="BF603" i="2"/>
  <c r="BE603" i="2"/>
  <c r="AR587" i="2"/>
  <c r="BD586" i="2"/>
  <c r="AY586" i="2"/>
  <c r="BB586" i="2"/>
  <c r="Q586" i="6" s="1"/>
  <c r="AR589" i="2"/>
  <c r="BC589" i="2"/>
  <c r="R589" i="6" s="1"/>
  <c r="BC587" i="2"/>
  <c r="R587" i="6" s="1"/>
  <c r="BD588" i="2"/>
  <c r="BB588" i="2"/>
  <c r="Q588" i="6" s="1"/>
  <c r="AO586" i="2"/>
  <c r="AY587" i="2"/>
  <c r="AY589" i="2"/>
  <c r="AO588" i="2"/>
  <c r="BC577" i="2"/>
  <c r="R577" i="6" s="1"/>
  <c r="BD578" i="2"/>
  <c r="BB578" i="2"/>
  <c r="Q578" i="6" s="1"/>
  <c r="AR577" i="2"/>
  <c r="AY577" i="2"/>
  <c r="BE582" i="2"/>
  <c r="BF582" i="2"/>
  <c r="AO578" i="2"/>
  <c r="AY578" i="2" s="1"/>
  <c r="AQ586" i="2"/>
  <c r="AQ578" i="2"/>
  <c r="AX588" i="2"/>
  <c r="AX578" i="2"/>
  <c r="AQ588" i="2"/>
  <c r="AX586" i="2"/>
  <c r="P586" i="6" l="1"/>
  <c r="N588" i="6"/>
  <c r="P578" i="6"/>
  <c r="P588" i="6"/>
  <c r="N578" i="6"/>
  <c r="N586" i="6"/>
  <c r="BF606" i="2"/>
  <c r="BE606" i="2"/>
  <c r="BF604" i="2"/>
  <c r="BE604" i="2"/>
  <c r="BF602" i="2"/>
  <c r="BE602" i="2"/>
  <c r="BF592" i="2"/>
  <c r="BE592" i="2"/>
  <c r="BF600" i="2"/>
  <c r="BE600" i="2"/>
  <c r="BF598" i="2"/>
  <c r="BE598" i="2"/>
  <c r="AR588" i="2"/>
  <c r="BC588" i="2"/>
  <c r="R588" i="6" s="1"/>
  <c r="AR586" i="2"/>
  <c r="BC586" i="2"/>
  <c r="R586" i="6" s="1"/>
  <c r="BF586" i="2"/>
  <c r="BE586" i="2"/>
  <c r="BF589" i="2"/>
  <c r="BE589" i="2"/>
  <c r="AY588" i="2"/>
  <c r="BF587" i="2"/>
  <c r="BE587" i="2"/>
  <c r="AR578" i="2"/>
  <c r="BC578" i="2"/>
  <c r="R578" i="6" s="1"/>
  <c r="BE578" i="2"/>
  <c r="BF578" i="2"/>
  <c r="BF577" i="2"/>
  <c r="BE577" i="2"/>
  <c r="BF588" i="2" l="1"/>
  <c r="BE588" i="2"/>
  <c r="A526" i="6" l="1"/>
  <c r="B526" i="6"/>
  <c r="C526" i="6"/>
  <c r="D526" i="6"/>
  <c r="E526" i="6"/>
  <c r="F526" i="6"/>
  <c r="G526" i="6"/>
  <c r="H526" i="6"/>
  <c r="I526" i="6"/>
  <c r="J526" i="6"/>
  <c r="K526" i="6"/>
  <c r="L526" i="6"/>
  <c r="S526" i="6"/>
  <c r="A528" i="6"/>
  <c r="B528" i="6"/>
  <c r="C528" i="6"/>
  <c r="D528" i="6"/>
  <c r="E528" i="6"/>
  <c r="F528" i="6"/>
  <c r="G528" i="6"/>
  <c r="H528" i="6"/>
  <c r="I528" i="6"/>
  <c r="J528" i="6"/>
  <c r="K528" i="6"/>
  <c r="L528" i="6"/>
  <c r="S528" i="6"/>
  <c r="A530" i="6"/>
  <c r="B530" i="6"/>
  <c r="C530" i="6"/>
  <c r="D530" i="6"/>
  <c r="E530" i="6"/>
  <c r="F530" i="6"/>
  <c r="G530" i="6"/>
  <c r="H530" i="6"/>
  <c r="I530" i="6"/>
  <c r="J530" i="6"/>
  <c r="K530" i="6"/>
  <c r="L530" i="6"/>
  <c r="S530" i="6"/>
  <c r="A532" i="6"/>
  <c r="B532" i="6"/>
  <c r="C532" i="6"/>
  <c r="D532" i="6"/>
  <c r="E532" i="6"/>
  <c r="F532" i="6"/>
  <c r="G532" i="6"/>
  <c r="H532" i="6"/>
  <c r="I532" i="6"/>
  <c r="J532" i="6"/>
  <c r="K532" i="6"/>
  <c r="L532" i="6"/>
  <c r="S532" i="6"/>
  <c r="S575" i="6"/>
  <c r="E575" i="6"/>
  <c r="B575" i="6"/>
  <c r="A575" i="6"/>
  <c r="S574" i="6"/>
  <c r="B574" i="6"/>
  <c r="A574" i="6"/>
  <c r="S573" i="6"/>
  <c r="B573" i="6"/>
  <c r="A573" i="6"/>
  <c r="S572" i="6"/>
  <c r="B572" i="6"/>
  <c r="A572" i="6"/>
  <c r="S571" i="6"/>
  <c r="B571" i="6"/>
  <c r="A571" i="6"/>
  <c r="S570" i="6"/>
  <c r="B570" i="6"/>
  <c r="A570" i="6"/>
  <c r="S569" i="6"/>
  <c r="B569" i="6"/>
  <c r="A569" i="6"/>
  <c r="S568" i="6"/>
  <c r="B568" i="6"/>
  <c r="A568" i="6"/>
  <c r="S567" i="6"/>
  <c r="B567" i="6"/>
  <c r="A567" i="6"/>
  <c r="BA575" i="2"/>
  <c r="AZ575" i="2"/>
  <c r="AV575" i="2"/>
  <c r="AE575" i="2"/>
  <c r="AD575" i="2"/>
  <c r="AF575" i="2" s="1"/>
  <c r="X575" i="2"/>
  <c r="Z575" i="2" s="1"/>
  <c r="T575" i="2"/>
  <c r="S575" i="2"/>
  <c r="U575" i="2" s="1"/>
  <c r="J575" i="2"/>
  <c r="L575" i="2" s="1"/>
  <c r="M575" i="2" s="1"/>
  <c r="F575" i="2"/>
  <c r="E575" i="2"/>
  <c r="G575" i="2" s="1"/>
  <c r="C575" i="2"/>
  <c r="D575" i="2" s="1"/>
  <c r="B575" i="2"/>
  <c r="A575" i="2"/>
  <c r="BA574" i="2"/>
  <c r="AZ574" i="2"/>
  <c r="AV574" i="2"/>
  <c r="AE574" i="2"/>
  <c r="AD574" i="2"/>
  <c r="AF574" i="2" s="1"/>
  <c r="X574" i="2"/>
  <c r="Z574" i="2" s="1"/>
  <c r="T574" i="2"/>
  <c r="S574" i="2"/>
  <c r="J574" i="2"/>
  <c r="L574" i="2" s="1"/>
  <c r="M574" i="2" s="1"/>
  <c r="F574" i="2"/>
  <c r="E574" i="2"/>
  <c r="G574" i="2" s="1"/>
  <c r="C574" i="2"/>
  <c r="D574" i="2" s="1"/>
  <c r="B574" i="2"/>
  <c r="A574" i="2"/>
  <c r="BA573" i="2"/>
  <c r="AZ573" i="2"/>
  <c r="AV573" i="2"/>
  <c r="AE573" i="2"/>
  <c r="AD573" i="2"/>
  <c r="AF573" i="2" s="1"/>
  <c r="X573" i="2"/>
  <c r="Z573" i="2" s="1"/>
  <c r="T573" i="2"/>
  <c r="S573" i="2"/>
  <c r="U573" i="2" s="1"/>
  <c r="J573" i="2"/>
  <c r="L573" i="2" s="1"/>
  <c r="M573" i="2" s="1"/>
  <c r="E573" i="2"/>
  <c r="G573" i="2" s="1"/>
  <c r="D573" i="2"/>
  <c r="C573" i="2"/>
  <c r="B573" i="2"/>
  <c r="A573" i="2"/>
  <c r="BA572" i="2"/>
  <c r="AZ572" i="2"/>
  <c r="AV572" i="2"/>
  <c r="AD572" i="2"/>
  <c r="AF572" i="2" s="1"/>
  <c r="AG572" i="2" s="1"/>
  <c r="Y572" i="2"/>
  <c r="F572" i="6" s="1"/>
  <c r="X572" i="2"/>
  <c r="Z572" i="2" s="1"/>
  <c r="S572" i="2"/>
  <c r="J572" i="2"/>
  <c r="L572" i="2" s="1"/>
  <c r="M572" i="2" s="1"/>
  <c r="E572" i="2"/>
  <c r="G572" i="2" s="1"/>
  <c r="H572" i="2" s="1"/>
  <c r="C572" i="2"/>
  <c r="D572" i="2" s="1"/>
  <c r="B572" i="2"/>
  <c r="A572" i="2"/>
  <c r="BA571" i="2"/>
  <c r="AZ571" i="2"/>
  <c r="AV571" i="2"/>
  <c r="AD571" i="2"/>
  <c r="AF571" i="2" s="1"/>
  <c r="X571" i="2"/>
  <c r="Z571" i="2" s="1"/>
  <c r="S571" i="2"/>
  <c r="U571" i="2" s="1"/>
  <c r="E571" i="2"/>
  <c r="G571" i="2" s="1"/>
  <c r="H571" i="2" s="1"/>
  <c r="C571" i="2"/>
  <c r="D571" i="2" s="1"/>
  <c r="B571" i="2"/>
  <c r="A571" i="2"/>
  <c r="BA570" i="2"/>
  <c r="AZ570" i="2"/>
  <c r="AV570" i="2"/>
  <c r="AD570" i="2"/>
  <c r="AF570" i="2" s="1"/>
  <c r="AG570" i="2" s="1"/>
  <c r="X570" i="2"/>
  <c r="Z570" i="2" s="1"/>
  <c r="S570" i="2"/>
  <c r="E570" i="2"/>
  <c r="G570" i="2" s="1"/>
  <c r="H570" i="2" s="1"/>
  <c r="C570" i="2"/>
  <c r="J570" i="2" s="1"/>
  <c r="L570" i="2" s="1"/>
  <c r="M570" i="2" s="1"/>
  <c r="B570" i="2"/>
  <c r="A570" i="2"/>
  <c r="BA569" i="2"/>
  <c r="AZ569" i="2"/>
  <c r="AV569" i="2"/>
  <c r="AD569" i="2"/>
  <c r="AF569" i="2" s="1"/>
  <c r="AH569" i="2" s="1"/>
  <c r="I569" i="6" s="1"/>
  <c r="X569" i="2"/>
  <c r="Z569" i="2" s="1"/>
  <c r="S569" i="2"/>
  <c r="U569" i="2" s="1"/>
  <c r="J569" i="2"/>
  <c r="L569" i="2" s="1"/>
  <c r="M569" i="2" s="1"/>
  <c r="E569" i="2"/>
  <c r="G569" i="2" s="1"/>
  <c r="H569" i="2" s="1"/>
  <c r="C569" i="2"/>
  <c r="D569" i="2" s="1"/>
  <c r="B569" i="2"/>
  <c r="A569" i="2"/>
  <c r="BA568" i="2"/>
  <c r="AZ568" i="2"/>
  <c r="AV568" i="2"/>
  <c r="AD568" i="2"/>
  <c r="AF568" i="2" s="1"/>
  <c r="X568" i="2"/>
  <c r="Z568" i="2" s="1"/>
  <c r="S568" i="2"/>
  <c r="J568" i="2"/>
  <c r="L568" i="2" s="1"/>
  <c r="M568" i="2" s="1"/>
  <c r="E568" i="2"/>
  <c r="G568" i="2" s="1"/>
  <c r="C568" i="2"/>
  <c r="D568" i="2" s="1"/>
  <c r="B568" i="2"/>
  <c r="A568" i="2"/>
  <c r="BA567" i="2"/>
  <c r="AZ567" i="2"/>
  <c r="AV567" i="2"/>
  <c r="AD567" i="2"/>
  <c r="AF567" i="2" s="1"/>
  <c r="X567" i="2"/>
  <c r="Z567" i="2" s="1"/>
  <c r="S567" i="2"/>
  <c r="U567" i="2" s="1"/>
  <c r="J567" i="2"/>
  <c r="L567" i="2" s="1"/>
  <c r="M567" i="2" s="1"/>
  <c r="E567" i="2"/>
  <c r="G567" i="2" s="1"/>
  <c r="C567" i="2"/>
  <c r="D567" i="2" s="1"/>
  <c r="B567" i="2"/>
  <c r="A567" i="2"/>
  <c r="Y570" i="2" l="1"/>
  <c r="F570" i="6" s="1"/>
  <c r="Y569" i="2"/>
  <c r="F569" i="6" s="1"/>
  <c r="D570" i="2"/>
  <c r="J571" i="2"/>
  <c r="L571" i="2" s="1"/>
  <c r="M571" i="2" s="1"/>
  <c r="F572" i="2"/>
  <c r="E570" i="6"/>
  <c r="E574" i="6"/>
  <c r="E567" i="6"/>
  <c r="E571" i="6"/>
  <c r="E568" i="6"/>
  <c r="E572" i="6"/>
  <c r="F570" i="2"/>
  <c r="F571" i="2"/>
  <c r="Y571" i="2"/>
  <c r="F571" i="6" s="1"/>
  <c r="K573" i="2"/>
  <c r="Y573" i="2"/>
  <c r="F573" i="6" s="1"/>
  <c r="K574" i="2"/>
  <c r="Y574" i="2"/>
  <c r="F574" i="6" s="1"/>
  <c r="K575" i="2"/>
  <c r="Y575" i="2"/>
  <c r="F575" i="6" s="1"/>
  <c r="E569" i="6"/>
  <c r="E573" i="6"/>
  <c r="AJ567" i="2"/>
  <c r="K567" i="6" s="1"/>
  <c r="V567" i="2"/>
  <c r="U568" i="2"/>
  <c r="AA567" i="2"/>
  <c r="AA568" i="2"/>
  <c r="O567" i="2"/>
  <c r="C567" i="6" s="1"/>
  <c r="H567" i="2"/>
  <c r="AH567" i="2"/>
  <c r="I567" i="6" s="1"/>
  <c r="AG567" i="2"/>
  <c r="O568" i="2"/>
  <c r="C568" i="6" s="1"/>
  <c r="H568" i="2"/>
  <c r="AH568" i="2"/>
  <c r="AG568" i="2"/>
  <c r="V569" i="2"/>
  <c r="AJ569" i="2"/>
  <c r="K569" i="6" s="1"/>
  <c r="AA574" i="2"/>
  <c r="K569" i="2"/>
  <c r="T569" i="2"/>
  <c r="AE569" i="2"/>
  <c r="U570" i="2"/>
  <c r="V571" i="2"/>
  <c r="AJ571" i="2"/>
  <c r="K571" i="6" s="1"/>
  <c r="AG571" i="2"/>
  <c r="U572" i="2"/>
  <c r="F573" i="2"/>
  <c r="V573" i="2"/>
  <c r="AJ573" i="2"/>
  <c r="K573" i="6" s="1"/>
  <c r="AG573" i="2"/>
  <c r="AH573" i="2"/>
  <c r="I573" i="6" s="1"/>
  <c r="H574" i="2"/>
  <c r="O574" i="2"/>
  <c r="C574" i="6" s="1"/>
  <c r="AA575" i="2"/>
  <c r="F567" i="2"/>
  <c r="K567" i="2"/>
  <c r="T567" i="2"/>
  <c r="Y567" i="2"/>
  <c r="F567" i="6" s="1"/>
  <c r="AE567" i="2"/>
  <c r="F568" i="2"/>
  <c r="K568" i="2"/>
  <c r="T568" i="2"/>
  <c r="Y568" i="2"/>
  <c r="F568" i="6" s="1"/>
  <c r="AE568" i="2"/>
  <c r="F569" i="2"/>
  <c r="O569" i="2"/>
  <c r="C569" i="6" s="1"/>
  <c r="AA569" i="2"/>
  <c r="K570" i="2"/>
  <c r="T570" i="2"/>
  <c r="AE570" i="2"/>
  <c r="T571" i="2"/>
  <c r="AE571" i="2"/>
  <c r="K572" i="2"/>
  <c r="T572" i="2"/>
  <c r="AE572" i="2"/>
  <c r="U574" i="2"/>
  <c r="AG574" i="2"/>
  <c r="AH574" i="2"/>
  <c r="I574" i="6" s="1"/>
  <c r="H575" i="2"/>
  <c r="O575" i="2"/>
  <c r="C575" i="6" s="1"/>
  <c r="AG569" i="2"/>
  <c r="H573" i="2"/>
  <c r="O573" i="2"/>
  <c r="C573" i="6" s="1"/>
  <c r="O570" i="2"/>
  <c r="C570" i="6" s="1"/>
  <c r="AA570" i="2"/>
  <c r="AH570" i="2"/>
  <c r="O571" i="2"/>
  <c r="C571" i="6" s="1"/>
  <c r="AA571" i="2"/>
  <c r="AH571" i="2"/>
  <c r="O572" i="2"/>
  <c r="C572" i="6" s="1"/>
  <c r="AA572" i="2"/>
  <c r="AH572" i="2"/>
  <c r="AA573" i="2"/>
  <c r="V575" i="2"/>
  <c r="AJ575" i="2"/>
  <c r="K575" i="6" s="1"/>
  <c r="AG575" i="2"/>
  <c r="AH575" i="2"/>
  <c r="I575" i="6" s="1"/>
  <c r="S565" i="6"/>
  <c r="B565" i="6"/>
  <c r="A565" i="6"/>
  <c r="S564" i="6"/>
  <c r="B564" i="6"/>
  <c r="A564" i="6"/>
  <c r="S563" i="6"/>
  <c r="E563" i="6"/>
  <c r="B563" i="6"/>
  <c r="A563" i="6"/>
  <c r="BA565" i="2"/>
  <c r="AZ565" i="2"/>
  <c r="AV565" i="2"/>
  <c r="AD565" i="2"/>
  <c r="AE565" i="2" s="1"/>
  <c r="Z565" i="2"/>
  <c r="X565" i="2"/>
  <c r="E565" i="6" s="1"/>
  <c r="S565" i="2"/>
  <c r="T565" i="2" s="1"/>
  <c r="E565" i="2"/>
  <c r="G565" i="2" s="1"/>
  <c r="H565" i="2" s="1"/>
  <c r="C565" i="2"/>
  <c r="D565" i="2" s="1"/>
  <c r="B565" i="2"/>
  <c r="A565" i="2"/>
  <c r="BA564" i="2"/>
  <c r="AZ564" i="2"/>
  <c r="AV564" i="2"/>
  <c r="AD564" i="2"/>
  <c r="AE564" i="2" s="1"/>
  <c r="X564" i="2"/>
  <c r="E564" i="6" s="1"/>
  <c r="S564" i="2"/>
  <c r="T564" i="2" s="1"/>
  <c r="E564" i="2"/>
  <c r="F564" i="2" s="1"/>
  <c r="C564" i="2"/>
  <c r="D564" i="2" s="1"/>
  <c r="B564" i="2"/>
  <c r="A564" i="2"/>
  <c r="BA563" i="2"/>
  <c r="AZ563" i="2"/>
  <c r="AV563" i="2"/>
  <c r="AD563" i="2"/>
  <c r="AF563" i="2" s="1"/>
  <c r="AG563" i="2" s="1"/>
  <c r="X563" i="2"/>
  <c r="Z563" i="2" s="1"/>
  <c r="S563" i="2"/>
  <c r="U563" i="2" s="1"/>
  <c r="E563" i="2"/>
  <c r="G563" i="2" s="1"/>
  <c r="C563" i="2"/>
  <c r="D563" i="2" s="1"/>
  <c r="B563" i="2"/>
  <c r="A563" i="2"/>
  <c r="AI570" i="2" l="1"/>
  <c r="J570" i="6" s="1"/>
  <c r="I570" i="6"/>
  <c r="K571" i="2"/>
  <c r="AI572" i="2"/>
  <c r="J572" i="6" s="1"/>
  <c r="I572" i="6"/>
  <c r="AI571" i="2"/>
  <c r="J571" i="6" s="1"/>
  <c r="I571" i="6"/>
  <c r="AI569" i="2"/>
  <c r="J569" i="6" s="1"/>
  <c r="AI568" i="2"/>
  <c r="J568" i="6" s="1"/>
  <c r="I568" i="6"/>
  <c r="AK575" i="2"/>
  <c r="L575" i="6" s="1"/>
  <c r="Q575" i="2"/>
  <c r="P575" i="2"/>
  <c r="D575" i="6" s="1"/>
  <c r="Q574" i="2"/>
  <c r="P574" i="2"/>
  <c r="D574" i="6" s="1"/>
  <c r="AK571" i="2"/>
  <c r="L571" i="6" s="1"/>
  <c r="Q568" i="2"/>
  <c r="P568" i="2"/>
  <c r="D568" i="6" s="1"/>
  <c r="AK567" i="2"/>
  <c r="L567" i="6" s="1"/>
  <c r="V574" i="2"/>
  <c r="AJ574" i="2"/>
  <c r="K574" i="6" s="1"/>
  <c r="Q569" i="2"/>
  <c r="P569" i="2"/>
  <c r="D569" i="6" s="1"/>
  <c r="AI567" i="2"/>
  <c r="J567" i="6" s="1"/>
  <c r="Q567" i="2"/>
  <c r="P567" i="2"/>
  <c r="D567" i="6" s="1"/>
  <c r="Q573" i="2"/>
  <c r="P573" i="2"/>
  <c r="D573" i="6" s="1"/>
  <c r="AI574" i="2"/>
  <c r="J574" i="6" s="1"/>
  <c r="AI573" i="2"/>
  <c r="J573" i="6" s="1"/>
  <c r="AK569" i="2"/>
  <c r="L569" i="6" s="1"/>
  <c r="AI575" i="2"/>
  <c r="J575" i="6" s="1"/>
  <c r="Q572" i="2"/>
  <c r="P572" i="2"/>
  <c r="D572" i="6" s="1"/>
  <c r="Q571" i="2"/>
  <c r="P571" i="2"/>
  <c r="D571" i="6" s="1"/>
  <c r="Q570" i="2"/>
  <c r="P570" i="2"/>
  <c r="D570" i="6" s="1"/>
  <c r="AK573" i="2"/>
  <c r="L573" i="6" s="1"/>
  <c r="V572" i="2"/>
  <c r="AJ572" i="2"/>
  <c r="K572" i="6" s="1"/>
  <c r="V570" i="2"/>
  <c r="AJ570" i="2"/>
  <c r="K570" i="6" s="1"/>
  <c r="AJ568" i="2"/>
  <c r="K568" i="6" s="1"/>
  <c r="V568" i="2"/>
  <c r="AE563" i="2"/>
  <c r="T563" i="2"/>
  <c r="AF565" i="2"/>
  <c r="AG565" i="2" s="1"/>
  <c r="Y565" i="2"/>
  <c r="F565" i="6" s="1"/>
  <c r="F563" i="2"/>
  <c r="Y563" i="2"/>
  <c r="F563" i="6" s="1"/>
  <c r="G564" i="2"/>
  <c r="H564" i="2" s="1"/>
  <c r="Y564" i="2"/>
  <c r="F564" i="6" s="1"/>
  <c r="AF564" i="2"/>
  <c r="AG564" i="2" s="1"/>
  <c r="F565" i="2"/>
  <c r="U565" i="2"/>
  <c r="Z564" i="2"/>
  <c r="V563" i="2"/>
  <c r="AJ563" i="2"/>
  <c r="K563" i="6" s="1"/>
  <c r="U564" i="2"/>
  <c r="H563" i="2"/>
  <c r="O563" i="2"/>
  <c r="C563" i="6" s="1"/>
  <c r="AA563" i="2"/>
  <c r="J563" i="2"/>
  <c r="AH563" i="2"/>
  <c r="I563" i="6" s="1"/>
  <c r="J564" i="2"/>
  <c r="J565" i="2"/>
  <c r="O565" i="2"/>
  <c r="C565" i="6" s="1"/>
  <c r="AH565" i="2"/>
  <c r="AJ565" i="2"/>
  <c r="K565" i="6" s="1"/>
  <c r="AA564" i="2"/>
  <c r="V565" i="2"/>
  <c r="AA565" i="2"/>
  <c r="BA561" i="2"/>
  <c r="AZ561" i="2"/>
  <c r="AV561" i="2"/>
  <c r="AF561" i="2"/>
  <c r="AG561" i="2" s="1"/>
  <c r="AD561" i="2"/>
  <c r="AE561" i="2" s="1"/>
  <c r="X561" i="2"/>
  <c r="Y561" i="2" s="1"/>
  <c r="F561" i="6" s="1"/>
  <c r="S561" i="2"/>
  <c r="T561" i="2" s="1"/>
  <c r="E561" i="2"/>
  <c r="F561" i="2" s="1"/>
  <c r="C561" i="2"/>
  <c r="D561" i="2" s="1"/>
  <c r="B561" i="2"/>
  <c r="A561" i="2"/>
  <c r="BA560" i="2"/>
  <c r="AZ560" i="2"/>
  <c r="AV560" i="2"/>
  <c r="AD560" i="2"/>
  <c r="AE560" i="2" s="1"/>
  <c r="X560" i="2"/>
  <c r="Y560" i="2" s="1"/>
  <c r="F560" i="6" s="1"/>
  <c r="S560" i="2"/>
  <c r="T560" i="2" s="1"/>
  <c r="E560" i="2"/>
  <c r="F560" i="2" s="1"/>
  <c r="C560" i="2"/>
  <c r="D560" i="2" s="1"/>
  <c r="B560" i="2"/>
  <c r="A560" i="2"/>
  <c r="S561" i="6"/>
  <c r="B561" i="6"/>
  <c r="A561" i="6"/>
  <c r="S560" i="6"/>
  <c r="B560" i="6"/>
  <c r="A560" i="6"/>
  <c r="S559" i="6"/>
  <c r="B559" i="6"/>
  <c r="A559" i="6"/>
  <c r="S558" i="6"/>
  <c r="B558" i="6"/>
  <c r="A558" i="6"/>
  <c r="BA559" i="2"/>
  <c r="AZ559" i="2"/>
  <c r="AV559" i="2"/>
  <c r="AD559" i="2"/>
  <c r="AF559" i="2" s="1"/>
  <c r="X559" i="2"/>
  <c r="Z559" i="2" s="1"/>
  <c r="S559" i="2"/>
  <c r="U559" i="2" s="1"/>
  <c r="E559" i="2"/>
  <c r="G559" i="2" s="1"/>
  <c r="C559" i="2"/>
  <c r="J559" i="2" s="1"/>
  <c r="L559" i="2" s="1"/>
  <c r="M559" i="2" s="1"/>
  <c r="B559" i="2"/>
  <c r="A559" i="2"/>
  <c r="BA558" i="2"/>
  <c r="AZ558" i="2"/>
  <c r="AV558" i="2"/>
  <c r="AD558" i="2"/>
  <c r="AF558" i="2" s="1"/>
  <c r="X558" i="2"/>
  <c r="Z558" i="2" s="1"/>
  <c r="S558" i="2"/>
  <c r="E558" i="2"/>
  <c r="G558" i="2" s="1"/>
  <c r="C558" i="2"/>
  <c r="J558" i="2" s="1"/>
  <c r="L558" i="2" s="1"/>
  <c r="M558" i="2" s="1"/>
  <c r="B558" i="2"/>
  <c r="A558" i="2"/>
  <c r="AF560" i="2" l="1"/>
  <c r="AG560" i="2" s="1"/>
  <c r="U561" i="2"/>
  <c r="V561" i="2" s="1"/>
  <c r="E560" i="6"/>
  <c r="Z560" i="2"/>
  <c r="G560" i="2"/>
  <c r="H560" i="2" s="1"/>
  <c r="U560" i="2"/>
  <c r="V560" i="2" s="1"/>
  <c r="G561" i="2"/>
  <c r="H561" i="2" s="1"/>
  <c r="Z561" i="2"/>
  <c r="D558" i="2"/>
  <c r="E559" i="6"/>
  <c r="E558" i="6"/>
  <c r="D559" i="2"/>
  <c r="R572" i="2"/>
  <c r="AL572" i="2"/>
  <c r="AS572" i="2"/>
  <c r="R567" i="2"/>
  <c r="AL567" i="2"/>
  <c r="AS567" i="2"/>
  <c r="AN567" i="2"/>
  <c r="G567" i="6" s="1"/>
  <c r="R574" i="2"/>
  <c r="AL574" i="2"/>
  <c r="AS574" i="2"/>
  <c r="AK570" i="2"/>
  <c r="L570" i="6" s="1"/>
  <c r="AK574" i="2"/>
  <c r="L574" i="6" s="1"/>
  <c r="R568" i="2"/>
  <c r="AS568" i="2"/>
  <c r="AL568" i="2"/>
  <c r="R570" i="2"/>
  <c r="AL570" i="2"/>
  <c r="AS570" i="2"/>
  <c r="AK568" i="2"/>
  <c r="L568" i="6" s="1"/>
  <c r="R571" i="2"/>
  <c r="AS571" i="2"/>
  <c r="AN571" i="2"/>
  <c r="G571" i="6" s="1"/>
  <c r="AL571" i="2"/>
  <c r="R573" i="2"/>
  <c r="AL573" i="2"/>
  <c r="AS573" i="2"/>
  <c r="AN573" i="2"/>
  <c r="G573" i="6" s="1"/>
  <c r="R575" i="2"/>
  <c r="AS575" i="2"/>
  <c r="AN575" i="2"/>
  <c r="G575" i="6" s="1"/>
  <c r="AL575" i="2"/>
  <c r="AK572" i="2"/>
  <c r="L572" i="6" s="1"/>
  <c r="R569" i="2"/>
  <c r="AN569" i="2"/>
  <c r="G569" i="6" s="1"/>
  <c r="AL569" i="2"/>
  <c r="AM569" i="2" s="1"/>
  <c r="AS569" i="2"/>
  <c r="AH564" i="2"/>
  <c r="I564" i="6" s="1"/>
  <c r="AI565" i="2"/>
  <c r="J565" i="6" s="1"/>
  <c r="I565" i="6"/>
  <c r="O564" i="2"/>
  <c r="C564" i="6" s="1"/>
  <c r="AI563" i="2"/>
  <c r="J563" i="6" s="1"/>
  <c r="V564" i="2"/>
  <c r="AJ564" i="2"/>
  <c r="K564" i="6" s="1"/>
  <c r="Q565" i="2"/>
  <c r="P565" i="2"/>
  <c r="D565" i="6" s="1"/>
  <c r="P564" i="2"/>
  <c r="D564" i="6" s="1"/>
  <c r="L563" i="2"/>
  <c r="M563" i="2" s="1"/>
  <c r="K563" i="2"/>
  <c r="Q563" i="2"/>
  <c r="P563" i="2"/>
  <c r="D563" i="6" s="1"/>
  <c r="AK565" i="2"/>
  <c r="L565" i="6" s="1"/>
  <c r="K565" i="2"/>
  <c r="L565" i="2"/>
  <c r="M565" i="2" s="1"/>
  <c r="L564" i="2"/>
  <c r="M564" i="2" s="1"/>
  <c r="K564" i="2"/>
  <c r="AK563" i="2"/>
  <c r="L563" i="6" s="1"/>
  <c r="J560" i="2"/>
  <c r="J561" i="2"/>
  <c r="AH561" i="2"/>
  <c r="E561" i="6"/>
  <c r="AA560" i="2"/>
  <c r="AA561" i="2"/>
  <c r="AA558" i="2"/>
  <c r="AA559" i="2"/>
  <c r="O558" i="2"/>
  <c r="C558" i="6" s="1"/>
  <c r="H558" i="2"/>
  <c r="AG558" i="2"/>
  <c r="AH558" i="2"/>
  <c r="I558" i="6" s="1"/>
  <c r="H559" i="2"/>
  <c r="O559" i="2"/>
  <c r="C559" i="6" s="1"/>
  <c r="AG559" i="2"/>
  <c r="AH559" i="2"/>
  <c r="I559" i="6" s="1"/>
  <c r="AJ559" i="2"/>
  <c r="K559" i="6" s="1"/>
  <c r="V559" i="2"/>
  <c r="F558" i="2"/>
  <c r="K558" i="2"/>
  <c r="T558" i="2"/>
  <c r="Y558" i="2"/>
  <c r="F558" i="6" s="1"/>
  <c r="AE558" i="2"/>
  <c r="F559" i="2"/>
  <c r="K559" i="2"/>
  <c r="T559" i="2"/>
  <c r="Y559" i="2"/>
  <c r="F559" i="6" s="1"/>
  <c r="AE559" i="2"/>
  <c r="S557" i="6"/>
  <c r="B557" i="6"/>
  <c r="A557" i="6"/>
  <c r="S556" i="6"/>
  <c r="B556" i="6"/>
  <c r="A556" i="6"/>
  <c r="S555" i="6"/>
  <c r="B555" i="6"/>
  <c r="A555" i="6"/>
  <c r="S554" i="6"/>
  <c r="B554" i="6"/>
  <c r="A554" i="6"/>
  <c r="S553" i="6"/>
  <c r="B553" i="6"/>
  <c r="A553" i="6"/>
  <c r="S552" i="6"/>
  <c r="B552" i="6"/>
  <c r="A552" i="6"/>
  <c r="S551" i="6"/>
  <c r="B551" i="6"/>
  <c r="A551" i="6"/>
  <c r="S550" i="6"/>
  <c r="B550" i="6"/>
  <c r="A550" i="6"/>
  <c r="S549" i="6"/>
  <c r="B549" i="6"/>
  <c r="A549" i="6"/>
  <c r="BA557" i="2"/>
  <c r="AZ557" i="2"/>
  <c r="AV557" i="2"/>
  <c r="AD557" i="2"/>
  <c r="AE557" i="2" s="1"/>
  <c r="X557" i="2"/>
  <c r="Z557" i="2" s="1"/>
  <c r="S557" i="2"/>
  <c r="T557" i="2" s="1"/>
  <c r="G557" i="2"/>
  <c r="E557" i="2"/>
  <c r="F557" i="2" s="1"/>
  <c r="C557" i="2"/>
  <c r="B557" i="2"/>
  <c r="A557" i="2"/>
  <c r="BA556" i="2"/>
  <c r="AZ556" i="2"/>
  <c r="AV556" i="2"/>
  <c r="AD556" i="2"/>
  <c r="AE556" i="2" s="1"/>
  <c r="X556" i="2"/>
  <c r="E556" i="6" s="1"/>
  <c r="S556" i="2"/>
  <c r="T556" i="2" s="1"/>
  <c r="E556" i="2"/>
  <c r="G556" i="2" s="1"/>
  <c r="C556" i="2"/>
  <c r="B556" i="2"/>
  <c r="A556" i="2"/>
  <c r="BA555" i="2"/>
  <c r="AZ555" i="2"/>
  <c r="AV555" i="2"/>
  <c r="AD555" i="2"/>
  <c r="AE555" i="2" s="1"/>
  <c r="X555" i="2"/>
  <c r="Z555" i="2" s="1"/>
  <c r="S555" i="2"/>
  <c r="T555" i="2" s="1"/>
  <c r="E555" i="2"/>
  <c r="F555" i="2" s="1"/>
  <c r="C555" i="2"/>
  <c r="B555" i="2"/>
  <c r="A555" i="2"/>
  <c r="BA554" i="2"/>
  <c r="AZ554" i="2"/>
  <c r="AV554" i="2"/>
  <c r="AD554" i="2"/>
  <c r="AE554" i="2" s="1"/>
  <c r="X554" i="2"/>
  <c r="E554" i="6" s="1"/>
  <c r="S554" i="2"/>
  <c r="T554" i="2" s="1"/>
  <c r="E554" i="2"/>
  <c r="G554" i="2" s="1"/>
  <c r="C554" i="2"/>
  <c r="B554" i="2"/>
  <c r="A554" i="2"/>
  <c r="BA553" i="2"/>
  <c r="AZ553" i="2"/>
  <c r="AV553" i="2"/>
  <c r="AD553" i="2"/>
  <c r="AE553" i="2" s="1"/>
  <c r="X553" i="2"/>
  <c r="Z553" i="2" s="1"/>
  <c r="S553" i="2"/>
  <c r="T553" i="2" s="1"/>
  <c r="E553" i="2"/>
  <c r="F553" i="2" s="1"/>
  <c r="C553" i="2"/>
  <c r="B553" i="2"/>
  <c r="A553" i="2"/>
  <c r="BA552" i="2"/>
  <c r="AZ552" i="2"/>
  <c r="AV552" i="2"/>
  <c r="AD552" i="2"/>
  <c r="AE552" i="2" s="1"/>
  <c r="X552" i="2"/>
  <c r="Z552" i="2" s="1"/>
  <c r="S552" i="2"/>
  <c r="T552" i="2" s="1"/>
  <c r="E552" i="2"/>
  <c r="G552" i="2" s="1"/>
  <c r="C552" i="2"/>
  <c r="B552" i="2"/>
  <c r="A552" i="2"/>
  <c r="BA551" i="2"/>
  <c r="AZ551" i="2"/>
  <c r="AV551" i="2"/>
  <c r="AD551" i="2"/>
  <c r="AE551" i="2" s="1"/>
  <c r="X551" i="2"/>
  <c r="Z551" i="2" s="1"/>
  <c r="S551" i="2"/>
  <c r="T551" i="2" s="1"/>
  <c r="E551" i="2"/>
  <c r="F551" i="2" s="1"/>
  <c r="C551" i="2"/>
  <c r="B551" i="2"/>
  <c r="A551" i="2"/>
  <c r="BA550" i="2"/>
  <c r="AZ550" i="2"/>
  <c r="AV550" i="2"/>
  <c r="AD550" i="2"/>
  <c r="AE550" i="2" s="1"/>
  <c r="X550" i="2"/>
  <c r="S550" i="2"/>
  <c r="T550" i="2" s="1"/>
  <c r="E550" i="2"/>
  <c r="F550" i="2" s="1"/>
  <c r="C550" i="2"/>
  <c r="B550" i="2"/>
  <c r="A550" i="2"/>
  <c r="BA549" i="2"/>
  <c r="AZ549" i="2"/>
  <c r="AV549" i="2"/>
  <c r="AD549" i="2"/>
  <c r="AE549" i="2" s="1"/>
  <c r="X549" i="2"/>
  <c r="Y549" i="2" s="1"/>
  <c r="F549" i="6" s="1"/>
  <c r="S549" i="2"/>
  <c r="T549" i="2" s="1"/>
  <c r="E549" i="2"/>
  <c r="F549" i="2" s="1"/>
  <c r="C549" i="2"/>
  <c r="J549" i="2" s="1"/>
  <c r="K549" i="2" s="1"/>
  <c r="B549" i="2"/>
  <c r="A549" i="2"/>
  <c r="AP575" i="2"/>
  <c r="AP571" i="2"/>
  <c r="AW575" i="2"/>
  <c r="AP569" i="2"/>
  <c r="AW573" i="2"/>
  <c r="AW567" i="2"/>
  <c r="AW569" i="2"/>
  <c r="AP573" i="2"/>
  <c r="AW571" i="2"/>
  <c r="AP567" i="2"/>
  <c r="M569" i="6" l="1"/>
  <c r="O567" i="6"/>
  <c r="O569" i="6"/>
  <c r="M575" i="6"/>
  <c r="O575" i="6"/>
  <c r="O573" i="6"/>
  <c r="M573" i="6"/>
  <c r="O571" i="6"/>
  <c r="M567" i="6"/>
  <c r="M571" i="6"/>
  <c r="AJ561" i="2"/>
  <c r="K561" i="6" s="1"/>
  <c r="AH560" i="2"/>
  <c r="I560" i="6" s="1"/>
  <c r="G555" i="2"/>
  <c r="O555" i="2" s="1"/>
  <c r="C555" i="6" s="1"/>
  <c r="O560" i="2"/>
  <c r="O561" i="2"/>
  <c r="P561" i="2" s="1"/>
  <c r="D561" i="6" s="1"/>
  <c r="AJ560" i="2"/>
  <c r="K560" i="6" s="1"/>
  <c r="F554" i="2"/>
  <c r="G549" i="2"/>
  <c r="O549" i="2" s="1"/>
  <c r="P549" i="2" s="1"/>
  <c r="D549" i="6" s="1"/>
  <c r="AF549" i="2"/>
  <c r="G553" i="2"/>
  <c r="Y556" i="2"/>
  <c r="F556" i="6" s="1"/>
  <c r="E557" i="6"/>
  <c r="F552" i="2"/>
  <c r="Y557" i="2"/>
  <c r="F557" i="6" s="1"/>
  <c r="AF550" i="2"/>
  <c r="AG550" i="2" s="1"/>
  <c r="E551" i="6"/>
  <c r="D549" i="2"/>
  <c r="U549" i="2"/>
  <c r="V549" i="2" s="1"/>
  <c r="AF552" i="2"/>
  <c r="AH552" i="2" s="1"/>
  <c r="I552" i="6" s="1"/>
  <c r="Y553" i="2"/>
  <c r="F553" i="6" s="1"/>
  <c r="Y554" i="2"/>
  <c r="F554" i="6" s="1"/>
  <c r="U555" i="2"/>
  <c r="V555" i="2" s="1"/>
  <c r="AF555" i="2"/>
  <c r="AG555" i="2" s="1"/>
  <c r="F556" i="2"/>
  <c r="Z556" i="2"/>
  <c r="L549" i="2"/>
  <c r="M549" i="2" s="1"/>
  <c r="Y551" i="2"/>
  <c r="F551" i="6" s="1"/>
  <c r="Y552" i="2"/>
  <c r="F552" i="6" s="1"/>
  <c r="Y555" i="2"/>
  <c r="F555" i="6" s="1"/>
  <c r="E553" i="6"/>
  <c r="E555" i="6"/>
  <c r="BD569" i="2"/>
  <c r="BB569" i="2"/>
  <c r="Q569" i="6" s="1"/>
  <c r="BD573" i="2"/>
  <c r="BB573" i="2"/>
  <c r="Q573" i="6" s="1"/>
  <c r="BD567" i="2"/>
  <c r="BB567" i="2"/>
  <c r="Q567" i="6" s="1"/>
  <c r="BD575" i="2"/>
  <c r="BB575" i="2"/>
  <c r="Q575" i="6" s="1"/>
  <c r="BD571" i="2"/>
  <c r="BB571" i="2"/>
  <c r="Q571" i="6" s="1"/>
  <c r="AT569" i="2"/>
  <c r="AM575" i="2"/>
  <c r="AO573" i="2"/>
  <c r="H573" i="6" s="1"/>
  <c r="AM571" i="2"/>
  <c r="AN568" i="2"/>
  <c r="G568" i="6" s="1"/>
  <c r="AM568" i="2"/>
  <c r="AO567" i="2"/>
  <c r="H567" i="6" s="1"/>
  <c r="AT572" i="2"/>
  <c r="AO569" i="2"/>
  <c r="H569" i="6" s="1"/>
  <c r="AO575" i="2"/>
  <c r="H575" i="6" s="1"/>
  <c r="AT573" i="2"/>
  <c r="AO571" i="2"/>
  <c r="H571" i="6" s="1"/>
  <c r="AT570" i="2"/>
  <c r="AT568" i="2"/>
  <c r="AT574" i="2"/>
  <c r="AT567" i="2"/>
  <c r="AN572" i="2"/>
  <c r="G572" i="6" s="1"/>
  <c r="AM572" i="2"/>
  <c r="AT575" i="2"/>
  <c r="AM573" i="2"/>
  <c r="AT571" i="2"/>
  <c r="AN570" i="2"/>
  <c r="G570" i="6" s="1"/>
  <c r="AM570" i="2"/>
  <c r="AN574" i="2"/>
  <c r="G574" i="6" s="1"/>
  <c r="AM574" i="2"/>
  <c r="AM567" i="2"/>
  <c r="AI564" i="2"/>
  <c r="J564" i="6" s="1"/>
  <c r="Q564" i="2"/>
  <c r="R564" i="2" s="1"/>
  <c r="R565" i="2"/>
  <c r="AN565" i="2"/>
  <c r="G565" i="6" s="1"/>
  <c r="AS565" i="2"/>
  <c r="AL565" i="2"/>
  <c r="R563" i="2"/>
  <c r="AS563" i="2"/>
  <c r="AN563" i="2"/>
  <c r="G563" i="6" s="1"/>
  <c r="AL563" i="2"/>
  <c r="AK564" i="2"/>
  <c r="L564" i="6" s="1"/>
  <c r="AK561" i="2"/>
  <c r="L561" i="6" s="1"/>
  <c r="AI561" i="2"/>
  <c r="J561" i="6" s="1"/>
  <c r="I561" i="6"/>
  <c r="AI560" i="2"/>
  <c r="J560" i="6" s="1"/>
  <c r="Q561" i="2"/>
  <c r="Q560" i="2"/>
  <c r="P560" i="2"/>
  <c r="D560" i="6" s="1"/>
  <c r="C560" i="6"/>
  <c r="AK560" i="2"/>
  <c r="L560" i="6" s="1"/>
  <c r="L561" i="2"/>
  <c r="M561" i="2" s="1"/>
  <c r="K561" i="2"/>
  <c r="L560" i="2"/>
  <c r="M560" i="2" s="1"/>
  <c r="K560" i="2"/>
  <c r="AK559" i="2"/>
  <c r="L559" i="6" s="1"/>
  <c r="AI558" i="2"/>
  <c r="J558" i="6" s="1"/>
  <c r="AI559" i="2"/>
  <c r="J559" i="6" s="1"/>
  <c r="Q559" i="2"/>
  <c r="P559" i="2"/>
  <c r="D559" i="6" s="1"/>
  <c r="Q558" i="2"/>
  <c r="P558" i="2"/>
  <c r="D558" i="6" s="1"/>
  <c r="G550" i="2"/>
  <c r="AF554" i="2"/>
  <c r="AG554" i="2" s="1"/>
  <c r="E549" i="6"/>
  <c r="AG549" i="2"/>
  <c r="J551" i="2"/>
  <c r="D551" i="2"/>
  <c r="E550" i="6"/>
  <c r="Y550" i="2"/>
  <c r="F550" i="6" s="1"/>
  <c r="Z549" i="2"/>
  <c r="Z550" i="2"/>
  <c r="AA550" i="2" s="1"/>
  <c r="G551" i="2"/>
  <c r="U551" i="2"/>
  <c r="AF551" i="2"/>
  <c r="AG551" i="2" s="1"/>
  <c r="U557" i="2"/>
  <c r="U558" i="2" s="1"/>
  <c r="AF557" i="2"/>
  <c r="AG557" i="2" s="1"/>
  <c r="J550" i="2"/>
  <c r="D550" i="2"/>
  <c r="U553" i="2"/>
  <c r="AJ553" i="2" s="1"/>
  <c r="K553" i="6" s="1"/>
  <c r="AF553" i="2"/>
  <c r="AG553" i="2" s="1"/>
  <c r="AF556" i="2"/>
  <c r="AG556" i="2" s="1"/>
  <c r="E552" i="6"/>
  <c r="Z554" i="2"/>
  <c r="AA554" i="2" s="1"/>
  <c r="D552" i="2"/>
  <c r="J552" i="2"/>
  <c r="AA553" i="2"/>
  <c r="H555" i="2"/>
  <c r="D556" i="2"/>
  <c r="J556" i="2"/>
  <c r="AA557" i="2"/>
  <c r="AA552" i="2"/>
  <c r="H554" i="2"/>
  <c r="O554" i="2"/>
  <c r="C554" i="6" s="1"/>
  <c r="D555" i="2"/>
  <c r="J555" i="2"/>
  <c r="AA556" i="2"/>
  <c r="AA551" i="2"/>
  <c r="D554" i="2"/>
  <c r="J554" i="2"/>
  <c r="AA555" i="2"/>
  <c r="H557" i="2"/>
  <c r="O557" i="2"/>
  <c r="C557" i="6" s="1"/>
  <c r="H553" i="2"/>
  <c r="O553" i="2"/>
  <c r="C553" i="6" s="1"/>
  <c r="AH549" i="2"/>
  <c r="V551" i="2"/>
  <c r="H552" i="2"/>
  <c r="O552" i="2"/>
  <c r="C552" i="6" s="1"/>
  <c r="D553" i="2"/>
  <c r="J553" i="2"/>
  <c r="AJ555" i="2"/>
  <c r="K555" i="6" s="1"/>
  <c r="H556" i="2"/>
  <c r="O556" i="2"/>
  <c r="C556" i="6" s="1"/>
  <c r="D557" i="2"/>
  <c r="J557" i="2"/>
  <c r="AQ567" i="2"/>
  <c r="AP570" i="2"/>
  <c r="AP565" i="2"/>
  <c r="AX575" i="2"/>
  <c r="AP574" i="2"/>
  <c r="AQ575" i="2"/>
  <c r="AX571" i="2"/>
  <c r="AX569" i="2"/>
  <c r="AW565" i="2"/>
  <c r="AX573" i="2"/>
  <c r="AW574" i="2"/>
  <c r="AX567" i="2"/>
  <c r="AQ569" i="2"/>
  <c r="AW570" i="2"/>
  <c r="AW563" i="2"/>
  <c r="AP572" i="2"/>
  <c r="AP568" i="2"/>
  <c r="AW568" i="2"/>
  <c r="AW572" i="2"/>
  <c r="AP563" i="2"/>
  <c r="AQ573" i="2"/>
  <c r="AQ571" i="2"/>
  <c r="N571" i="6" l="1"/>
  <c r="N575" i="6"/>
  <c r="M574" i="6"/>
  <c r="N569" i="6"/>
  <c r="O568" i="6"/>
  <c r="N573" i="6"/>
  <c r="P569" i="6"/>
  <c r="M568" i="6"/>
  <c r="N567" i="6"/>
  <c r="O574" i="6"/>
  <c r="M572" i="6"/>
  <c r="P575" i="6"/>
  <c r="M570" i="6"/>
  <c r="P571" i="6"/>
  <c r="P567" i="6"/>
  <c r="O572" i="6"/>
  <c r="P573" i="6"/>
  <c r="O570" i="6"/>
  <c r="C561" i="6"/>
  <c r="AH554" i="2"/>
  <c r="I554" i="6" s="1"/>
  <c r="AH550" i="2"/>
  <c r="I550" i="6" s="1"/>
  <c r="AH555" i="2"/>
  <c r="I555" i="6" s="1"/>
  <c r="C549" i="6"/>
  <c r="AH557" i="2"/>
  <c r="I557" i="6" s="1"/>
  <c r="AH553" i="2"/>
  <c r="I553" i="6" s="1"/>
  <c r="AJ549" i="2"/>
  <c r="K549" i="6" s="1"/>
  <c r="H549" i="2"/>
  <c r="V553" i="2"/>
  <c r="AK553" i="2" s="1"/>
  <c r="L553" i="6" s="1"/>
  <c r="AG552" i="2"/>
  <c r="AI552" i="2" s="1"/>
  <c r="J552" i="6" s="1"/>
  <c r="Q549" i="2"/>
  <c r="AL549" i="2" s="1"/>
  <c r="AJ557" i="2"/>
  <c r="K557" i="6" s="1"/>
  <c r="AH551" i="2"/>
  <c r="AI551" i="2" s="1"/>
  <c r="J551" i="6" s="1"/>
  <c r="U552" i="2"/>
  <c r="U554" i="2"/>
  <c r="U556" i="2"/>
  <c r="AJ551" i="2"/>
  <c r="K551" i="6" s="1"/>
  <c r="V557" i="2"/>
  <c r="AK557" i="2" s="1"/>
  <c r="L557" i="6" s="1"/>
  <c r="AJ558" i="2"/>
  <c r="K558" i="6" s="1"/>
  <c r="V558" i="2"/>
  <c r="AK558" i="2" s="1"/>
  <c r="L558" i="6" s="1"/>
  <c r="BC571" i="2"/>
  <c r="R571" i="6" s="1"/>
  <c r="BC569" i="2"/>
  <c r="R569" i="6" s="1"/>
  <c r="AY574" i="2"/>
  <c r="BD574" i="2"/>
  <c r="BB574" i="2"/>
  <c r="Q574" i="6" s="1"/>
  <c r="BC567" i="2"/>
  <c r="R567" i="6" s="1"/>
  <c r="AR571" i="2"/>
  <c r="AR569" i="2"/>
  <c r="BD572" i="2"/>
  <c r="BB572" i="2"/>
  <c r="Q572" i="6" s="1"/>
  <c r="BD568" i="2"/>
  <c r="BB568" i="2"/>
  <c r="Q568" i="6" s="1"/>
  <c r="BC575" i="2"/>
  <c r="R575" i="6" s="1"/>
  <c r="BC573" i="2"/>
  <c r="R573" i="6" s="1"/>
  <c r="AR567" i="2"/>
  <c r="AR573" i="2"/>
  <c r="BD570" i="2"/>
  <c r="BB570" i="2"/>
  <c r="Q570" i="6" s="1"/>
  <c r="AR575" i="2"/>
  <c r="AO574" i="2"/>
  <c r="H574" i="6" s="1"/>
  <c r="AO572" i="2"/>
  <c r="AO568" i="2"/>
  <c r="AY567" i="2"/>
  <c r="AO570" i="2"/>
  <c r="H570" i="6" s="1"/>
  <c r="AY571" i="2"/>
  <c r="AY575" i="2"/>
  <c r="AY573" i="2"/>
  <c r="AY569" i="2"/>
  <c r="AL564" i="2"/>
  <c r="AN564" i="2" s="1"/>
  <c r="G564" i="6" s="1"/>
  <c r="AS564" i="2"/>
  <c r="AT564" i="2" s="1"/>
  <c r="M563" i="6"/>
  <c r="O565" i="6"/>
  <c r="M565" i="6"/>
  <c r="O563" i="6"/>
  <c r="BD563" i="2"/>
  <c r="BB563" i="2"/>
  <c r="Q563" i="6" s="1"/>
  <c r="BD565" i="2"/>
  <c r="BB565" i="2"/>
  <c r="Q565" i="6" s="1"/>
  <c r="AT563" i="2"/>
  <c r="AO565" i="2"/>
  <c r="H565" i="6" s="1"/>
  <c r="AM563" i="2"/>
  <c r="AM565" i="2"/>
  <c r="AM564" i="2"/>
  <c r="AO563" i="2"/>
  <c r="H563" i="6" s="1"/>
  <c r="AT565" i="2"/>
  <c r="R561" i="2"/>
  <c r="AL561" i="2"/>
  <c r="AM561" i="2" s="1"/>
  <c r="AS561" i="2"/>
  <c r="AN561" i="2"/>
  <c r="R560" i="2"/>
  <c r="AL560" i="2"/>
  <c r="AS560" i="2"/>
  <c r="R559" i="2"/>
  <c r="AL559" i="2"/>
  <c r="AM559" i="2" s="1"/>
  <c r="AS559" i="2"/>
  <c r="AN559" i="2"/>
  <c r="G559" i="6" s="1"/>
  <c r="R558" i="2"/>
  <c r="AL558" i="2"/>
  <c r="AS558" i="2"/>
  <c r="AH556" i="2"/>
  <c r="I556" i="6" s="1"/>
  <c r="I549" i="6"/>
  <c r="AI550" i="2"/>
  <c r="J550" i="6" s="1"/>
  <c r="AS549" i="2"/>
  <c r="AA549" i="2"/>
  <c r="AI549" i="2" s="1"/>
  <c r="J549" i="6" s="1"/>
  <c r="O550" i="2"/>
  <c r="H550" i="2"/>
  <c r="L550" i="2"/>
  <c r="M550" i="2" s="1"/>
  <c r="K550" i="2"/>
  <c r="AK549" i="2"/>
  <c r="L549" i="6" s="1"/>
  <c r="O551" i="2"/>
  <c r="H551" i="2"/>
  <c r="L551" i="2"/>
  <c r="M551" i="2" s="1"/>
  <c r="K551" i="2"/>
  <c r="U550" i="2"/>
  <c r="Q552" i="2"/>
  <c r="P552" i="2"/>
  <c r="D552" i="6" s="1"/>
  <c r="Q554" i="2"/>
  <c r="P554" i="2"/>
  <c r="D554" i="6" s="1"/>
  <c r="AK555" i="2"/>
  <c r="L555" i="6" s="1"/>
  <c r="K553" i="2"/>
  <c r="L553" i="2"/>
  <c r="M553" i="2" s="1"/>
  <c r="Q553" i="2"/>
  <c r="P553" i="2"/>
  <c r="D553" i="6" s="1"/>
  <c r="AI554" i="2"/>
  <c r="J554" i="6" s="1"/>
  <c r="L555" i="2"/>
  <c r="M555" i="2" s="1"/>
  <c r="K555" i="2"/>
  <c r="P555" i="2"/>
  <c r="D555" i="6" s="1"/>
  <c r="Q555" i="2"/>
  <c r="Q556" i="2"/>
  <c r="P556" i="2"/>
  <c r="D556" i="6" s="1"/>
  <c r="AI553" i="2"/>
  <c r="J553" i="6" s="1"/>
  <c r="AK551" i="2"/>
  <c r="L551" i="6" s="1"/>
  <c r="Q557" i="2"/>
  <c r="P557" i="2"/>
  <c r="D557" i="6" s="1"/>
  <c r="AI555" i="2"/>
  <c r="J555" i="6" s="1"/>
  <c r="L552" i="2"/>
  <c r="M552" i="2" s="1"/>
  <c r="K552" i="2"/>
  <c r="L556" i="2"/>
  <c r="M556" i="2" s="1"/>
  <c r="K556" i="2"/>
  <c r="K557" i="2"/>
  <c r="L557" i="2"/>
  <c r="M557" i="2" s="1"/>
  <c r="L554" i="2"/>
  <c r="M554" i="2" s="1"/>
  <c r="K554" i="2"/>
  <c r="AI556" i="2"/>
  <c r="J556" i="6" s="1"/>
  <c r="AX563" i="2"/>
  <c r="AX565" i="2"/>
  <c r="AW559" i="2"/>
  <c r="AP559" i="2"/>
  <c r="AP564" i="2"/>
  <c r="AX570" i="2"/>
  <c r="AQ570" i="2"/>
  <c r="AW564" i="2"/>
  <c r="AW561" i="2"/>
  <c r="AQ565" i="2"/>
  <c r="AX574" i="2"/>
  <c r="AX568" i="2"/>
  <c r="AQ568" i="2"/>
  <c r="AQ574" i="2"/>
  <c r="AQ563" i="2"/>
  <c r="AP561" i="2"/>
  <c r="AQ572" i="2"/>
  <c r="AX572" i="2"/>
  <c r="AY568" i="2" l="1"/>
  <c r="H568" i="6"/>
  <c r="AY572" i="2"/>
  <c r="H572" i="6"/>
  <c r="P574" i="6"/>
  <c r="N570" i="6"/>
  <c r="N572" i="6"/>
  <c r="P568" i="6"/>
  <c r="P570" i="6"/>
  <c r="P572" i="6"/>
  <c r="N574" i="6"/>
  <c r="N568" i="6"/>
  <c r="AI557" i="2"/>
  <c r="J557" i="6" s="1"/>
  <c r="R549" i="2"/>
  <c r="AM549" i="2" s="1"/>
  <c r="AN549" i="2"/>
  <c r="M559" i="6"/>
  <c r="O559" i="6"/>
  <c r="I551" i="6"/>
  <c r="V554" i="2"/>
  <c r="AK554" i="2" s="1"/>
  <c r="L554" i="6" s="1"/>
  <c r="AJ554" i="2"/>
  <c r="K554" i="6" s="1"/>
  <c r="V552" i="2"/>
  <c r="AK552" i="2" s="1"/>
  <c r="L552" i="6" s="1"/>
  <c r="AJ552" i="2"/>
  <c r="K552" i="6" s="1"/>
  <c r="V556" i="2"/>
  <c r="AK556" i="2" s="1"/>
  <c r="L556" i="6" s="1"/>
  <c r="AJ556" i="2"/>
  <c r="K556" i="6" s="1"/>
  <c r="AR570" i="2"/>
  <c r="BC570" i="2"/>
  <c r="R570" i="6" s="1"/>
  <c r="AR574" i="2"/>
  <c r="BC574" i="2"/>
  <c r="R574" i="6" s="1"/>
  <c r="AR572" i="2"/>
  <c r="BC572" i="2"/>
  <c r="R572" i="6" s="1"/>
  <c r="AR568" i="2"/>
  <c r="BC568" i="2"/>
  <c r="R568" i="6" s="1"/>
  <c r="BE568" i="2"/>
  <c r="BF568" i="2"/>
  <c r="BF572" i="2"/>
  <c r="BE572" i="2"/>
  <c r="BF574" i="2"/>
  <c r="BE574" i="2"/>
  <c r="BF569" i="2"/>
  <c r="BE569" i="2"/>
  <c r="AY570" i="2"/>
  <c r="BF573" i="2"/>
  <c r="BE573" i="2"/>
  <c r="BE567" i="2"/>
  <c r="BF567" i="2"/>
  <c r="BF571" i="2"/>
  <c r="BE571" i="2"/>
  <c r="BF575" i="2"/>
  <c r="BE575" i="2"/>
  <c r="P563" i="6"/>
  <c r="P565" i="6"/>
  <c r="M564" i="6"/>
  <c r="N563" i="6"/>
  <c r="O564" i="6"/>
  <c r="N565" i="6"/>
  <c r="BD564" i="2"/>
  <c r="BB564" i="2"/>
  <c r="Q564" i="6" s="1"/>
  <c r="BC563" i="2"/>
  <c r="R563" i="6" s="1"/>
  <c r="BC565" i="2"/>
  <c r="R565" i="6" s="1"/>
  <c r="AR563" i="2"/>
  <c r="AR565" i="2"/>
  <c r="AO564" i="2"/>
  <c r="H564" i="6" s="1"/>
  <c r="AY563" i="2"/>
  <c r="AY565" i="2"/>
  <c r="M561" i="6"/>
  <c r="O561" i="6"/>
  <c r="BD561" i="2"/>
  <c r="BB561" i="2"/>
  <c r="Q561" i="6" s="1"/>
  <c r="AN560" i="2"/>
  <c r="AM560" i="2"/>
  <c r="AO561" i="2"/>
  <c r="G561" i="6"/>
  <c r="AT560" i="2"/>
  <c r="AT561" i="2"/>
  <c r="BD559" i="2"/>
  <c r="BB559" i="2"/>
  <c r="Q559" i="6" s="1"/>
  <c r="AO559" i="2"/>
  <c r="H559" i="6" s="1"/>
  <c r="AT558" i="2"/>
  <c r="AT559" i="2"/>
  <c r="AM558" i="2"/>
  <c r="Q550" i="2"/>
  <c r="C550" i="6"/>
  <c r="P550" i="2"/>
  <c r="D550" i="6" s="1"/>
  <c r="AT549" i="2"/>
  <c r="AJ550" i="2"/>
  <c r="K550" i="6" s="1"/>
  <c r="V550" i="2"/>
  <c r="AK550" i="2" s="1"/>
  <c r="L550" i="6" s="1"/>
  <c r="Q551" i="2"/>
  <c r="C551" i="6"/>
  <c r="P551" i="2"/>
  <c r="D551" i="6" s="1"/>
  <c r="R552" i="2"/>
  <c r="AL552" i="2"/>
  <c r="AS552" i="2"/>
  <c r="R557" i="2"/>
  <c r="AL557" i="2"/>
  <c r="AN557" i="2"/>
  <c r="G557" i="6" s="1"/>
  <c r="AS557" i="2"/>
  <c r="R556" i="2"/>
  <c r="AS556" i="2"/>
  <c r="AL556" i="2"/>
  <c r="R555" i="2"/>
  <c r="AS555" i="2"/>
  <c r="AL555" i="2"/>
  <c r="AN555" i="2"/>
  <c r="G555" i="6" s="1"/>
  <c r="R553" i="2"/>
  <c r="AL553" i="2"/>
  <c r="AN553" i="2"/>
  <c r="G553" i="6" s="1"/>
  <c r="AS553" i="2"/>
  <c r="R554" i="2"/>
  <c r="AS554" i="2"/>
  <c r="AL554" i="2"/>
  <c r="AW555" i="2"/>
  <c r="AX561" i="2"/>
  <c r="AP557" i="2"/>
  <c r="AP553" i="2"/>
  <c r="AW560" i="2"/>
  <c r="AP549" i="2"/>
  <c r="AX564" i="2"/>
  <c r="AQ559" i="2"/>
  <c r="AP560" i="2"/>
  <c r="AP555" i="2"/>
  <c r="AW553" i="2"/>
  <c r="AQ564" i="2"/>
  <c r="AW557" i="2"/>
  <c r="AQ561" i="2"/>
  <c r="AW549" i="2"/>
  <c r="AX559" i="2"/>
  <c r="M549" i="6" l="1"/>
  <c r="O549" i="6"/>
  <c r="BD549" i="2"/>
  <c r="BB549" i="2"/>
  <c r="Q549" i="6" s="1"/>
  <c r="AO549" i="2"/>
  <c r="G549" i="6"/>
  <c r="N559" i="6"/>
  <c r="P559" i="6"/>
  <c r="AM555" i="2"/>
  <c r="AM557" i="2"/>
  <c r="AN558" i="2"/>
  <c r="BF570" i="2"/>
  <c r="BE570" i="2"/>
  <c r="N564" i="6"/>
  <c r="P564" i="6"/>
  <c r="AR564" i="2"/>
  <c r="BC564" i="2"/>
  <c r="R564" i="6" s="1"/>
  <c r="BF563" i="2"/>
  <c r="BE563" i="2"/>
  <c r="BF565" i="2"/>
  <c r="BE565" i="2"/>
  <c r="AY564" i="2"/>
  <c r="P561" i="6"/>
  <c r="BC561" i="2"/>
  <c r="R561" i="6" s="1"/>
  <c r="M560" i="6"/>
  <c r="BD560" i="2"/>
  <c r="O560" i="6"/>
  <c r="BB560" i="2"/>
  <c r="Q560" i="6" s="1"/>
  <c r="N561" i="6"/>
  <c r="AR561" i="2"/>
  <c r="AO560" i="2"/>
  <c r="AY560" i="2" s="1"/>
  <c r="G560" i="6"/>
  <c r="H561" i="6"/>
  <c r="AY561" i="2"/>
  <c r="BC559" i="2"/>
  <c r="R559" i="6" s="1"/>
  <c r="AR559" i="2"/>
  <c r="AO558" i="2"/>
  <c r="H558" i="6" s="1"/>
  <c r="AY559" i="2"/>
  <c r="M553" i="6"/>
  <c r="O555" i="6"/>
  <c r="O557" i="6"/>
  <c r="O553" i="6"/>
  <c r="M555" i="6"/>
  <c r="M557" i="6"/>
  <c r="R550" i="2"/>
  <c r="AL550" i="2"/>
  <c r="AS550" i="2"/>
  <c r="AM553" i="2"/>
  <c r="R551" i="2"/>
  <c r="AN551" i="2"/>
  <c r="AL551" i="2"/>
  <c r="AS551" i="2"/>
  <c r="AY549" i="2"/>
  <c r="BD555" i="2"/>
  <c r="BB555" i="2"/>
  <c r="Q555" i="6" s="1"/>
  <c r="BD557" i="2"/>
  <c r="BB557" i="2"/>
  <c r="Q557" i="6" s="1"/>
  <c r="BD553" i="2"/>
  <c r="BB553" i="2"/>
  <c r="Q553" i="6" s="1"/>
  <c r="AN554" i="2"/>
  <c r="G554" i="6" s="1"/>
  <c r="AM554" i="2"/>
  <c r="AO553" i="2"/>
  <c r="H553" i="6" s="1"/>
  <c r="AT556" i="2"/>
  <c r="AT554" i="2"/>
  <c r="AT555" i="2"/>
  <c r="AY555" i="2" s="1"/>
  <c r="AT557" i="2"/>
  <c r="AT552" i="2"/>
  <c r="AT553" i="2"/>
  <c r="AO555" i="2"/>
  <c r="H555" i="6" s="1"/>
  <c r="AM556" i="2"/>
  <c r="AN556" i="2"/>
  <c r="G556" i="6" s="1"/>
  <c r="AO557" i="2"/>
  <c r="H557" i="6" s="1"/>
  <c r="AM552" i="2"/>
  <c r="AQ560" i="2"/>
  <c r="AP551" i="2"/>
  <c r="AW556" i="2"/>
  <c r="AW558" i="2"/>
  <c r="AX555" i="2"/>
  <c r="AX557" i="2"/>
  <c r="AQ555" i="2"/>
  <c r="AX558" i="2"/>
  <c r="AP556" i="2"/>
  <c r="AW554" i="2"/>
  <c r="AX549" i="2"/>
  <c r="AQ549" i="2"/>
  <c r="AQ558" i="2"/>
  <c r="AQ553" i="2"/>
  <c r="AP554" i="2"/>
  <c r="AX560" i="2"/>
  <c r="AW551" i="2"/>
  <c r="AP558" i="2"/>
  <c r="AQ557" i="2"/>
  <c r="AX553" i="2"/>
  <c r="AR549" i="2" l="1"/>
  <c r="N549" i="6"/>
  <c r="P549" i="6"/>
  <c r="BC549" i="2"/>
  <c r="R549" i="6" s="1"/>
  <c r="H549" i="6"/>
  <c r="N558" i="6"/>
  <c r="P558" i="6"/>
  <c r="O558" i="6"/>
  <c r="BD558" i="2"/>
  <c r="BB558" i="2"/>
  <c r="Q558" i="6" s="1"/>
  <c r="M558" i="6"/>
  <c r="AY553" i="2"/>
  <c r="BE553" i="2" s="1"/>
  <c r="G558" i="6"/>
  <c r="BF564" i="2"/>
  <c r="BE564" i="2"/>
  <c r="N560" i="6"/>
  <c r="AR560" i="2"/>
  <c r="P560" i="6"/>
  <c r="BC560" i="2"/>
  <c r="R560" i="6" s="1"/>
  <c r="BF561" i="2"/>
  <c r="BE561" i="2"/>
  <c r="BF560" i="2"/>
  <c r="BE560" i="2"/>
  <c r="H560" i="6"/>
  <c r="AR558" i="2"/>
  <c r="BC558" i="2"/>
  <c r="R558" i="6" s="1"/>
  <c r="BE559" i="2"/>
  <c r="BF559" i="2"/>
  <c r="AY558" i="2"/>
  <c r="P555" i="6"/>
  <c r="N555" i="6"/>
  <c r="M554" i="6"/>
  <c r="O554" i="6"/>
  <c r="N557" i="6"/>
  <c r="P553" i="6"/>
  <c r="M556" i="6"/>
  <c r="O556" i="6"/>
  <c r="P557" i="6"/>
  <c r="N553" i="6"/>
  <c r="M551" i="6"/>
  <c r="O551" i="6"/>
  <c r="BD551" i="2"/>
  <c r="BB551" i="2"/>
  <c r="Q551" i="6" s="1"/>
  <c r="G551" i="6"/>
  <c r="AO551" i="2"/>
  <c r="AM550" i="2"/>
  <c r="AN550" i="2"/>
  <c r="AY557" i="2"/>
  <c r="BF557" i="2" s="1"/>
  <c r="AN552" i="2"/>
  <c r="AT551" i="2"/>
  <c r="AM551" i="2"/>
  <c r="AT550" i="2"/>
  <c r="BF549" i="2"/>
  <c r="BE549" i="2"/>
  <c r="BC555" i="2"/>
  <c r="R555" i="6" s="1"/>
  <c r="AR555" i="2"/>
  <c r="BD554" i="2"/>
  <c r="BB554" i="2"/>
  <c r="Q554" i="6" s="1"/>
  <c r="AR557" i="2"/>
  <c r="BC553" i="2"/>
  <c r="R553" i="6" s="1"/>
  <c r="BD556" i="2"/>
  <c r="BB556" i="2"/>
  <c r="Q556" i="6" s="1"/>
  <c r="BC557" i="2"/>
  <c r="R557" i="6" s="1"/>
  <c r="AR553" i="2"/>
  <c r="AO554" i="2"/>
  <c r="BF555" i="2"/>
  <c r="BE555" i="2"/>
  <c r="AO556" i="2"/>
  <c r="H556" i="6" s="1"/>
  <c r="AX554" i="2"/>
  <c r="AQ554" i="2"/>
  <c r="AQ556" i="2"/>
  <c r="AW552" i="2"/>
  <c r="AQ551" i="2"/>
  <c r="AP550" i="2"/>
  <c r="AX551" i="2"/>
  <c r="AP552" i="2"/>
  <c r="AX556" i="2"/>
  <c r="AW550" i="2"/>
  <c r="BF553" i="2" l="1"/>
  <c r="AY556" i="2"/>
  <c r="BF556" i="2" s="1"/>
  <c r="AY551" i="2"/>
  <c r="BE558" i="2"/>
  <c r="BF558" i="2"/>
  <c r="N556" i="6"/>
  <c r="P556" i="6"/>
  <c r="N554" i="6"/>
  <c r="P554" i="6"/>
  <c r="O552" i="6"/>
  <c r="BD552" i="2"/>
  <c r="BB552" i="2"/>
  <c r="Q552" i="6" s="1"/>
  <c r="M552" i="6"/>
  <c r="M550" i="6"/>
  <c r="O550" i="6"/>
  <c r="BB550" i="2"/>
  <c r="Q550" i="6" s="1"/>
  <c r="BD550" i="2"/>
  <c r="P551" i="6"/>
  <c r="BC551" i="2"/>
  <c r="R551" i="6" s="1"/>
  <c r="N551" i="6"/>
  <c r="AR551" i="2"/>
  <c r="BF551" i="2"/>
  <c r="BE551" i="2"/>
  <c r="G552" i="6"/>
  <c r="AY554" i="2"/>
  <c r="BF554" i="2" s="1"/>
  <c r="H554" i="6"/>
  <c r="BE557" i="2"/>
  <c r="G550" i="6"/>
  <c r="AO550" i="2"/>
  <c r="AY550" i="2" s="1"/>
  <c r="AO552" i="2"/>
  <c r="AY552" i="2" s="1"/>
  <c r="H551" i="6"/>
  <c r="AR556" i="2"/>
  <c r="BC556" i="2"/>
  <c r="R556" i="6" s="1"/>
  <c r="AR554" i="2"/>
  <c r="BC554" i="2"/>
  <c r="R554" i="6" s="1"/>
  <c r="AQ550" i="2"/>
  <c r="AX552" i="2"/>
  <c r="AX550" i="2"/>
  <c r="AQ552" i="2"/>
  <c r="BE556" i="2" l="1"/>
  <c r="P552" i="6"/>
  <c r="BC552" i="2"/>
  <c r="R552" i="6" s="1"/>
  <c r="N552" i="6"/>
  <c r="AR552" i="2"/>
  <c r="N550" i="6"/>
  <c r="AR550" i="2"/>
  <c r="P550" i="6"/>
  <c r="BC550" i="2"/>
  <c r="R550" i="6" s="1"/>
  <c r="BE550" i="2"/>
  <c r="BF550" i="2"/>
  <c r="BE554" i="2"/>
  <c r="H552" i="6"/>
  <c r="H550" i="6"/>
  <c r="BF552" i="2"/>
  <c r="BE552" i="2"/>
  <c r="S547" i="6" l="1"/>
  <c r="L547" i="6"/>
  <c r="K547" i="6"/>
  <c r="J547" i="6"/>
  <c r="I547" i="6"/>
  <c r="H547" i="6"/>
  <c r="G547" i="6"/>
  <c r="F547" i="6"/>
  <c r="E547" i="6"/>
  <c r="D547" i="6"/>
  <c r="C547" i="6"/>
  <c r="B547" i="6"/>
  <c r="A547" i="6"/>
  <c r="S546" i="6"/>
  <c r="L546" i="6"/>
  <c r="K546" i="6"/>
  <c r="J546" i="6"/>
  <c r="I546" i="6"/>
  <c r="H546" i="6"/>
  <c r="G546" i="6"/>
  <c r="F546" i="6"/>
  <c r="E546" i="6"/>
  <c r="D546" i="6"/>
  <c r="C546" i="6"/>
  <c r="B546" i="6"/>
  <c r="A546" i="6"/>
  <c r="BA547" i="2"/>
  <c r="AZ547" i="2"/>
  <c r="AV547" i="2"/>
  <c r="AD547" i="2"/>
  <c r="AF547" i="2" s="1"/>
  <c r="X547" i="2"/>
  <c r="Z547" i="2" s="1"/>
  <c r="S547" i="2"/>
  <c r="U547" i="2" s="1"/>
  <c r="J547" i="2"/>
  <c r="L547" i="2" s="1"/>
  <c r="M547" i="2" s="1"/>
  <c r="E547" i="2"/>
  <c r="G547" i="2" s="1"/>
  <c r="C547" i="2"/>
  <c r="D547" i="2" s="1"/>
  <c r="B547" i="2"/>
  <c r="A547" i="2"/>
  <c r="BA546" i="2"/>
  <c r="AZ546" i="2"/>
  <c r="AV546" i="2"/>
  <c r="AD546" i="2"/>
  <c r="AF546" i="2" s="1"/>
  <c r="X546" i="2"/>
  <c r="Z546" i="2" s="1"/>
  <c r="S546" i="2"/>
  <c r="J546" i="2"/>
  <c r="L546" i="2" s="1"/>
  <c r="M546" i="2" s="1"/>
  <c r="E546" i="2"/>
  <c r="G546" i="2" s="1"/>
  <c r="C546" i="2"/>
  <c r="D546" i="2" s="1"/>
  <c r="B546" i="2"/>
  <c r="A546" i="2"/>
  <c r="S545" i="6"/>
  <c r="L545" i="6"/>
  <c r="K545" i="6"/>
  <c r="J545" i="6"/>
  <c r="I545" i="6"/>
  <c r="H545" i="6"/>
  <c r="G545" i="6"/>
  <c r="F545" i="6"/>
  <c r="E545" i="6"/>
  <c r="D545" i="6"/>
  <c r="C545" i="6"/>
  <c r="B545" i="6"/>
  <c r="A545" i="6"/>
  <c r="S544" i="6"/>
  <c r="L544" i="6"/>
  <c r="K544" i="6"/>
  <c r="J544" i="6"/>
  <c r="I544" i="6"/>
  <c r="H544" i="6"/>
  <c r="G544" i="6"/>
  <c r="F544" i="6"/>
  <c r="E544" i="6"/>
  <c r="D544" i="6"/>
  <c r="C544" i="6"/>
  <c r="B544" i="6"/>
  <c r="A544" i="6"/>
  <c r="S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S542" i="6"/>
  <c r="L542" i="6"/>
  <c r="K542" i="6"/>
  <c r="J542" i="6"/>
  <c r="I542" i="6"/>
  <c r="H542" i="6"/>
  <c r="G542" i="6"/>
  <c r="F542" i="6"/>
  <c r="E542" i="6"/>
  <c r="D542" i="6"/>
  <c r="C542" i="6"/>
  <c r="B542" i="6"/>
  <c r="A542" i="6"/>
  <c r="S541" i="6"/>
  <c r="L541" i="6"/>
  <c r="K541" i="6"/>
  <c r="J541" i="6"/>
  <c r="I541" i="6"/>
  <c r="H541" i="6"/>
  <c r="G541" i="6"/>
  <c r="F541" i="6"/>
  <c r="E541" i="6"/>
  <c r="D541" i="6"/>
  <c r="C541" i="6"/>
  <c r="B541" i="6"/>
  <c r="A541" i="6"/>
  <c r="S540" i="6"/>
  <c r="L540" i="6"/>
  <c r="K540" i="6"/>
  <c r="J540" i="6"/>
  <c r="I540" i="6"/>
  <c r="H540" i="6"/>
  <c r="G540" i="6"/>
  <c r="F540" i="6"/>
  <c r="E540" i="6"/>
  <c r="D540" i="6"/>
  <c r="C540" i="6"/>
  <c r="B540" i="6"/>
  <c r="A540" i="6"/>
  <c r="S539" i="6"/>
  <c r="L539" i="6"/>
  <c r="K539" i="6"/>
  <c r="J539" i="6"/>
  <c r="I539" i="6"/>
  <c r="H539" i="6"/>
  <c r="G539" i="6"/>
  <c r="F539" i="6"/>
  <c r="E539" i="6"/>
  <c r="D539" i="6"/>
  <c r="C539" i="6"/>
  <c r="B539" i="6"/>
  <c r="A539" i="6"/>
  <c r="S538" i="6"/>
  <c r="L538" i="6"/>
  <c r="K538" i="6"/>
  <c r="J538" i="6"/>
  <c r="I538" i="6"/>
  <c r="H538" i="6"/>
  <c r="G538" i="6"/>
  <c r="F538" i="6"/>
  <c r="E538" i="6"/>
  <c r="D538" i="6"/>
  <c r="C538" i="6"/>
  <c r="B538" i="6"/>
  <c r="A538" i="6"/>
  <c r="S537" i="6"/>
  <c r="L537" i="6"/>
  <c r="K537" i="6"/>
  <c r="J537" i="6"/>
  <c r="I537" i="6"/>
  <c r="H537" i="6"/>
  <c r="G537" i="6"/>
  <c r="F537" i="6"/>
  <c r="E537" i="6"/>
  <c r="D537" i="6"/>
  <c r="C537" i="6"/>
  <c r="B537" i="6"/>
  <c r="A537" i="6"/>
  <c r="S536" i="6"/>
  <c r="L536" i="6"/>
  <c r="K536" i="6"/>
  <c r="J536" i="6"/>
  <c r="I536" i="6"/>
  <c r="H536" i="6"/>
  <c r="G536" i="6"/>
  <c r="F536" i="6"/>
  <c r="E536" i="6"/>
  <c r="D536" i="6"/>
  <c r="C536" i="6"/>
  <c r="B536" i="6"/>
  <c r="A536" i="6"/>
  <c r="S535" i="6"/>
  <c r="L535" i="6"/>
  <c r="K535" i="6"/>
  <c r="J535" i="6"/>
  <c r="I535" i="6"/>
  <c r="H535" i="6"/>
  <c r="G535" i="6"/>
  <c r="F535" i="6"/>
  <c r="E535" i="6"/>
  <c r="D535" i="6"/>
  <c r="C535" i="6"/>
  <c r="B535" i="6"/>
  <c r="A535" i="6"/>
  <c r="BA545" i="2"/>
  <c r="AZ545" i="2"/>
  <c r="AV545" i="2"/>
  <c r="AD545" i="2"/>
  <c r="AF545" i="2" s="1"/>
  <c r="X545" i="2"/>
  <c r="Z545" i="2" s="1"/>
  <c r="S545" i="2"/>
  <c r="U545" i="2" s="1"/>
  <c r="J545" i="2"/>
  <c r="L545" i="2" s="1"/>
  <c r="M545" i="2" s="1"/>
  <c r="E545" i="2"/>
  <c r="G545" i="2" s="1"/>
  <c r="C545" i="2"/>
  <c r="D545" i="2" s="1"/>
  <c r="B545" i="2"/>
  <c r="A545" i="2"/>
  <c r="BA544" i="2"/>
  <c r="AZ544" i="2"/>
  <c r="AV544" i="2"/>
  <c r="AD544" i="2"/>
  <c r="AF544" i="2" s="1"/>
  <c r="X544" i="2"/>
  <c r="Z544" i="2" s="1"/>
  <c r="S544" i="2"/>
  <c r="J544" i="2"/>
  <c r="K544" i="2" s="1"/>
  <c r="E544" i="2"/>
  <c r="G544" i="2" s="1"/>
  <c r="C544" i="2"/>
  <c r="D544" i="2" s="1"/>
  <c r="B544" i="2"/>
  <c r="A544" i="2"/>
  <c r="BA543" i="2"/>
  <c r="AZ543" i="2"/>
  <c r="AV543" i="2"/>
  <c r="AD543" i="2"/>
  <c r="X543" i="2"/>
  <c r="S543" i="2"/>
  <c r="J543" i="2"/>
  <c r="E543" i="2"/>
  <c r="C543" i="2"/>
  <c r="D543" i="2" s="1"/>
  <c r="B543" i="2"/>
  <c r="A543" i="2"/>
  <c r="BA542" i="2"/>
  <c r="AZ542" i="2"/>
  <c r="AV542" i="2"/>
  <c r="AD542" i="2"/>
  <c r="X542" i="2"/>
  <c r="S542" i="2"/>
  <c r="J542" i="2"/>
  <c r="E542" i="2"/>
  <c r="C542" i="2"/>
  <c r="D542" i="2" s="1"/>
  <c r="B542" i="2"/>
  <c r="A542" i="2"/>
  <c r="BA541" i="2"/>
  <c r="AZ541" i="2"/>
  <c r="AV541" i="2"/>
  <c r="AD541" i="2"/>
  <c r="X541" i="2"/>
  <c r="S541" i="2"/>
  <c r="J541" i="2"/>
  <c r="E541" i="2"/>
  <c r="C541" i="2"/>
  <c r="D541" i="2" s="1"/>
  <c r="B541" i="2"/>
  <c r="A541" i="2"/>
  <c r="BA540" i="2"/>
  <c r="AZ540" i="2"/>
  <c r="AV540" i="2"/>
  <c r="AD540" i="2"/>
  <c r="X540" i="2"/>
  <c r="S540" i="2"/>
  <c r="J540" i="2"/>
  <c r="E540" i="2"/>
  <c r="C540" i="2"/>
  <c r="D540" i="2" s="1"/>
  <c r="B540" i="2"/>
  <c r="A540" i="2"/>
  <c r="BA539" i="2"/>
  <c r="AZ539" i="2"/>
  <c r="AV539" i="2"/>
  <c r="AD539" i="2"/>
  <c r="AE539" i="2" s="1"/>
  <c r="X539" i="2"/>
  <c r="Y539" i="2" s="1"/>
  <c r="U539" i="2"/>
  <c r="AJ539" i="2" s="1"/>
  <c r="S539" i="2"/>
  <c r="T539" i="2" s="1"/>
  <c r="E539" i="2"/>
  <c r="F539" i="2" s="1"/>
  <c r="C539" i="2"/>
  <c r="J539" i="2" s="1"/>
  <c r="B539" i="2"/>
  <c r="A539" i="2"/>
  <c r="BA538" i="2"/>
  <c r="AZ538" i="2"/>
  <c r="AV538" i="2"/>
  <c r="AF538" i="2"/>
  <c r="AD538" i="2"/>
  <c r="AE538" i="2" s="1"/>
  <c r="X538" i="2"/>
  <c r="Y538" i="2" s="1"/>
  <c r="S538" i="2"/>
  <c r="T538" i="2" s="1"/>
  <c r="E538" i="2"/>
  <c r="F538" i="2" s="1"/>
  <c r="C538" i="2"/>
  <c r="J538" i="2" s="1"/>
  <c r="B538" i="2"/>
  <c r="A538" i="2"/>
  <c r="BA537" i="2"/>
  <c r="AZ537" i="2"/>
  <c r="AV537" i="2"/>
  <c r="AD537" i="2"/>
  <c r="AE537" i="2" s="1"/>
  <c r="X537" i="2"/>
  <c r="Y537" i="2" s="1"/>
  <c r="U537" i="2"/>
  <c r="S537" i="2"/>
  <c r="T537" i="2" s="1"/>
  <c r="E537" i="2"/>
  <c r="F537" i="2" s="1"/>
  <c r="C537" i="2"/>
  <c r="J537" i="2" s="1"/>
  <c r="B537" i="2"/>
  <c r="A537" i="2"/>
  <c r="BA536" i="2"/>
  <c r="AZ536" i="2"/>
  <c r="AV536" i="2"/>
  <c r="AF536" i="2"/>
  <c r="AD536" i="2"/>
  <c r="AE536" i="2" s="1"/>
  <c r="X536" i="2"/>
  <c r="Y536" i="2" s="1"/>
  <c r="S536" i="2"/>
  <c r="T536" i="2" s="1"/>
  <c r="E536" i="2"/>
  <c r="F536" i="2" s="1"/>
  <c r="C536" i="2"/>
  <c r="J536" i="2" s="1"/>
  <c r="B536" i="2"/>
  <c r="A536" i="2"/>
  <c r="BA535" i="2"/>
  <c r="AZ535" i="2"/>
  <c r="AV535" i="2"/>
  <c r="AD535" i="2"/>
  <c r="AE535" i="2" s="1"/>
  <c r="X535" i="2"/>
  <c r="Y535" i="2" s="1"/>
  <c r="U535" i="2"/>
  <c r="AJ535" i="2" s="1"/>
  <c r="S535" i="2"/>
  <c r="T535" i="2" s="1"/>
  <c r="J535" i="2"/>
  <c r="L535" i="2" s="1"/>
  <c r="M535" i="2" s="1"/>
  <c r="E535" i="2"/>
  <c r="G535" i="2" s="1"/>
  <c r="C535" i="2"/>
  <c r="D535" i="2" s="1"/>
  <c r="B535" i="2"/>
  <c r="A535" i="2"/>
  <c r="V547" i="2" l="1"/>
  <c r="AJ547" i="2"/>
  <c r="U546" i="2"/>
  <c r="AA547" i="2"/>
  <c r="AA546" i="2"/>
  <c r="H547" i="2"/>
  <c r="O547" i="2"/>
  <c r="AG547" i="2"/>
  <c r="AH547" i="2"/>
  <c r="AI547" i="2" s="1"/>
  <c r="H546" i="2"/>
  <c r="O546" i="2"/>
  <c r="AG546" i="2"/>
  <c r="AH546" i="2"/>
  <c r="F546" i="2"/>
  <c r="K546" i="2"/>
  <c r="T546" i="2"/>
  <c r="Y546" i="2"/>
  <c r="AE546" i="2"/>
  <c r="F547" i="2"/>
  <c r="K547" i="2"/>
  <c r="T547" i="2"/>
  <c r="Y547" i="2"/>
  <c r="AE547" i="2"/>
  <c r="V545" i="2"/>
  <c r="AJ545" i="2"/>
  <c r="U544" i="2"/>
  <c r="AA545" i="2"/>
  <c r="AA544" i="2"/>
  <c r="H545" i="2"/>
  <c r="O545" i="2"/>
  <c r="AG545" i="2"/>
  <c r="AH545" i="2"/>
  <c r="H544" i="2"/>
  <c r="O544" i="2"/>
  <c r="AG544" i="2"/>
  <c r="AH544" i="2"/>
  <c r="F544" i="2"/>
  <c r="Y544" i="2"/>
  <c r="AE544" i="2"/>
  <c r="F545" i="2"/>
  <c r="K545" i="2"/>
  <c r="T545" i="2"/>
  <c r="Y545" i="2"/>
  <c r="AE545" i="2"/>
  <c r="T544" i="2"/>
  <c r="L544" i="2"/>
  <c r="M544" i="2" s="1"/>
  <c r="K536" i="2"/>
  <c r="L536" i="2"/>
  <c r="M536" i="2" s="1"/>
  <c r="O535" i="2"/>
  <c r="H535" i="2"/>
  <c r="AH536" i="2"/>
  <c r="K539" i="2"/>
  <c r="L539" i="2"/>
  <c r="M539" i="2" s="1"/>
  <c r="K538" i="2"/>
  <c r="L538" i="2"/>
  <c r="M538" i="2" s="1"/>
  <c r="K537" i="2"/>
  <c r="L537" i="2"/>
  <c r="M537" i="2" s="1"/>
  <c r="T540" i="2"/>
  <c r="AF541" i="2"/>
  <c r="AE541" i="2"/>
  <c r="T542" i="2"/>
  <c r="AF543" i="2"/>
  <c r="AE543" i="2"/>
  <c r="F535" i="2"/>
  <c r="K535" i="2"/>
  <c r="V535" i="2"/>
  <c r="G536" i="2"/>
  <c r="Z536" i="2"/>
  <c r="AG536" i="2"/>
  <c r="D537" i="2"/>
  <c r="V537" i="2"/>
  <c r="AJ537" i="2"/>
  <c r="G538" i="2"/>
  <c r="Z538" i="2"/>
  <c r="AG538" i="2"/>
  <c r="D539" i="2"/>
  <c r="V539" i="2"/>
  <c r="G540" i="2"/>
  <c r="F540" i="2"/>
  <c r="Z540" i="2"/>
  <c r="Y540" i="2"/>
  <c r="G542" i="2"/>
  <c r="F542" i="2"/>
  <c r="Z542" i="2"/>
  <c r="Y542" i="2"/>
  <c r="AF535" i="2"/>
  <c r="U536" i="2"/>
  <c r="AF537" i="2"/>
  <c r="U538" i="2"/>
  <c r="AF539" i="2"/>
  <c r="L540" i="2"/>
  <c r="M540" i="2" s="1"/>
  <c r="K540" i="2"/>
  <c r="AF540" i="2"/>
  <c r="AE540" i="2"/>
  <c r="U541" i="2"/>
  <c r="T541" i="2"/>
  <c r="L542" i="2"/>
  <c r="M542" i="2" s="1"/>
  <c r="K542" i="2"/>
  <c r="AF542" i="2"/>
  <c r="AE542" i="2"/>
  <c r="U543" i="2"/>
  <c r="T543" i="2"/>
  <c r="Z535" i="2"/>
  <c r="D536" i="2"/>
  <c r="G537" i="2"/>
  <c r="Z537" i="2"/>
  <c r="D538" i="2"/>
  <c r="G539" i="2"/>
  <c r="Z539" i="2"/>
  <c r="G541" i="2"/>
  <c r="F541" i="2"/>
  <c r="Z541" i="2"/>
  <c r="Y541" i="2"/>
  <c r="G543" i="2"/>
  <c r="F543" i="2"/>
  <c r="Z543" i="2"/>
  <c r="Y543" i="2"/>
  <c r="L543" i="2"/>
  <c r="M543" i="2" s="1"/>
  <c r="K543" i="2"/>
  <c r="L541" i="2"/>
  <c r="M541" i="2" s="1"/>
  <c r="K541" i="2"/>
  <c r="V546" i="2" l="1"/>
  <c r="AJ546" i="2"/>
  <c r="AI546" i="2"/>
  <c r="Q547" i="2"/>
  <c r="P547" i="2"/>
  <c r="AK547" i="2"/>
  <c r="Q546" i="2"/>
  <c r="P546" i="2"/>
  <c r="Q544" i="2"/>
  <c r="P544" i="2"/>
  <c r="V544" i="2"/>
  <c r="AJ544" i="2"/>
  <c r="AI544" i="2"/>
  <c r="AI545" i="2"/>
  <c r="Q545" i="2"/>
  <c r="P545" i="2"/>
  <c r="AK545" i="2"/>
  <c r="AA539" i="2"/>
  <c r="O537" i="2"/>
  <c r="H537" i="2"/>
  <c r="V543" i="2"/>
  <c r="AJ543" i="2"/>
  <c r="AG540" i="2"/>
  <c r="AH540" i="2"/>
  <c r="AJ538" i="2"/>
  <c r="V538" i="2"/>
  <c r="AA538" i="2"/>
  <c r="AA543" i="2"/>
  <c r="AA541" i="2"/>
  <c r="O539" i="2"/>
  <c r="H539" i="2"/>
  <c r="AA542" i="2"/>
  <c r="AA540" i="2"/>
  <c r="O538" i="2"/>
  <c r="H538" i="2"/>
  <c r="AK535" i="2"/>
  <c r="AG543" i="2"/>
  <c r="AH543" i="2"/>
  <c r="AG541" i="2"/>
  <c r="AH541" i="2"/>
  <c r="AH538" i="2"/>
  <c r="AI538" i="2" s="1"/>
  <c r="AA535" i="2"/>
  <c r="AG542" i="2"/>
  <c r="AH542" i="2"/>
  <c r="AI542" i="2" s="1"/>
  <c r="V541" i="2"/>
  <c r="AJ541" i="2"/>
  <c r="AJ536" i="2"/>
  <c r="V536" i="2"/>
  <c r="H543" i="2"/>
  <c r="O543" i="2"/>
  <c r="H541" i="2"/>
  <c r="O541" i="2"/>
  <c r="AA537" i="2"/>
  <c r="AG539" i="2"/>
  <c r="AH539" i="2"/>
  <c r="AG535" i="2"/>
  <c r="AH535" i="2"/>
  <c r="AI535" i="2" s="1"/>
  <c r="H542" i="2"/>
  <c r="O542" i="2"/>
  <c r="H540" i="2"/>
  <c r="O540" i="2"/>
  <c r="AK537" i="2"/>
  <c r="AA536" i="2"/>
  <c r="U542" i="2"/>
  <c r="U540" i="2"/>
  <c r="P535" i="2"/>
  <c r="Q535" i="2"/>
  <c r="R535" i="2" s="1"/>
  <c r="AK539" i="2"/>
  <c r="O536" i="2"/>
  <c r="H536" i="2"/>
  <c r="AH537" i="2"/>
  <c r="AI537" i="2" s="1"/>
  <c r="AG537" i="2"/>
  <c r="AI536" i="2"/>
  <c r="AK546" i="2" l="1"/>
  <c r="R547" i="2"/>
  <c r="AS547" i="2"/>
  <c r="AN547" i="2"/>
  <c r="AL547" i="2"/>
  <c r="R546" i="2"/>
  <c r="AS546" i="2"/>
  <c r="AL546" i="2"/>
  <c r="R544" i="2"/>
  <c r="AL544" i="2"/>
  <c r="AS544" i="2"/>
  <c r="R545" i="2"/>
  <c r="AS545" i="2"/>
  <c r="AN545" i="2"/>
  <c r="AL545" i="2"/>
  <c r="AK544" i="2"/>
  <c r="AN535" i="2"/>
  <c r="AI540" i="2"/>
  <c r="Q542" i="2"/>
  <c r="P542" i="2"/>
  <c r="Q541" i="2"/>
  <c r="P541" i="2"/>
  <c r="AK541" i="2"/>
  <c r="AI541" i="2"/>
  <c r="AI543" i="2"/>
  <c r="P539" i="2"/>
  <c r="Q539" i="2"/>
  <c r="AK538" i="2"/>
  <c r="P536" i="2"/>
  <c r="Q536" i="2"/>
  <c r="V540" i="2"/>
  <c r="AJ540" i="2"/>
  <c r="AL535" i="2"/>
  <c r="AM535" i="2" s="1"/>
  <c r="AK536" i="2"/>
  <c r="P537" i="2"/>
  <c r="Q537" i="2"/>
  <c r="V542" i="2"/>
  <c r="AJ542" i="2"/>
  <c r="Q540" i="2"/>
  <c r="P540" i="2"/>
  <c r="AI539" i="2"/>
  <c r="Q543" i="2"/>
  <c r="P543" i="2"/>
  <c r="AS535" i="2"/>
  <c r="P538" i="2"/>
  <c r="Q538" i="2"/>
  <c r="AK543" i="2"/>
  <c r="AW547" i="2"/>
  <c r="AW545" i="2"/>
  <c r="AP535" i="2"/>
  <c r="AP545" i="2"/>
  <c r="AP547" i="2"/>
  <c r="AW535" i="2"/>
  <c r="M545" i="6" l="1"/>
  <c r="O545" i="6"/>
  <c r="O535" i="6"/>
  <c r="M547" i="6"/>
  <c r="M535" i="6"/>
  <c r="O547" i="6"/>
  <c r="BD547" i="2"/>
  <c r="BB547" i="2"/>
  <c r="Q547" i="6" s="1"/>
  <c r="AM547" i="2"/>
  <c r="AN546" i="2"/>
  <c r="AM546" i="2"/>
  <c r="AO547" i="2"/>
  <c r="AT546" i="2"/>
  <c r="AT547" i="2"/>
  <c r="BD545" i="2"/>
  <c r="BB545" i="2"/>
  <c r="Q545" i="6" s="1"/>
  <c r="AO545" i="2"/>
  <c r="AN544" i="2"/>
  <c r="AM544" i="2"/>
  <c r="AT545" i="2"/>
  <c r="AM545" i="2"/>
  <c r="AT544" i="2"/>
  <c r="BD535" i="2"/>
  <c r="BB535" i="2"/>
  <c r="Q535" i="6" s="1"/>
  <c r="AT535" i="2"/>
  <c r="R536" i="2"/>
  <c r="AL536" i="2"/>
  <c r="AS536" i="2"/>
  <c r="R540" i="2"/>
  <c r="AL540" i="2"/>
  <c r="AS540" i="2"/>
  <c r="R537" i="2"/>
  <c r="AL537" i="2"/>
  <c r="AM537" i="2" s="1"/>
  <c r="AS537" i="2"/>
  <c r="AN537" i="2"/>
  <c r="R541" i="2"/>
  <c r="AS541" i="2"/>
  <c r="AN541" i="2"/>
  <c r="AL541" i="2"/>
  <c r="AO535" i="2"/>
  <c r="R538" i="2"/>
  <c r="AL538" i="2"/>
  <c r="AS538" i="2"/>
  <c r="R543" i="2"/>
  <c r="AN543" i="2"/>
  <c r="AL543" i="2"/>
  <c r="AM543" i="2" s="1"/>
  <c r="AS543" i="2"/>
  <c r="AK540" i="2"/>
  <c r="AK542" i="2"/>
  <c r="R539" i="2"/>
  <c r="AN539" i="2"/>
  <c r="AL539" i="2"/>
  <c r="AS539" i="2"/>
  <c r="R542" i="2"/>
  <c r="AS542" i="2"/>
  <c r="AL542" i="2"/>
  <c r="AW544" i="2"/>
  <c r="AP544" i="2"/>
  <c r="AX545" i="2"/>
  <c r="AW546" i="2"/>
  <c r="AP541" i="2"/>
  <c r="AP539" i="2"/>
  <c r="AP537" i="2"/>
  <c r="AQ545" i="2"/>
  <c r="AP543" i="2"/>
  <c r="AW539" i="2"/>
  <c r="AX535" i="2"/>
  <c r="AW543" i="2"/>
  <c r="AP546" i="2"/>
  <c r="AQ547" i="2"/>
  <c r="AW537" i="2"/>
  <c r="AW541" i="2"/>
  <c r="AQ535" i="2"/>
  <c r="AX547" i="2"/>
  <c r="M541" i="6" l="1"/>
  <c r="O541" i="6"/>
  <c r="O543" i="6"/>
  <c r="N545" i="6"/>
  <c r="O546" i="6"/>
  <c r="O537" i="6"/>
  <c r="P535" i="6"/>
  <c r="M537" i="6"/>
  <c r="P545" i="6"/>
  <c r="N547" i="6"/>
  <c r="O539" i="6"/>
  <c r="N535" i="6"/>
  <c r="M544" i="6"/>
  <c r="P547" i="6"/>
  <c r="M543" i="6"/>
  <c r="M539" i="6"/>
  <c r="O544" i="6"/>
  <c r="M546" i="6"/>
  <c r="BC547" i="2"/>
  <c r="R547" i="6" s="1"/>
  <c r="BD546" i="2"/>
  <c r="AY546" i="2"/>
  <c r="BB546" i="2"/>
  <c r="Q546" i="6" s="1"/>
  <c r="AR547" i="2"/>
  <c r="AO546" i="2"/>
  <c r="AY547" i="2"/>
  <c r="BD544" i="2"/>
  <c r="BB544" i="2"/>
  <c r="Q544" i="6" s="1"/>
  <c r="AR545" i="2"/>
  <c r="BC545" i="2"/>
  <c r="R545" i="6" s="1"/>
  <c r="AO544" i="2"/>
  <c r="AY545" i="2"/>
  <c r="BD537" i="2"/>
  <c r="BB537" i="2"/>
  <c r="Q537" i="6" s="1"/>
  <c r="BD539" i="2"/>
  <c r="AY539" i="2"/>
  <c r="BB539" i="2"/>
  <c r="Q539" i="6" s="1"/>
  <c r="BD541" i="2"/>
  <c r="AY541" i="2"/>
  <c r="BB541" i="2"/>
  <c r="Q541" i="6" s="1"/>
  <c r="BC535" i="2"/>
  <c r="R535" i="6" s="1"/>
  <c r="AR535" i="2"/>
  <c r="BD543" i="2"/>
  <c r="BB543" i="2"/>
  <c r="Q543" i="6" s="1"/>
  <c r="AM538" i="2"/>
  <c r="AN538" i="2"/>
  <c r="AO541" i="2"/>
  <c r="AT537" i="2"/>
  <c r="AY537" i="2" s="1"/>
  <c r="AN540" i="2"/>
  <c r="AM540" i="2"/>
  <c r="AT539" i="2"/>
  <c r="AO543" i="2"/>
  <c r="AT541" i="2"/>
  <c r="AN542" i="2"/>
  <c r="AM542" i="2"/>
  <c r="AM539" i="2"/>
  <c r="AT536" i="2"/>
  <c r="AT542" i="2"/>
  <c r="AO539" i="2"/>
  <c r="AT543" i="2"/>
  <c r="AT538" i="2"/>
  <c r="AM541" i="2"/>
  <c r="AO537" i="2"/>
  <c r="AT540" i="2"/>
  <c r="AM536" i="2"/>
  <c r="AN536" i="2"/>
  <c r="AY535" i="2"/>
  <c r="AP540" i="2"/>
  <c r="AX546" i="2"/>
  <c r="AX539" i="2"/>
  <c r="AW536" i="2"/>
  <c r="AW542" i="2"/>
  <c r="AQ537" i="2"/>
  <c r="AQ546" i="2"/>
  <c r="AQ539" i="2"/>
  <c r="AQ543" i="2"/>
  <c r="AP538" i="2"/>
  <c r="AW540" i="2"/>
  <c r="AQ541" i="2"/>
  <c r="AX541" i="2"/>
  <c r="AX537" i="2"/>
  <c r="AX544" i="2"/>
  <c r="AQ544" i="2"/>
  <c r="AX543" i="2"/>
  <c r="AP542" i="2"/>
  <c r="AW538" i="2"/>
  <c r="AP536" i="2"/>
  <c r="N543" i="6" l="1"/>
  <c r="M536" i="6"/>
  <c r="M538" i="6"/>
  <c r="P544" i="6"/>
  <c r="N539" i="6"/>
  <c r="O536" i="6"/>
  <c r="O538" i="6"/>
  <c r="P537" i="6"/>
  <c r="N546" i="6"/>
  <c r="P539" i="6"/>
  <c r="M542" i="6"/>
  <c r="P541" i="6"/>
  <c r="N537" i="6"/>
  <c r="P546" i="6"/>
  <c r="P543" i="6"/>
  <c r="N541" i="6"/>
  <c r="O542" i="6"/>
  <c r="M540" i="6"/>
  <c r="N544" i="6"/>
  <c r="O540" i="6"/>
  <c r="AR546" i="2"/>
  <c r="BC546" i="2"/>
  <c r="R546" i="6" s="1"/>
  <c r="BF547" i="2"/>
  <c r="BE547" i="2"/>
  <c r="BF546" i="2"/>
  <c r="BE546" i="2"/>
  <c r="AR544" i="2"/>
  <c r="BC544" i="2"/>
  <c r="R544" i="6" s="1"/>
  <c r="BF545" i="2"/>
  <c r="BE545" i="2"/>
  <c r="AY544" i="2"/>
  <c r="BC543" i="2"/>
  <c r="R543" i="6" s="1"/>
  <c r="AR543" i="2"/>
  <c r="AR539" i="2"/>
  <c r="BC539" i="2"/>
  <c r="R539" i="6" s="1"/>
  <c r="AR541" i="2"/>
  <c r="BD536" i="2"/>
  <c r="AY536" i="2"/>
  <c r="BB536" i="2"/>
  <c r="Q536" i="6" s="1"/>
  <c r="BD542" i="2"/>
  <c r="BB542" i="2"/>
  <c r="Q542" i="6" s="1"/>
  <c r="BD538" i="2"/>
  <c r="BB538" i="2"/>
  <c r="Q538" i="6" s="1"/>
  <c r="BC541" i="2"/>
  <c r="R541" i="6" s="1"/>
  <c r="BD540" i="2"/>
  <c r="AY540" i="2"/>
  <c r="BB540" i="2"/>
  <c r="Q540" i="6" s="1"/>
  <c r="BC537" i="2"/>
  <c r="R537" i="6" s="1"/>
  <c r="AR537" i="2"/>
  <c r="BF537" i="2"/>
  <c r="BE537" i="2"/>
  <c r="BF539" i="2"/>
  <c r="BE539" i="2"/>
  <c r="BF535" i="2"/>
  <c r="BE535" i="2"/>
  <c r="AO536" i="2"/>
  <c r="AO542" i="2"/>
  <c r="AO538" i="2"/>
  <c r="AY538" i="2" s="1"/>
  <c r="AY543" i="2"/>
  <c r="AO540" i="2"/>
  <c r="BF541" i="2"/>
  <c r="BE541" i="2"/>
  <c r="AQ536" i="2"/>
  <c r="AQ540" i="2"/>
  <c r="AX536" i="2"/>
  <c r="AX538" i="2"/>
  <c r="AQ538" i="2"/>
  <c r="AQ542" i="2"/>
  <c r="AX540" i="2"/>
  <c r="AX542" i="2"/>
  <c r="P540" i="6" l="1"/>
  <c r="N540" i="6"/>
  <c r="N538" i="6"/>
  <c r="P538" i="6"/>
  <c r="N542" i="6"/>
  <c r="N536" i="6"/>
  <c r="P542" i="6"/>
  <c r="P536" i="6"/>
  <c r="BF544" i="2"/>
  <c r="BE544" i="2"/>
  <c r="AR542" i="2"/>
  <c r="BC542" i="2"/>
  <c r="R542" i="6" s="1"/>
  <c r="AR540" i="2"/>
  <c r="BC540" i="2"/>
  <c r="R540" i="6" s="1"/>
  <c r="AR536" i="2"/>
  <c r="BC536" i="2"/>
  <c r="R536" i="6" s="1"/>
  <c r="AR538" i="2"/>
  <c r="BC538" i="2"/>
  <c r="R538" i="6" s="1"/>
  <c r="BE538" i="2"/>
  <c r="BF538" i="2"/>
  <c r="BF540" i="2"/>
  <c r="BE540" i="2"/>
  <c r="AY542" i="2"/>
  <c r="BE536" i="2"/>
  <c r="BF536" i="2"/>
  <c r="BF543" i="2"/>
  <c r="BE543" i="2"/>
  <c r="BF542" i="2" l="1"/>
  <c r="BE542" i="2"/>
  <c r="S533" i="6" l="1"/>
  <c r="B533" i="6"/>
  <c r="A533" i="6"/>
  <c r="S531" i="6"/>
  <c r="F531" i="6"/>
  <c r="B531" i="6"/>
  <c r="A531" i="6"/>
  <c r="S529" i="6"/>
  <c r="B529" i="6"/>
  <c r="A529" i="6"/>
  <c r="S527" i="6"/>
  <c r="B527" i="6"/>
  <c r="A527" i="6"/>
  <c r="S525" i="6"/>
  <c r="B525" i="6"/>
  <c r="A525" i="6"/>
  <c r="BA533" i="2"/>
  <c r="AZ533" i="2"/>
  <c r="AV533" i="2"/>
  <c r="AD533" i="2"/>
  <c r="AF533" i="2" s="1"/>
  <c r="X533" i="2"/>
  <c r="Z533" i="2" s="1"/>
  <c r="S533" i="2"/>
  <c r="U533" i="2" s="1"/>
  <c r="E533" i="2"/>
  <c r="G533" i="2" s="1"/>
  <c r="C533" i="2"/>
  <c r="D533" i="2" s="1"/>
  <c r="B533" i="2"/>
  <c r="A533" i="2"/>
  <c r="BA532" i="2"/>
  <c r="AZ532" i="2"/>
  <c r="AV532" i="2"/>
  <c r="AD532" i="2"/>
  <c r="AF532" i="2" s="1"/>
  <c r="X532" i="2"/>
  <c r="Z532" i="2" s="1"/>
  <c r="S532" i="2"/>
  <c r="E532" i="2"/>
  <c r="G532" i="2" s="1"/>
  <c r="C532" i="2"/>
  <c r="D532" i="2" s="1"/>
  <c r="B532" i="2"/>
  <c r="A532" i="2"/>
  <c r="BA531" i="2"/>
  <c r="AZ531" i="2"/>
  <c r="AV531" i="2"/>
  <c r="AD531" i="2"/>
  <c r="AE531" i="2" s="1"/>
  <c r="X531" i="2"/>
  <c r="Y531" i="2" s="1"/>
  <c r="U531" i="2"/>
  <c r="AJ531" i="2" s="1"/>
  <c r="K531" i="6" s="1"/>
  <c r="S531" i="2"/>
  <c r="T531" i="2" s="1"/>
  <c r="E531" i="2"/>
  <c r="F531" i="2" s="1"/>
  <c r="C531" i="2"/>
  <c r="J531" i="2" s="1"/>
  <c r="B531" i="2"/>
  <c r="A531" i="2"/>
  <c r="BA530" i="2"/>
  <c r="AZ530" i="2"/>
  <c r="AV530" i="2"/>
  <c r="AD530" i="2"/>
  <c r="AE530" i="2" s="1"/>
  <c r="X530" i="2"/>
  <c r="Y530" i="2" s="1"/>
  <c r="S530" i="2"/>
  <c r="T530" i="2" s="1"/>
  <c r="E530" i="2"/>
  <c r="F530" i="2" s="1"/>
  <c r="C530" i="2"/>
  <c r="J530" i="2" s="1"/>
  <c r="B530" i="2"/>
  <c r="A530" i="2"/>
  <c r="BA529" i="2"/>
  <c r="AZ529" i="2"/>
  <c r="AV529" i="2"/>
  <c r="AD529" i="2"/>
  <c r="AE529" i="2" s="1"/>
  <c r="X529" i="2"/>
  <c r="Y529" i="2" s="1"/>
  <c r="F529" i="6" s="1"/>
  <c r="U529" i="2"/>
  <c r="U530" i="2" s="1"/>
  <c r="S529" i="2"/>
  <c r="T529" i="2" s="1"/>
  <c r="E529" i="2"/>
  <c r="F529" i="2" s="1"/>
  <c r="C529" i="2"/>
  <c r="J529" i="2" s="1"/>
  <c r="B529" i="2"/>
  <c r="A529" i="2"/>
  <c r="BA528" i="2"/>
  <c r="AZ528" i="2"/>
  <c r="AV528" i="2"/>
  <c r="AD528" i="2"/>
  <c r="AE528" i="2" s="1"/>
  <c r="X528" i="2"/>
  <c r="Y528" i="2" s="1"/>
  <c r="S528" i="2"/>
  <c r="T528" i="2" s="1"/>
  <c r="G528" i="2"/>
  <c r="O528" i="2" s="1"/>
  <c r="E528" i="2"/>
  <c r="F528" i="2" s="1"/>
  <c r="C528" i="2"/>
  <c r="J528" i="2" s="1"/>
  <c r="B528" i="2"/>
  <c r="A528" i="2"/>
  <c r="BA527" i="2"/>
  <c r="AZ527" i="2"/>
  <c r="AV527" i="2"/>
  <c r="AD527" i="2"/>
  <c r="AF527" i="2" s="1"/>
  <c r="X527" i="2"/>
  <c r="Z527" i="2" s="1"/>
  <c r="AA527" i="2" s="1"/>
  <c r="S527" i="2"/>
  <c r="U527" i="2" s="1"/>
  <c r="E527" i="2"/>
  <c r="G527" i="2" s="1"/>
  <c r="O527" i="2" s="1"/>
  <c r="C527" i="6" s="1"/>
  <c r="C527" i="2"/>
  <c r="J527" i="2" s="1"/>
  <c r="L527" i="2" s="1"/>
  <c r="M527" i="2" s="1"/>
  <c r="B527" i="2"/>
  <c r="A527" i="2"/>
  <c r="BA526" i="2"/>
  <c r="AZ526" i="2"/>
  <c r="AV526" i="2"/>
  <c r="AD526" i="2"/>
  <c r="AF526" i="2" s="1"/>
  <c r="X526" i="2"/>
  <c r="Z526" i="2" s="1"/>
  <c r="AA526" i="2" s="1"/>
  <c r="S526" i="2"/>
  <c r="E526" i="2"/>
  <c r="G526" i="2" s="1"/>
  <c r="O526" i="2" s="1"/>
  <c r="D526" i="2"/>
  <c r="C526" i="2"/>
  <c r="J526" i="2" s="1"/>
  <c r="L526" i="2" s="1"/>
  <c r="M526" i="2" s="1"/>
  <c r="B526" i="2"/>
  <c r="A526" i="2"/>
  <c r="BA525" i="2"/>
  <c r="AZ525" i="2"/>
  <c r="AV525" i="2"/>
  <c r="AD525" i="2"/>
  <c r="AF525" i="2" s="1"/>
  <c r="X525" i="2"/>
  <c r="Z525" i="2" s="1"/>
  <c r="AA525" i="2" s="1"/>
  <c r="S525" i="2"/>
  <c r="U525" i="2" s="1"/>
  <c r="AJ525" i="2" s="1"/>
  <c r="K525" i="6" s="1"/>
  <c r="E525" i="2"/>
  <c r="G525" i="2" s="1"/>
  <c r="O525" i="2" s="1"/>
  <c r="C525" i="6" s="1"/>
  <c r="C525" i="2"/>
  <c r="D525" i="2" s="1"/>
  <c r="B525" i="2"/>
  <c r="A525" i="2"/>
  <c r="H526" i="2" l="1"/>
  <c r="D528" i="2"/>
  <c r="D530" i="2"/>
  <c r="Z528" i="2"/>
  <c r="AA528" i="2" s="1"/>
  <c r="Z530" i="2"/>
  <c r="AA530" i="2" s="1"/>
  <c r="G530" i="2"/>
  <c r="O530" i="2" s="1"/>
  <c r="D527" i="2"/>
  <c r="H528" i="2"/>
  <c r="G529" i="2"/>
  <c r="V529" i="2"/>
  <c r="AK529" i="2" s="1"/>
  <c r="L529" i="6" s="1"/>
  <c r="H530" i="2"/>
  <c r="G531" i="2"/>
  <c r="V531" i="2"/>
  <c r="AK531" i="2" s="1"/>
  <c r="L531" i="6" s="1"/>
  <c r="E525" i="6"/>
  <c r="E529" i="6"/>
  <c r="E533" i="6"/>
  <c r="AF529" i="2"/>
  <c r="AG529" i="2" s="1"/>
  <c r="AF531" i="2"/>
  <c r="AG531" i="2" s="1"/>
  <c r="J533" i="2"/>
  <c r="L533" i="2" s="1"/>
  <c r="M533" i="2" s="1"/>
  <c r="H525" i="2"/>
  <c r="J525" i="2"/>
  <c r="L525" i="2" s="1"/>
  <c r="M525" i="2" s="1"/>
  <c r="H527" i="2"/>
  <c r="AF528" i="2"/>
  <c r="AG528" i="2" s="1"/>
  <c r="D529" i="2"/>
  <c r="Z529" i="2"/>
  <c r="AA529" i="2" s="1"/>
  <c r="AF530" i="2"/>
  <c r="AG530" i="2" s="1"/>
  <c r="D531" i="2"/>
  <c r="Z531" i="2"/>
  <c r="AA531" i="2" s="1"/>
  <c r="J532" i="2"/>
  <c r="L532" i="2" s="1"/>
  <c r="M532" i="2" s="1"/>
  <c r="E527" i="6"/>
  <c r="E531" i="6"/>
  <c r="V533" i="2"/>
  <c r="AJ533" i="2"/>
  <c r="K533" i="6" s="1"/>
  <c r="U532" i="2"/>
  <c r="AA533" i="2"/>
  <c r="AA532" i="2"/>
  <c r="H533" i="2"/>
  <c r="O533" i="2"/>
  <c r="C533" i="6" s="1"/>
  <c r="AG533" i="2"/>
  <c r="AH533" i="2"/>
  <c r="H532" i="2"/>
  <c r="O532" i="2"/>
  <c r="AG532" i="2"/>
  <c r="AH532" i="2"/>
  <c r="F532" i="2"/>
  <c r="T532" i="2"/>
  <c r="Y532" i="2"/>
  <c r="AE532" i="2"/>
  <c r="F533" i="2"/>
  <c r="T533" i="2"/>
  <c r="Y533" i="2"/>
  <c r="F533" i="6" s="1"/>
  <c r="AE533" i="2"/>
  <c r="AH525" i="2"/>
  <c r="I525" i="6" s="1"/>
  <c r="U526" i="2"/>
  <c r="AH526" i="2"/>
  <c r="U528" i="2"/>
  <c r="AJ527" i="2"/>
  <c r="K527" i="6" s="1"/>
  <c r="AH527" i="2"/>
  <c r="I527" i="6" s="1"/>
  <c r="Q528" i="2"/>
  <c r="P528" i="2"/>
  <c r="L530" i="2"/>
  <c r="M530" i="2" s="1"/>
  <c r="K530" i="2"/>
  <c r="V525" i="2"/>
  <c r="AG525" i="2"/>
  <c r="AG526" i="2"/>
  <c r="V527" i="2"/>
  <c r="AG527" i="2"/>
  <c r="L528" i="2"/>
  <c r="M528" i="2" s="1"/>
  <c r="K528" i="2"/>
  <c r="L531" i="2"/>
  <c r="M531" i="2" s="1"/>
  <c r="K531" i="2"/>
  <c r="Q525" i="2"/>
  <c r="AN525" i="2" s="1"/>
  <c r="G525" i="6" s="1"/>
  <c r="P525" i="2"/>
  <c r="D525" i="6" s="1"/>
  <c r="Q526" i="2"/>
  <c r="P526" i="2"/>
  <c r="Q527" i="2"/>
  <c r="AN527" i="2" s="1"/>
  <c r="G527" i="6" s="1"/>
  <c r="P527" i="2"/>
  <c r="D527" i="6" s="1"/>
  <c r="L529" i="2"/>
  <c r="M529" i="2" s="1"/>
  <c r="K529" i="2"/>
  <c r="AJ530" i="2"/>
  <c r="V530" i="2"/>
  <c r="Q530" i="2"/>
  <c r="P530" i="2"/>
  <c r="AH528" i="2"/>
  <c r="AH530" i="2"/>
  <c r="AH531" i="2"/>
  <c r="F525" i="2"/>
  <c r="K525" i="2"/>
  <c r="T525" i="2"/>
  <c r="Y525" i="2"/>
  <c r="F525" i="6" s="1"/>
  <c r="AE525" i="2"/>
  <c r="F526" i="2"/>
  <c r="K526" i="2"/>
  <c r="T526" i="2"/>
  <c r="Y526" i="2"/>
  <c r="AE526" i="2"/>
  <c r="F527" i="2"/>
  <c r="K527" i="2"/>
  <c r="T527" i="2"/>
  <c r="Y527" i="2"/>
  <c r="F527" i="6" s="1"/>
  <c r="AE527" i="2"/>
  <c r="AJ529" i="2"/>
  <c r="K529" i="6" s="1"/>
  <c r="S523" i="6"/>
  <c r="E523" i="6"/>
  <c r="B523" i="6"/>
  <c r="A523" i="6"/>
  <c r="S522" i="6"/>
  <c r="B522" i="6"/>
  <c r="A522" i="6"/>
  <c r="S521" i="6"/>
  <c r="B521" i="6"/>
  <c r="A521" i="6"/>
  <c r="S520" i="6"/>
  <c r="F520" i="6"/>
  <c r="B520" i="6"/>
  <c r="A520" i="6"/>
  <c r="S519" i="6"/>
  <c r="E519" i="6"/>
  <c r="B519" i="6"/>
  <c r="A519" i="6"/>
  <c r="S518" i="6"/>
  <c r="B518" i="6"/>
  <c r="A518" i="6"/>
  <c r="S517" i="6"/>
  <c r="B517" i="6"/>
  <c r="A517" i="6"/>
  <c r="BA523" i="2"/>
  <c r="AZ523" i="2"/>
  <c r="AV523" i="2"/>
  <c r="AD523" i="2"/>
  <c r="AE523" i="2" s="1"/>
  <c r="X523" i="2"/>
  <c r="Y523" i="2" s="1"/>
  <c r="F523" i="6" s="1"/>
  <c r="S523" i="2"/>
  <c r="T523" i="2" s="1"/>
  <c r="E523" i="2"/>
  <c r="F523" i="2" s="1"/>
  <c r="C523" i="2"/>
  <c r="B523" i="2"/>
  <c r="A523" i="2"/>
  <c r="BA522" i="2"/>
  <c r="AZ522" i="2"/>
  <c r="AV522" i="2"/>
  <c r="AD522" i="2"/>
  <c r="AE522" i="2" s="1"/>
  <c r="X522" i="2"/>
  <c r="Y522" i="2" s="1"/>
  <c r="F522" i="6" s="1"/>
  <c r="S522" i="2"/>
  <c r="T522" i="2" s="1"/>
  <c r="G522" i="2"/>
  <c r="E522" i="2"/>
  <c r="F522" i="2" s="1"/>
  <c r="C522" i="2"/>
  <c r="B522" i="2"/>
  <c r="A522" i="2"/>
  <c r="BA521" i="2"/>
  <c r="AZ521" i="2"/>
  <c r="AV521" i="2"/>
  <c r="AF521" i="2"/>
  <c r="AD521" i="2"/>
  <c r="AE521" i="2" s="1"/>
  <c r="Z521" i="2"/>
  <c r="X521" i="2"/>
  <c r="Y521" i="2" s="1"/>
  <c r="F521" i="6" s="1"/>
  <c r="U521" i="2"/>
  <c r="S521" i="2"/>
  <c r="T521" i="2" s="1"/>
  <c r="G521" i="2"/>
  <c r="E521" i="2"/>
  <c r="F521" i="2" s="1"/>
  <c r="C521" i="2"/>
  <c r="B521" i="2"/>
  <c r="A521" i="2"/>
  <c r="BA520" i="2"/>
  <c r="AZ520" i="2"/>
  <c r="AV520" i="2"/>
  <c r="AF520" i="2"/>
  <c r="AD520" i="2"/>
  <c r="AE520" i="2" s="1"/>
  <c r="Z520" i="2"/>
  <c r="X520" i="2"/>
  <c r="Y520" i="2" s="1"/>
  <c r="S520" i="2"/>
  <c r="T520" i="2" s="1"/>
  <c r="G520" i="2"/>
  <c r="E520" i="2"/>
  <c r="F520" i="2" s="1"/>
  <c r="C520" i="2"/>
  <c r="B520" i="2"/>
  <c r="A520" i="2"/>
  <c r="BA519" i="2"/>
  <c r="AZ519" i="2"/>
  <c r="AV519" i="2"/>
  <c r="AD519" i="2"/>
  <c r="AE519" i="2" s="1"/>
  <c r="X519" i="2"/>
  <c r="Y519" i="2" s="1"/>
  <c r="F519" i="6" s="1"/>
  <c r="S519" i="2"/>
  <c r="T519" i="2" s="1"/>
  <c r="E519" i="2"/>
  <c r="F519" i="2" s="1"/>
  <c r="C519" i="2"/>
  <c r="D519" i="2" s="1"/>
  <c r="B519" i="2"/>
  <c r="A519" i="2"/>
  <c r="BA518" i="2"/>
  <c r="AZ518" i="2"/>
  <c r="AV518" i="2"/>
  <c r="AD518" i="2"/>
  <c r="AE518" i="2" s="1"/>
  <c r="X518" i="2"/>
  <c r="Y518" i="2" s="1"/>
  <c r="F518" i="6" s="1"/>
  <c r="S518" i="2"/>
  <c r="T518" i="2" s="1"/>
  <c r="E518" i="2"/>
  <c r="F518" i="2" s="1"/>
  <c r="C518" i="2"/>
  <c r="D518" i="2" s="1"/>
  <c r="B518" i="2"/>
  <c r="A518" i="2"/>
  <c r="BA517" i="2"/>
  <c r="AZ517" i="2"/>
  <c r="AV517" i="2"/>
  <c r="AD517" i="2"/>
  <c r="AE517" i="2" s="1"/>
  <c r="X517" i="2"/>
  <c r="Y517" i="2" s="1"/>
  <c r="F517" i="6" s="1"/>
  <c r="T517" i="2"/>
  <c r="S517" i="2"/>
  <c r="U517" i="2" s="1"/>
  <c r="AJ517" i="2" s="1"/>
  <c r="K517" i="6" s="1"/>
  <c r="E517" i="2"/>
  <c r="G517" i="2" s="1"/>
  <c r="O517" i="2" s="1"/>
  <c r="C517" i="6" s="1"/>
  <c r="C517" i="2"/>
  <c r="J517" i="2" s="1"/>
  <c r="B517" i="2"/>
  <c r="A517" i="2"/>
  <c r="AP527" i="2"/>
  <c r="AP525" i="2"/>
  <c r="AL525" i="2" l="1"/>
  <c r="M527" i="6"/>
  <c r="M525" i="6"/>
  <c r="AH529" i="2"/>
  <c r="AL527" i="2"/>
  <c r="K533" i="2"/>
  <c r="O529" i="2"/>
  <c r="H529" i="2"/>
  <c r="AI530" i="2"/>
  <c r="AI533" i="2"/>
  <c r="J533" i="6" s="1"/>
  <c r="I533" i="6"/>
  <c r="AI528" i="2"/>
  <c r="K532" i="2"/>
  <c r="O531" i="2"/>
  <c r="H531" i="2"/>
  <c r="AI531" i="2"/>
  <c r="J531" i="6" s="1"/>
  <c r="I531" i="6"/>
  <c r="V532" i="2"/>
  <c r="AJ532" i="2"/>
  <c r="Q532" i="2"/>
  <c r="P532" i="2"/>
  <c r="AI532" i="2"/>
  <c r="Q533" i="2"/>
  <c r="P533" i="2"/>
  <c r="D533" i="6" s="1"/>
  <c r="AK533" i="2"/>
  <c r="L533" i="6" s="1"/>
  <c r="R528" i="2"/>
  <c r="AS528" i="2"/>
  <c r="AJ526" i="2"/>
  <c r="V526" i="2"/>
  <c r="R527" i="2"/>
  <c r="AO527" i="2" s="1"/>
  <c r="H527" i="6" s="1"/>
  <c r="AS527" i="2"/>
  <c r="R525" i="2"/>
  <c r="AM525" i="2" s="1"/>
  <c r="AS525" i="2"/>
  <c r="AL528" i="2"/>
  <c r="AI527" i="2"/>
  <c r="J527" i="6" s="1"/>
  <c r="AJ528" i="2"/>
  <c r="V528" i="2"/>
  <c r="AI525" i="2"/>
  <c r="J525" i="6" s="1"/>
  <c r="R530" i="2"/>
  <c r="AS530" i="2"/>
  <c r="AL530" i="2"/>
  <c r="AK527" i="2"/>
  <c r="L527" i="6" s="1"/>
  <c r="AK525" i="2"/>
  <c r="L525" i="6" s="1"/>
  <c r="AI526" i="2"/>
  <c r="AK530" i="2"/>
  <c r="R526" i="2"/>
  <c r="AS526" i="2"/>
  <c r="AL526" i="2"/>
  <c r="F517" i="2"/>
  <c r="J518" i="2"/>
  <c r="K518" i="2" s="1"/>
  <c r="U519" i="2"/>
  <c r="AF519" i="2"/>
  <c r="AG519" i="2" s="1"/>
  <c r="Z522" i="2"/>
  <c r="U523" i="2"/>
  <c r="AJ523" i="2" s="1"/>
  <c r="K523" i="6" s="1"/>
  <c r="AF523" i="2"/>
  <c r="E518" i="6"/>
  <c r="E522" i="6"/>
  <c r="E517" i="6"/>
  <c r="E521" i="6"/>
  <c r="Z517" i="2"/>
  <c r="AA517" i="2" s="1"/>
  <c r="Z519" i="2"/>
  <c r="AF522" i="2"/>
  <c r="AG522" i="2" s="1"/>
  <c r="G523" i="2"/>
  <c r="Z523" i="2"/>
  <c r="AA523" i="2" s="1"/>
  <c r="E520" i="6"/>
  <c r="P517" i="2"/>
  <c r="D517" i="6" s="1"/>
  <c r="Q517" i="2"/>
  <c r="R517" i="2" s="1"/>
  <c r="L517" i="2"/>
  <c r="M517" i="2" s="1"/>
  <c r="K517" i="2"/>
  <c r="H520" i="2"/>
  <c r="O520" i="2"/>
  <c r="C520" i="6" s="1"/>
  <c r="AG520" i="2"/>
  <c r="AH520" i="2"/>
  <c r="D522" i="2"/>
  <c r="J522" i="2"/>
  <c r="AA522" i="2"/>
  <c r="V517" i="2"/>
  <c r="G518" i="2"/>
  <c r="Z518" i="2"/>
  <c r="AA519" i="2"/>
  <c r="H521" i="2"/>
  <c r="O521" i="2"/>
  <c r="C521" i="6" s="1"/>
  <c r="V521" i="2"/>
  <c r="AG521" i="2"/>
  <c r="AH521" i="2"/>
  <c r="I521" i="6" s="1"/>
  <c r="D523" i="2"/>
  <c r="J523" i="2"/>
  <c r="D517" i="2"/>
  <c r="H517" i="2"/>
  <c r="AF517" i="2"/>
  <c r="G519" i="2"/>
  <c r="D520" i="2"/>
  <c r="J520" i="2"/>
  <c r="AA520" i="2"/>
  <c r="AJ521" i="2"/>
  <c r="K521" i="6" s="1"/>
  <c r="H522" i="2"/>
  <c r="O522" i="2"/>
  <c r="C522" i="6" s="1"/>
  <c r="U522" i="2"/>
  <c r="AH522" i="2"/>
  <c r="I522" i="6" s="1"/>
  <c r="L518" i="2"/>
  <c r="M518" i="2" s="1"/>
  <c r="U518" i="2"/>
  <c r="AF518" i="2"/>
  <c r="J519" i="2"/>
  <c r="V519" i="2"/>
  <c r="D521" i="2"/>
  <c r="J521" i="2"/>
  <c r="AA521" i="2"/>
  <c r="H523" i="2"/>
  <c r="O523" i="2"/>
  <c r="C523" i="6" s="1"/>
  <c r="V523" i="2"/>
  <c r="AG523" i="2"/>
  <c r="S515" i="6"/>
  <c r="L515" i="6"/>
  <c r="K515" i="6"/>
  <c r="J515" i="6"/>
  <c r="I515" i="6"/>
  <c r="H515" i="6"/>
  <c r="G515" i="6"/>
  <c r="F515" i="6"/>
  <c r="E515" i="6"/>
  <c r="D515" i="6"/>
  <c r="C515" i="6"/>
  <c r="B515" i="6"/>
  <c r="A515" i="6"/>
  <c r="S514" i="6"/>
  <c r="L514" i="6"/>
  <c r="K514" i="6"/>
  <c r="J514" i="6"/>
  <c r="I514" i="6"/>
  <c r="H514" i="6"/>
  <c r="G514" i="6"/>
  <c r="F514" i="6"/>
  <c r="E514" i="6"/>
  <c r="D514" i="6"/>
  <c r="C514" i="6"/>
  <c r="B514" i="6"/>
  <c r="A514" i="6"/>
  <c r="S513" i="6"/>
  <c r="L513" i="6"/>
  <c r="K513" i="6"/>
  <c r="J513" i="6"/>
  <c r="I513" i="6"/>
  <c r="H513" i="6"/>
  <c r="G513" i="6"/>
  <c r="F513" i="6"/>
  <c r="E513" i="6"/>
  <c r="D513" i="6"/>
  <c r="C513" i="6"/>
  <c r="B513" i="6"/>
  <c r="A513" i="6"/>
  <c r="S512" i="6"/>
  <c r="L512" i="6"/>
  <c r="K512" i="6"/>
  <c r="J512" i="6"/>
  <c r="I512" i="6"/>
  <c r="H512" i="6"/>
  <c r="G512" i="6"/>
  <c r="F512" i="6"/>
  <c r="E512" i="6"/>
  <c r="D512" i="6"/>
  <c r="C512" i="6"/>
  <c r="B512" i="6"/>
  <c r="A512" i="6"/>
  <c r="S511" i="6"/>
  <c r="L511" i="6"/>
  <c r="K511" i="6"/>
  <c r="J511" i="6"/>
  <c r="I511" i="6"/>
  <c r="H511" i="6"/>
  <c r="G511" i="6"/>
  <c r="F511" i="6"/>
  <c r="E511" i="6"/>
  <c r="D511" i="6"/>
  <c r="C511" i="6"/>
  <c r="B511" i="6"/>
  <c r="A511" i="6"/>
  <c r="S510" i="6"/>
  <c r="L510" i="6"/>
  <c r="K510" i="6"/>
  <c r="J510" i="6"/>
  <c r="I510" i="6"/>
  <c r="H510" i="6"/>
  <c r="G510" i="6"/>
  <c r="F510" i="6"/>
  <c r="E510" i="6"/>
  <c r="D510" i="6"/>
  <c r="C510" i="6"/>
  <c r="B510" i="6"/>
  <c r="A510" i="6"/>
  <c r="S509" i="6"/>
  <c r="L509" i="6"/>
  <c r="K509" i="6"/>
  <c r="J509" i="6"/>
  <c r="I509" i="6"/>
  <c r="H509" i="6"/>
  <c r="G509" i="6"/>
  <c r="F509" i="6"/>
  <c r="E509" i="6"/>
  <c r="D509" i="6"/>
  <c r="C509" i="6"/>
  <c r="B509" i="6"/>
  <c r="A509" i="6"/>
  <c r="S508" i="6"/>
  <c r="L508" i="6"/>
  <c r="K508" i="6"/>
  <c r="J508" i="6"/>
  <c r="I508" i="6"/>
  <c r="H508" i="6"/>
  <c r="G508" i="6"/>
  <c r="F508" i="6"/>
  <c r="E508" i="6"/>
  <c r="D508" i="6"/>
  <c r="C508" i="6"/>
  <c r="B508" i="6"/>
  <c r="A508" i="6"/>
  <c r="S507" i="6"/>
  <c r="L507" i="6"/>
  <c r="K507" i="6"/>
  <c r="J507" i="6"/>
  <c r="I507" i="6"/>
  <c r="H507" i="6"/>
  <c r="G507" i="6"/>
  <c r="F507" i="6"/>
  <c r="E507" i="6"/>
  <c r="D507" i="6"/>
  <c r="C507" i="6"/>
  <c r="B507" i="6"/>
  <c r="A507" i="6"/>
  <c r="S506" i="6"/>
  <c r="L506" i="6"/>
  <c r="K506" i="6"/>
  <c r="J506" i="6"/>
  <c r="I506" i="6"/>
  <c r="H506" i="6"/>
  <c r="G506" i="6"/>
  <c r="F506" i="6"/>
  <c r="E506" i="6"/>
  <c r="D506" i="6"/>
  <c r="C506" i="6"/>
  <c r="B506" i="6"/>
  <c r="A506" i="6"/>
  <c r="S505" i="6"/>
  <c r="L505" i="6"/>
  <c r="K505" i="6"/>
  <c r="J505" i="6"/>
  <c r="I505" i="6"/>
  <c r="H505" i="6"/>
  <c r="G505" i="6"/>
  <c r="F505" i="6"/>
  <c r="E505" i="6"/>
  <c r="D505" i="6"/>
  <c r="C505" i="6"/>
  <c r="B505" i="6"/>
  <c r="A505" i="6"/>
  <c r="S504" i="6"/>
  <c r="L504" i="6"/>
  <c r="K504" i="6"/>
  <c r="J504" i="6"/>
  <c r="I504" i="6"/>
  <c r="H504" i="6"/>
  <c r="G504" i="6"/>
  <c r="F504" i="6"/>
  <c r="E504" i="6"/>
  <c r="D504" i="6"/>
  <c r="C504" i="6"/>
  <c r="B504" i="6"/>
  <c r="A504" i="6"/>
  <c r="S503" i="6"/>
  <c r="L503" i="6"/>
  <c r="K503" i="6"/>
  <c r="J503" i="6"/>
  <c r="I503" i="6"/>
  <c r="H503" i="6"/>
  <c r="G503" i="6"/>
  <c r="F503" i="6"/>
  <c r="E503" i="6"/>
  <c r="D503" i="6"/>
  <c r="C503" i="6"/>
  <c r="B503" i="6"/>
  <c r="A503" i="6"/>
  <c r="BA515" i="2"/>
  <c r="AZ515" i="2"/>
  <c r="AV515" i="2"/>
  <c r="AD515" i="2"/>
  <c r="AF515" i="2" s="1"/>
  <c r="X515" i="2"/>
  <c r="Z515" i="2" s="1"/>
  <c r="S515" i="2"/>
  <c r="U515" i="2" s="1"/>
  <c r="J515" i="2"/>
  <c r="L515" i="2" s="1"/>
  <c r="M515" i="2" s="1"/>
  <c r="E515" i="2"/>
  <c r="G515" i="2" s="1"/>
  <c r="C515" i="2"/>
  <c r="D515" i="2" s="1"/>
  <c r="B515" i="2"/>
  <c r="A515" i="2"/>
  <c r="BA514" i="2"/>
  <c r="AZ514" i="2"/>
  <c r="AV514" i="2"/>
  <c r="AD514" i="2"/>
  <c r="AF514" i="2" s="1"/>
  <c r="X514" i="2"/>
  <c r="Z514" i="2" s="1"/>
  <c r="S514" i="2"/>
  <c r="J514" i="2"/>
  <c r="L514" i="2" s="1"/>
  <c r="M514" i="2" s="1"/>
  <c r="E514" i="2"/>
  <c r="G514" i="2" s="1"/>
  <c r="C514" i="2"/>
  <c r="D514" i="2" s="1"/>
  <c r="B514" i="2"/>
  <c r="A514" i="2"/>
  <c r="BA513" i="2"/>
  <c r="AZ513" i="2"/>
  <c r="AV513" i="2"/>
  <c r="AK513" i="2"/>
  <c r="AG513" i="2"/>
  <c r="AD513" i="2"/>
  <c r="AF513" i="2" s="1"/>
  <c r="AA513" i="2"/>
  <c r="X513" i="2"/>
  <c r="Z513" i="2" s="1"/>
  <c r="V513" i="2"/>
  <c r="S513" i="2"/>
  <c r="U513" i="2" s="1"/>
  <c r="AJ513" i="2" s="1"/>
  <c r="M513" i="2"/>
  <c r="J513" i="2"/>
  <c r="L513" i="2" s="1"/>
  <c r="E513" i="2"/>
  <c r="G513" i="2" s="1"/>
  <c r="O513" i="2" s="1"/>
  <c r="D513" i="2"/>
  <c r="C513" i="2"/>
  <c r="B513" i="2"/>
  <c r="A513" i="2"/>
  <c r="BA512" i="2"/>
  <c r="AZ512" i="2"/>
  <c r="AV512" i="2"/>
  <c r="AG512" i="2"/>
  <c r="AD512" i="2"/>
  <c r="AF512" i="2" s="1"/>
  <c r="AA512" i="2"/>
  <c r="X512" i="2"/>
  <c r="Z512" i="2" s="1"/>
  <c r="S512" i="2"/>
  <c r="M512" i="2"/>
  <c r="J512" i="2"/>
  <c r="L512" i="2" s="1"/>
  <c r="E512" i="2"/>
  <c r="G512" i="2" s="1"/>
  <c r="O512" i="2" s="1"/>
  <c r="D512" i="2"/>
  <c r="C512" i="2"/>
  <c r="B512" i="2"/>
  <c r="A512" i="2"/>
  <c r="BA511" i="2"/>
  <c r="AZ511" i="2"/>
  <c r="AV511" i="2"/>
  <c r="AK511" i="2"/>
  <c r="AG511" i="2"/>
  <c r="AD511" i="2"/>
  <c r="AF511" i="2" s="1"/>
  <c r="AA511" i="2"/>
  <c r="X511" i="2"/>
  <c r="Z511" i="2" s="1"/>
  <c r="V511" i="2"/>
  <c r="S511" i="2"/>
  <c r="U511" i="2" s="1"/>
  <c r="AJ511" i="2" s="1"/>
  <c r="M511" i="2"/>
  <c r="J511" i="2"/>
  <c r="L511" i="2" s="1"/>
  <c r="E511" i="2"/>
  <c r="G511" i="2" s="1"/>
  <c r="O511" i="2" s="1"/>
  <c r="D511" i="2"/>
  <c r="C511" i="2"/>
  <c r="B511" i="2"/>
  <c r="A511" i="2"/>
  <c r="BA510" i="2"/>
  <c r="AZ510" i="2"/>
  <c r="AV510" i="2"/>
  <c r="AG510" i="2"/>
  <c r="AD510" i="2"/>
  <c r="AF510" i="2" s="1"/>
  <c r="AA510" i="2"/>
  <c r="X510" i="2"/>
  <c r="Z510" i="2" s="1"/>
  <c r="S510" i="2"/>
  <c r="M510" i="2"/>
  <c r="J510" i="2"/>
  <c r="L510" i="2" s="1"/>
  <c r="E510" i="2"/>
  <c r="G510" i="2" s="1"/>
  <c r="O510" i="2" s="1"/>
  <c r="D510" i="2"/>
  <c r="C510" i="2"/>
  <c r="B510" i="2"/>
  <c r="A510" i="2"/>
  <c r="BA509" i="2"/>
  <c r="AZ509" i="2"/>
  <c r="AV509" i="2"/>
  <c r="AG509" i="2"/>
  <c r="AD509" i="2"/>
  <c r="AF509" i="2" s="1"/>
  <c r="X509" i="2"/>
  <c r="S509" i="2"/>
  <c r="J509" i="2"/>
  <c r="E509" i="2"/>
  <c r="D509" i="2"/>
  <c r="C509" i="2"/>
  <c r="B509" i="2"/>
  <c r="A509" i="2"/>
  <c r="BA508" i="2"/>
  <c r="AZ508" i="2"/>
  <c r="AV508" i="2"/>
  <c r="AD508" i="2"/>
  <c r="X508" i="2"/>
  <c r="S508" i="2"/>
  <c r="J508" i="2"/>
  <c r="E508" i="2"/>
  <c r="D508" i="2"/>
  <c r="C508" i="2"/>
  <c r="B508" i="2"/>
  <c r="A508" i="2"/>
  <c r="BA507" i="2"/>
  <c r="AZ507" i="2"/>
  <c r="AV507" i="2"/>
  <c r="AD507" i="2"/>
  <c r="X507" i="2"/>
  <c r="S507" i="2"/>
  <c r="J507" i="2"/>
  <c r="E507" i="2"/>
  <c r="D507" i="2"/>
  <c r="C507" i="2"/>
  <c r="B507" i="2"/>
  <c r="A507" i="2"/>
  <c r="BA506" i="2"/>
  <c r="AZ506" i="2"/>
  <c r="AV506" i="2"/>
  <c r="AD506" i="2"/>
  <c r="X506" i="2"/>
  <c r="S506" i="2"/>
  <c r="J506" i="2"/>
  <c r="E506" i="2"/>
  <c r="C506" i="2"/>
  <c r="D506" i="2" s="1"/>
  <c r="B506" i="2"/>
  <c r="A506" i="2"/>
  <c r="BA505" i="2"/>
  <c r="AZ505" i="2"/>
  <c r="AV505" i="2"/>
  <c r="AF505" i="2"/>
  <c r="AG505" i="2" s="1"/>
  <c r="AD505" i="2"/>
  <c r="AE505" i="2" s="1"/>
  <c r="Z505" i="2"/>
  <c r="Y505" i="2"/>
  <c r="X505" i="2"/>
  <c r="S505" i="2"/>
  <c r="U505" i="2" s="1"/>
  <c r="G505" i="2"/>
  <c r="H505" i="2" s="1"/>
  <c r="F505" i="2"/>
  <c r="E505" i="2"/>
  <c r="C505" i="2"/>
  <c r="D505" i="2" s="1"/>
  <c r="B505" i="2"/>
  <c r="A505" i="2"/>
  <c r="BA504" i="2"/>
  <c r="AZ504" i="2"/>
  <c r="AV504" i="2"/>
  <c r="AF504" i="2"/>
  <c r="AG504" i="2" s="1"/>
  <c r="AE504" i="2"/>
  <c r="AD504" i="2"/>
  <c r="X504" i="2"/>
  <c r="Z504" i="2" s="1"/>
  <c r="S504" i="2"/>
  <c r="E504" i="2"/>
  <c r="G504" i="2" s="1"/>
  <c r="C504" i="2"/>
  <c r="D504" i="2" s="1"/>
  <c r="B504" i="2"/>
  <c r="A504" i="2"/>
  <c r="BA503" i="2"/>
  <c r="AZ503" i="2"/>
  <c r="AV503" i="2"/>
  <c r="AD503" i="2"/>
  <c r="AF503" i="2" s="1"/>
  <c r="X503" i="2"/>
  <c r="Z503" i="2" s="1"/>
  <c r="U503" i="2"/>
  <c r="AJ503" i="2" s="1"/>
  <c r="S503" i="2"/>
  <c r="T503" i="2" s="1"/>
  <c r="E503" i="2"/>
  <c r="G503" i="2" s="1"/>
  <c r="C503" i="2"/>
  <c r="D503" i="2" s="1"/>
  <c r="B503" i="2"/>
  <c r="A503" i="2"/>
  <c r="S501" i="6"/>
  <c r="L501" i="6"/>
  <c r="K501" i="6"/>
  <c r="J501" i="6"/>
  <c r="I501" i="6"/>
  <c r="H501" i="6"/>
  <c r="G501" i="6"/>
  <c r="F501" i="6"/>
  <c r="E501" i="6"/>
  <c r="D501" i="6"/>
  <c r="C501" i="6"/>
  <c r="B501" i="6"/>
  <c r="A501" i="6"/>
  <c r="S500" i="6"/>
  <c r="L500" i="6"/>
  <c r="K500" i="6"/>
  <c r="J500" i="6"/>
  <c r="I500" i="6"/>
  <c r="H500" i="6"/>
  <c r="G500" i="6"/>
  <c r="F500" i="6"/>
  <c r="E500" i="6"/>
  <c r="D500" i="6"/>
  <c r="C500" i="6"/>
  <c r="B500" i="6"/>
  <c r="A500" i="6"/>
  <c r="S499" i="6"/>
  <c r="L499" i="6"/>
  <c r="K499" i="6"/>
  <c r="J499" i="6"/>
  <c r="I499" i="6"/>
  <c r="H499" i="6"/>
  <c r="G499" i="6"/>
  <c r="F499" i="6"/>
  <c r="E499" i="6"/>
  <c r="D499" i="6"/>
  <c r="C499" i="6"/>
  <c r="B499" i="6"/>
  <c r="A499" i="6"/>
  <c r="S498" i="6"/>
  <c r="L498" i="6"/>
  <c r="K498" i="6"/>
  <c r="J498" i="6"/>
  <c r="I498" i="6"/>
  <c r="H498" i="6"/>
  <c r="G498" i="6"/>
  <c r="F498" i="6"/>
  <c r="E498" i="6"/>
  <c r="D498" i="6"/>
  <c r="C498" i="6"/>
  <c r="B498" i="6"/>
  <c r="A498" i="6"/>
  <c r="S497" i="6"/>
  <c r="L497" i="6"/>
  <c r="K497" i="6"/>
  <c r="J497" i="6"/>
  <c r="I497" i="6"/>
  <c r="H497" i="6"/>
  <c r="G497" i="6"/>
  <c r="F497" i="6"/>
  <c r="E497" i="6"/>
  <c r="D497" i="6"/>
  <c r="C497" i="6"/>
  <c r="B497" i="6"/>
  <c r="A497" i="6"/>
  <c r="S496" i="6"/>
  <c r="L496" i="6"/>
  <c r="K496" i="6"/>
  <c r="J496" i="6"/>
  <c r="I496" i="6"/>
  <c r="H496" i="6"/>
  <c r="G496" i="6"/>
  <c r="F496" i="6"/>
  <c r="E496" i="6"/>
  <c r="D496" i="6"/>
  <c r="C496" i="6"/>
  <c r="B496" i="6"/>
  <c r="A496" i="6"/>
  <c r="S495" i="6"/>
  <c r="L495" i="6"/>
  <c r="K495" i="6"/>
  <c r="J495" i="6"/>
  <c r="I495" i="6"/>
  <c r="H495" i="6"/>
  <c r="G495" i="6"/>
  <c r="F495" i="6"/>
  <c r="E495" i="6"/>
  <c r="D495" i="6"/>
  <c r="C495" i="6"/>
  <c r="B495" i="6"/>
  <c r="A495" i="6"/>
  <c r="S494" i="6"/>
  <c r="L494" i="6"/>
  <c r="K494" i="6"/>
  <c r="J494" i="6"/>
  <c r="I494" i="6"/>
  <c r="H494" i="6"/>
  <c r="G494" i="6"/>
  <c r="F494" i="6"/>
  <c r="E494" i="6"/>
  <c r="D494" i="6"/>
  <c r="C494" i="6"/>
  <c r="B494" i="6"/>
  <c r="A494" i="6"/>
  <c r="S493" i="6"/>
  <c r="L493" i="6"/>
  <c r="K493" i="6"/>
  <c r="J493" i="6"/>
  <c r="I493" i="6"/>
  <c r="H493" i="6"/>
  <c r="G493" i="6"/>
  <c r="F493" i="6"/>
  <c r="E493" i="6"/>
  <c r="D493" i="6"/>
  <c r="C493" i="6"/>
  <c r="B493" i="6"/>
  <c r="A493" i="6"/>
  <c r="S492" i="6"/>
  <c r="L492" i="6"/>
  <c r="K492" i="6"/>
  <c r="J492" i="6"/>
  <c r="I492" i="6"/>
  <c r="H492" i="6"/>
  <c r="G492" i="6"/>
  <c r="F492" i="6"/>
  <c r="E492" i="6"/>
  <c r="D492" i="6"/>
  <c r="C492" i="6"/>
  <c r="B492" i="6"/>
  <c r="A492" i="6"/>
  <c r="S491" i="6"/>
  <c r="L491" i="6"/>
  <c r="K491" i="6"/>
  <c r="J491" i="6"/>
  <c r="I491" i="6"/>
  <c r="H491" i="6"/>
  <c r="G491" i="6"/>
  <c r="F491" i="6"/>
  <c r="E491" i="6"/>
  <c r="D491" i="6"/>
  <c r="C491" i="6"/>
  <c r="B491" i="6"/>
  <c r="A491" i="6"/>
  <c r="BA501" i="2"/>
  <c r="AZ501" i="2"/>
  <c r="AV501" i="2"/>
  <c r="AF501" i="2"/>
  <c r="AD501" i="2"/>
  <c r="AE501" i="2" s="1"/>
  <c r="Z501" i="2"/>
  <c r="X501" i="2"/>
  <c r="Y501" i="2" s="1"/>
  <c r="U501" i="2"/>
  <c r="S501" i="2"/>
  <c r="T501" i="2" s="1"/>
  <c r="G501" i="2"/>
  <c r="E501" i="2"/>
  <c r="F501" i="2" s="1"/>
  <c r="C501" i="2"/>
  <c r="B501" i="2"/>
  <c r="A501" i="2"/>
  <c r="BA500" i="2"/>
  <c r="AZ500" i="2"/>
  <c r="AV500" i="2"/>
  <c r="AF500" i="2"/>
  <c r="AD500" i="2"/>
  <c r="AE500" i="2" s="1"/>
  <c r="Z500" i="2"/>
  <c r="X500" i="2"/>
  <c r="Y500" i="2" s="1"/>
  <c r="S500" i="2"/>
  <c r="T500" i="2" s="1"/>
  <c r="G500" i="2"/>
  <c r="E500" i="2"/>
  <c r="F500" i="2" s="1"/>
  <c r="C500" i="2"/>
  <c r="B500" i="2"/>
  <c r="A500" i="2"/>
  <c r="BA499" i="2"/>
  <c r="AZ499" i="2"/>
  <c r="AV499" i="2"/>
  <c r="AF499" i="2"/>
  <c r="AD499" i="2"/>
  <c r="AE499" i="2" s="1"/>
  <c r="Z499" i="2"/>
  <c r="X499" i="2"/>
  <c r="Y499" i="2" s="1"/>
  <c r="U499" i="2"/>
  <c r="S499" i="2"/>
  <c r="T499" i="2" s="1"/>
  <c r="G499" i="2"/>
  <c r="E499" i="2"/>
  <c r="F499" i="2" s="1"/>
  <c r="C499" i="2"/>
  <c r="B499" i="2"/>
  <c r="A499" i="2"/>
  <c r="BA498" i="2"/>
  <c r="AZ498" i="2"/>
  <c r="AV498" i="2"/>
  <c r="AF498" i="2"/>
  <c r="AD498" i="2"/>
  <c r="AE498" i="2" s="1"/>
  <c r="Z498" i="2"/>
  <c r="X498" i="2"/>
  <c r="Y498" i="2" s="1"/>
  <c r="S498" i="2"/>
  <c r="T498" i="2" s="1"/>
  <c r="G498" i="2"/>
  <c r="E498" i="2"/>
  <c r="F498" i="2" s="1"/>
  <c r="C498" i="2"/>
  <c r="B498" i="2"/>
  <c r="A498" i="2"/>
  <c r="BA497" i="2"/>
  <c r="AZ497" i="2"/>
  <c r="AV497" i="2"/>
  <c r="AF497" i="2"/>
  <c r="AE497" i="2"/>
  <c r="AD497" i="2"/>
  <c r="Z497" i="2"/>
  <c r="Y497" i="2"/>
  <c r="X497" i="2"/>
  <c r="U497" i="2"/>
  <c r="U498" i="2" s="1"/>
  <c r="T497" i="2"/>
  <c r="S497" i="2"/>
  <c r="G497" i="2"/>
  <c r="E497" i="2"/>
  <c r="F497" i="2" s="1"/>
  <c r="C497" i="2"/>
  <c r="B497" i="2"/>
  <c r="A497" i="2"/>
  <c r="BA496" i="2"/>
  <c r="AZ496" i="2"/>
  <c r="AV496" i="2"/>
  <c r="AF496" i="2"/>
  <c r="AD496" i="2"/>
  <c r="AE496" i="2" s="1"/>
  <c r="Z496" i="2"/>
  <c r="X496" i="2"/>
  <c r="Y496" i="2" s="1"/>
  <c r="S496" i="2"/>
  <c r="T496" i="2" s="1"/>
  <c r="G496" i="2"/>
  <c r="E496" i="2"/>
  <c r="F496" i="2" s="1"/>
  <c r="C496" i="2"/>
  <c r="B496" i="2"/>
  <c r="A496" i="2"/>
  <c r="BA495" i="2"/>
  <c r="AZ495" i="2"/>
  <c r="AV495" i="2"/>
  <c r="AJ495" i="2"/>
  <c r="AF495" i="2"/>
  <c r="AD495" i="2"/>
  <c r="AE495" i="2" s="1"/>
  <c r="X495" i="2"/>
  <c r="Y495" i="2" s="1"/>
  <c r="U495" i="2"/>
  <c r="T495" i="2"/>
  <c r="S495" i="2"/>
  <c r="H495" i="2"/>
  <c r="G495" i="2"/>
  <c r="O495" i="2" s="1"/>
  <c r="F495" i="2"/>
  <c r="E495" i="2"/>
  <c r="D495" i="2"/>
  <c r="C495" i="2"/>
  <c r="J495" i="2" s="1"/>
  <c r="B495" i="2"/>
  <c r="A495" i="2"/>
  <c r="BA494" i="2"/>
  <c r="AZ494" i="2"/>
  <c r="AV494" i="2"/>
  <c r="AG494" i="2"/>
  <c r="AF494" i="2"/>
  <c r="AE494" i="2"/>
  <c r="AD494" i="2"/>
  <c r="AA494" i="2"/>
  <c r="Z494" i="2"/>
  <c r="Y494" i="2"/>
  <c r="X494" i="2"/>
  <c r="T494" i="2"/>
  <c r="S494" i="2"/>
  <c r="H494" i="2"/>
  <c r="G494" i="2"/>
  <c r="O494" i="2" s="1"/>
  <c r="F494" i="2"/>
  <c r="E494" i="2"/>
  <c r="D494" i="2"/>
  <c r="C494" i="2"/>
  <c r="J494" i="2" s="1"/>
  <c r="B494" i="2"/>
  <c r="A494" i="2"/>
  <c r="BA493" i="2"/>
  <c r="AZ493" i="2"/>
  <c r="AV493" i="2"/>
  <c r="AG493" i="2"/>
  <c r="AF493" i="2"/>
  <c r="AE493" i="2"/>
  <c r="AD493" i="2"/>
  <c r="AA493" i="2"/>
  <c r="Z493" i="2"/>
  <c r="Y493" i="2"/>
  <c r="X493" i="2"/>
  <c r="V493" i="2"/>
  <c r="AK493" i="2" s="1"/>
  <c r="U493" i="2"/>
  <c r="U494" i="2" s="1"/>
  <c r="T493" i="2"/>
  <c r="S493" i="2"/>
  <c r="H493" i="2"/>
  <c r="G493" i="2"/>
  <c r="O493" i="2" s="1"/>
  <c r="Q493" i="2" s="1"/>
  <c r="F493" i="2"/>
  <c r="E493" i="2"/>
  <c r="D493" i="2"/>
  <c r="C493" i="2"/>
  <c r="J493" i="2" s="1"/>
  <c r="L493" i="2" s="1"/>
  <c r="M493" i="2" s="1"/>
  <c r="B493" i="2"/>
  <c r="A493" i="2"/>
  <c r="BA492" i="2"/>
  <c r="AZ492" i="2"/>
  <c r="AV492" i="2"/>
  <c r="AG492" i="2"/>
  <c r="AF492" i="2"/>
  <c r="AL492" i="2" s="1"/>
  <c r="AE492" i="2"/>
  <c r="AD492" i="2"/>
  <c r="AA492" i="2"/>
  <c r="Z492" i="2"/>
  <c r="Y492" i="2"/>
  <c r="X492" i="2"/>
  <c r="T492" i="2"/>
  <c r="S492" i="2"/>
  <c r="M492" i="2"/>
  <c r="K492" i="2"/>
  <c r="H492" i="2"/>
  <c r="G492" i="2"/>
  <c r="O492" i="2" s="1"/>
  <c r="Q492" i="2" s="1"/>
  <c r="AS492" i="2" s="1"/>
  <c r="F492" i="2"/>
  <c r="E492" i="2"/>
  <c r="D492" i="2"/>
  <c r="C492" i="2"/>
  <c r="J492" i="2" s="1"/>
  <c r="L492" i="2" s="1"/>
  <c r="B492" i="2"/>
  <c r="A492" i="2"/>
  <c r="BA491" i="2"/>
  <c r="AZ491" i="2"/>
  <c r="AV491" i="2"/>
  <c r="AS491" i="2"/>
  <c r="AK491" i="2"/>
  <c r="AG491" i="2"/>
  <c r="AF491" i="2"/>
  <c r="AE491" i="2"/>
  <c r="AD491" i="2"/>
  <c r="AA491" i="2"/>
  <c r="Z491" i="2"/>
  <c r="Y491" i="2"/>
  <c r="X491" i="2"/>
  <c r="V491" i="2"/>
  <c r="U491" i="2"/>
  <c r="U492" i="2" s="1"/>
  <c r="T491" i="2"/>
  <c r="S491" i="2"/>
  <c r="M491" i="2"/>
  <c r="H491" i="2"/>
  <c r="G491" i="2"/>
  <c r="O491" i="2" s="1"/>
  <c r="Q491" i="2" s="1"/>
  <c r="R491" i="2" s="1"/>
  <c r="F491" i="2"/>
  <c r="E491" i="2"/>
  <c r="D491" i="2"/>
  <c r="C491" i="2"/>
  <c r="J491" i="2" s="1"/>
  <c r="L491" i="2" s="1"/>
  <c r="B491" i="2"/>
  <c r="A491" i="2"/>
  <c r="AW527" i="2"/>
  <c r="AW525" i="2"/>
  <c r="AQ527" i="2"/>
  <c r="AM527" i="2" l="1"/>
  <c r="O525" i="6"/>
  <c r="O527" i="6"/>
  <c r="N527" i="6"/>
  <c r="C531" i="6"/>
  <c r="Q531" i="2"/>
  <c r="P531" i="2"/>
  <c r="D531" i="6" s="1"/>
  <c r="AO525" i="2"/>
  <c r="AI529" i="2"/>
  <c r="J529" i="6" s="1"/>
  <c r="I529" i="6"/>
  <c r="C529" i="6"/>
  <c r="P529" i="2"/>
  <c r="D529" i="6" s="1"/>
  <c r="Q529" i="2"/>
  <c r="R532" i="2"/>
  <c r="AS532" i="2"/>
  <c r="AL532" i="2"/>
  <c r="R533" i="2"/>
  <c r="AS533" i="2"/>
  <c r="AN533" i="2"/>
  <c r="G533" i="6" s="1"/>
  <c r="AL533" i="2"/>
  <c r="AK532" i="2"/>
  <c r="AR527" i="2"/>
  <c r="BD525" i="2"/>
  <c r="BB525" i="2"/>
  <c r="Q525" i="6" s="1"/>
  <c r="BD527" i="2"/>
  <c r="BB527" i="2"/>
  <c r="Q527" i="6" s="1"/>
  <c r="AN526" i="2"/>
  <c r="AM526" i="2"/>
  <c r="AM530" i="2"/>
  <c r="AT525" i="2"/>
  <c r="AK526" i="2"/>
  <c r="AT530" i="2"/>
  <c r="AT526" i="2"/>
  <c r="AT527" i="2"/>
  <c r="AK528" i="2"/>
  <c r="AM528" i="2"/>
  <c r="AT528" i="2"/>
  <c r="AH523" i="2"/>
  <c r="I523" i="6" s="1"/>
  <c r="AH519" i="2"/>
  <c r="I519" i="6" s="1"/>
  <c r="AI520" i="2"/>
  <c r="J520" i="6" s="1"/>
  <c r="I520" i="6"/>
  <c r="AJ519" i="2"/>
  <c r="K519" i="6" s="1"/>
  <c r="U520" i="2"/>
  <c r="AK523" i="2"/>
  <c r="L523" i="6" s="1"/>
  <c r="AK519" i="2"/>
  <c r="L519" i="6" s="1"/>
  <c r="V518" i="2"/>
  <c r="AJ518" i="2"/>
  <c r="K518" i="6" s="1"/>
  <c r="AK521" i="2"/>
  <c r="L521" i="6" s="1"/>
  <c r="H518" i="2"/>
  <c r="O518" i="2"/>
  <c r="C518" i="6" s="1"/>
  <c r="P520" i="2"/>
  <c r="D520" i="6" s="1"/>
  <c r="Q520" i="2"/>
  <c r="V522" i="2"/>
  <c r="AJ522" i="2"/>
  <c r="K522" i="6" s="1"/>
  <c r="H519" i="2"/>
  <c r="O519" i="2"/>
  <c r="C519" i="6" s="1"/>
  <c r="AI521" i="2"/>
  <c r="J521" i="6" s="1"/>
  <c r="AK517" i="2"/>
  <c r="L517" i="6" s="1"/>
  <c r="K522" i="2"/>
  <c r="L522" i="2"/>
  <c r="M522" i="2" s="1"/>
  <c r="P523" i="2"/>
  <c r="D523" i="6" s="1"/>
  <c r="Q523" i="2"/>
  <c r="K519" i="2"/>
  <c r="L519" i="2"/>
  <c r="M519" i="2" s="1"/>
  <c r="AI522" i="2"/>
  <c r="J522" i="6" s="1"/>
  <c r="P522" i="2"/>
  <c r="D522" i="6" s="1"/>
  <c r="Q522" i="2"/>
  <c r="AG517" i="2"/>
  <c r="AH517" i="2"/>
  <c r="AN517" i="2"/>
  <c r="G517" i="6" s="1"/>
  <c r="AL517" i="2"/>
  <c r="P521" i="2"/>
  <c r="D521" i="6" s="1"/>
  <c r="Q521" i="2"/>
  <c r="K521" i="2"/>
  <c r="L521" i="2"/>
  <c r="M521" i="2" s="1"/>
  <c r="AG518" i="2"/>
  <c r="AH518" i="2"/>
  <c r="I518" i="6" s="1"/>
  <c r="K520" i="2"/>
  <c r="L520" i="2"/>
  <c r="M520" i="2" s="1"/>
  <c r="K523" i="2"/>
  <c r="L523" i="2"/>
  <c r="M523" i="2" s="1"/>
  <c r="AA518" i="2"/>
  <c r="AS517" i="2"/>
  <c r="V515" i="2"/>
  <c r="AJ515" i="2"/>
  <c r="U514" i="2"/>
  <c r="AA515" i="2"/>
  <c r="AA514" i="2"/>
  <c r="H515" i="2"/>
  <c r="O515" i="2"/>
  <c r="AG515" i="2"/>
  <c r="AH515" i="2"/>
  <c r="AI515" i="2" s="1"/>
  <c r="H514" i="2"/>
  <c r="O514" i="2"/>
  <c r="AG514" i="2"/>
  <c r="AH514" i="2"/>
  <c r="F514" i="2"/>
  <c r="K514" i="2"/>
  <c r="T514" i="2"/>
  <c r="Y514" i="2"/>
  <c r="AE514" i="2"/>
  <c r="F515" i="2"/>
  <c r="K515" i="2"/>
  <c r="T515" i="2"/>
  <c r="Y515" i="2"/>
  <c r="AE515" i="2"/>
  <c r="AA504" i="2"/>
  <c r="V505" i="2"/>
  <c r="AJ505" i="2"/>
  <c r="AA503" i="2"/>
  <c r="H504" i="2"/>
  <c r="O504" i="2"/>
  <c r="H503" i="2"/>
  <c r="O503" i="2"/>
  <c r="AG503" i="2"/>
  <c r="AH503" i="2"/>
  <c r="U504" i="2"/>
  <c r="J503" i="2"/>
  <c r="L506" i="2"/>
  <c r="M506" i="2" s="1"/>
  <c r="K506" i="2"/>
  <c r="G508" i="2"/>
  <c r="F508" i="2"/>
  <c r="Z508" i="2"/>
  <c r="Y508" i="2"/>
  <c r="AE503" i="2"/>
  <c r="F504" i="2"/>
  <c r="Y504" i="2"/>
  <c r="O505" i="2"/>
  <c r="T505" i="2"/>
  <c r="AA505" i="2"/>
  <c r="AH505" i="2"/>
  <c r="AF506" i="2"/>
  <c r="AE506" i="2"/>
  <c r="F503" i="2"/>
  <c r="Y503" i="2"/>
  <c r="T504" i="2"/>
  <c r="AH504" i="2"/>
  <c r="J505" i="2"/>
  <c r="T506" i="2"/>
  <c r="AS510" i="2"/>
  <c r="AS512" i="2"/>
  <c r="J504" i="2"/>
  <c r="V503" i="2"/>
  <c r="Q510" i="2"/>
  <c r="R510" i="2" s="1"/>
  <c r="P510" i="2"/>
  <c r="Q511" i="2"/>
  <c r="R511" i="2" s="1"/>
  <c r="P511" i="2"/>
  <c r="Q512" i="2"/>
  <c r="R512" i="2" s="1"/>
  <c r="P512" i="2"/>
  <c r="Q513" i="2"/>
  <c r="R513" i="2" s="1"/>
  <c r="P513" i="2"/>
  <c r="G507" i="2"/>
  <c r="F507" i="2"/>
  <c r="Z507" i="2"/>
  <c r="Y507" i="2"/>
  <c r="L509" i="2"/>
  <c r="M509" i="2" s="1"/>
  <c r="K509" i="2"/>
  <c r="U509" i="2"/>
  <c r="U510" i="2" s="1"/>
  <c r="T509" i="2"/>
  <c r="H510" i="2"/>
  <c r="AL510" i="2"/>
  <c r="AH510" i="2"/>
  <c r="AI510" i="2" s="1"/>
  <c r="H511" i="2"/>
  <c r="AL511" i="2"/>
  <c r="AM511" i="2" s="1"/>
  <c r="AH511" i="2"/>
  <c r="AI511" i="2" s="1"/>
  <c r="H512" i="2"/>
  <c r="U512" i="2"/>
  <c r="AL512" i="2"/>
  <c r="AH512" i="2"/>
  <c r="AI512" i="2" s="1"/>
  <c r="H513" i="2"/>
  <c r="AL513" i="2"/>
  <c r="AM513" i="2" s="1"/>
  <c r="AH513" i="2"/>
  <c r="AI513" i="2" s="1"/>
  <c r="G506" i="2"/>
  <c r="F506" i="2"/>
  <c r="Z506" i="2"/>
  <c r="Y506" i="2"/>
  <c r="L508" i="2"/>
  <c r="M508" i="2" s="1"/>
  <c r="K508" i="2"/>
  <c r="T508" i="2"/>
  <c r="AF508" i="2"/>
  <c r="AE508" i="2"/>
  <c r="L507" i="2"/>
  <c r="M507" i="2" s="1"/>
  <c r="K507" i="2"/>
  <c r="U507" i="2"/>
  <c r="U508" i="2" s="1"/>
  <c r="T507" i="2"/>
  <c r="AF507" i="2"/>
  <c r="AE507" i="2"/>
  <c r="G509" i="2"/>
  <c r="F509" i="2"/>
  <c r="Z509" i="2"/>
  <c r="Y509" i="2"/>
  <c r="AE509" i="2"/>
  <c r="F510" i="2"/>
  <c r="K510" i="2"/>
  <c r="T510" i="2"/>
  <c r="Y510" i="2"/>
  <c r="AE510" i="2"/>
  <c r="F511" i="2"/>
  <c r="K511" i="2"/>
  <c r="T511" i="2"/>
  <c r="Y511" i="2"/>
  <c r="AE511" i="2"/>
  <c r="F512" i="2"/>
  <c r="K512" i="2"/>
  <c r="T512" i="2"/>
  <c r="Y512" i="2"/>
  <c r="AE512" i="2"/>
  <c r="F513" i="2"/>
  <c r="K513" i="2"/>
  <c r="T513" i="2"/>
  <c r="Y513" i="2"/>
  <c r="AE513" i="2"/>
  <c r="AS493" i="2"/>
  <c r="R493" i="2"/>
  <c r="P491" i="2"/>
  <c r="AT491" i="2" s="1"/>
  <c r="AJ492" i="2"/>
  <c r="AN491" i="2"/>
  <c r="AN492" i="2"/>
  <c r="L494" i="2"/>
  <c r="M494" i="2" s="1"/>
  <c r="K494" i="2"/>
  <c r="Q494" i="2"/>
  <c r="P494" i="2"/>
  <c r="AT492" i="2"/>
  <c r="P492" i="2"/>
  <c r="V492" i="2"/>
  <c r="K493" i="2"/>
  <c r="AJ494" i="2"/>
  <c r="V494" i="2"/>
  <c r="AN493" i="2"/>
  <c r="L495" i="2"/>
  <c r="M495" i="2" s="1"/>
  <c r="K495" i="2"/>
  <c r="Q495" i="2"/>
  <c r="R495" i="2" s="1"/>
  <c r="P495" i="2"/>
  <c r="V498" i="2"/>
  <c r="AJ498" i="2"/>
  <c r="K491" i="2"/>
  <c r="R492" i="2"/>
  <c r="AM492" i="2" s="1"/>
  <c r="P493" i="2"/>
  <c r="AL494" i="2"/>
  <c r="H496" i="2"/>
  <c r="O496" i="2"/>
  <c r="U496" i="2"/>
  <c r="AG496" i="2"/>
  <c r="AH496" i="2"/>
  <c r="AG497" i="2"/>
  <c r="AH497" i="2"/>
  <c r="AI497" i="2" s="1"/>
  <c r="D499" i="2"/>
  <c r="J499" i="2"/>
  <c r="AA499" i="2"/>
  <c r="H501" i="2"/>
  <c r="O501" i="2"/>
  <c r="V501" i="2"/>
  <c r="AG501" i="2"/>
  <c r="AH501" i="2"/>
  <c r="AH491" i="2"/>
  <c r="AI491" i="2" s="1"/>
  <c r="AL491" i="2"/>
  <c r="AM491" i="2" s="1"/>
  <c r="AH492" i="2"/>
  <c r="AI492" i="2" s="1"/>
  <c r="AH493" i="2"/>
  <c r="AI493" i="2" s="1"/>
  <c r="AL493" i="2"/>
  <c r="AM493" i="2" s="1"/>
  <c r="AH494" i="2"/>
  <c r="AI494" i="2" s="1"/>
  <c r="Z495" i="2"/>
  <c r="H497" i="2"/>
  <c r="O497" i="2"/>
  <c r="AA497" i="2"/>
  <c r="AJ497" i="2"/>
  <c r="H498" i="2"/>
  <c r="O498" i="2"/>
  <c r="AG498" i="2"/>
  <c r="AH498" i="2"/>
  <c r="D500" i="2"/>
  <c r="J500" i="2"/>
  <c r="AA500" i="2"/>
  <c r="AJ501" i="2"/>
  <c r="D496" i="2"/>
  <c r="J496" i="2"/>
  <c r="AA496" i="2"/>
  <c r="V497" i="2"/>
  <c r="H499" i="2"/>
  <c r="O499" i="2"/>
  <c r="V499" i="2"/>
  <c r="AG499" i="2"/>
  <c r="AH499" i="2"/>
  <c r="D501" i="2"/>
  <c r="J501" i="2"/>
  <c r="AA501" i="2"/>
  <c r="AJ491" i="2"/>
  <c r="AJ493" i="2"/>
  <c r="V495" i="2"/>
  <c r="AG495" i="2"/>
  <c r="AL495" i="2"/>
  <c r="AH495" i="2"/>
  <c r="D497" i="2"/>
  <c r="J497" i="2"/>
  <c r="D498" i="2"/>
  <c r="J498" i="2"/>
  <c r="AA498" i="2"/>
  <c r="AJ499" i="2"/>
  <c r="H500" i="2"/>
  <c r="O500" i="2"/>
  <c r="U500" i="2"/>
  <c r="AG500" i="2"/>
  <c r="AH500" i="2"/>
  <c r="AW493" i="2"/>
  <c r="AW533" i="2"/>
  <c r="AX525" i="2"/>
  <c r="AQ525" i="2"/>
  <c r="AX527" i="2"/>
  <c r="AW491" i="2"/>
  <c r="AP533" i="2"/>
  <c r="AP526" i="2"/>
  <c r="AW517" i="2"/>
  <c r="AP493" i="2"/>
  <c r="AP491" i="2"/>
  <c r="AW526" i="2"/>
  <c r="AP492" i="2"/>
  <c r="AW492" i="2"/>
  <c r="AP517" i="2"/>
  <c r="O526" i="6" l="1"/>
  <c r="M491" i="6"/>
  <c r="M526" i="6"/>
  <c r="O492" i="6"/>
  <c r="O493" i="6"/>
  <c r="M492" i="6"/>
  <c r="M493" i="6"/>
  <c r="O491" i="6"/>
  <c r="P527" i="6"/>
  <c r="M533" i="6"/>
  <c r="O533" i="6"/>
  <c r="N525" i="6"/>
  <c r="AR525" i="2"/>
  <c r="P525" i="6"/>
  <c r="AN529" i="2"/>
  <c r="AL529" i="2"/>
  <c r="AS529" i="2"/>
  <c r="R529" i="2"/>
  <c r="AO529" i="2" s="1"/>
  <c r="H525" i="6"/>
  <c r="AS531" i="2"/>
  <c r="AN531" i="2"/>
  <c r="R531" i="2"/>
  <c r="AM531" i="2" s="1"/>
  <c r="AL531" i="2"/>
  <c r="BD533" i="2"/>
  <c r="BB533" i="2"/>
  <c r="Q533" i="6" s="1"/>
  <c r="AO533" i="2"/>
  <c r="H533" i="6" s="1"/>
  <c r="AT532" i="2"/>
  <c r="AT533" i="2"/>
  <c r="AY533" i="2" s="1"/>
  <c r="AM533" i="2"/>
  <c r="AN532" i="2"/>
  <c r="AM532" i="2"/>
  <c r="BC527" i="2"/>
  <c r="R527" i="6" s="1"/>
  <c r="BC525" i="2"/>
  <c r="R525" i="6" s="1"/>
  <c r="BD526" i="2"/>
  <c r="BB526" i="2"/>
  <c r="Q526" i="6" s="1"/>
  <c r="AO526" i="2"/>
  <c r="AY527" i="2"/>
  <c r="AY525" i="2"/>
  <c r="O517" i="6"/>
  <c r="M517" i="6"/>
  <c r="AI517" i="2"/>
  <c r="J517" i="6" s="1"/>
  <c r="I517" i="6"/>
  <c r="V520" i="2"/>
  <c r="AK520" i="2" s="1"/>
  <c r="L520" i="6" s="1"/>
  <c r="AJ520" i="2"/>
  <c r="K520" i="6" s="1"/>
  <c r="AI519" i="2"/>
  <c r="J519" i="6" s="1"/>
  <c r="AI523" i="2"/>
  <c r="J523" i="6" s="1"/>
  <c r="BD517" i="2"/>
  <c r="BB517" i="2"/>
  <c r="Q517" i="6" s="1"/>
  <c r="R521" i="2"/>
  <c r="AL521" i="2"/>
  <c r="AM521" i="2" s="1"/>
  <c r="AS521" i="2"/>
  <c r="AN521" i="2"/>
  <c r="G521" i="6" s="1"/>
  <c r="AK522" i="2"/>
  <c r="L522" i="6" s="1"/>
  <c r="R520" i="2"/>
  <c r="AS520" i="2"/>
  <c r="AL520" i="2"/>
  <c r="P519" i="2"/>
  <c r="D519" i="6" s="1"/>
  <c r="Q519" i="2"/>
  <c r="AI518" i="2"/>
  <c r="J518" i="6" s="1"/>
  <c r="AM517" i="2"/>
  <c r="R522" i="2"/>
  <c r="AL522" i="2"/>
  <c r="AS522" i="2"/>
  <c r="P518" i="2"/>
  <c r="D518" i="6" s="1"/>
  <c r="Q518" i="2"/>
  <c r="AK518" i="2"/>
  <c r="L518" i="6" s="1"/>
  <c r="AT517" i="2"/>
  <c r="AO517" i="2"/>
  <c r="H517" i="6" s="1"/>
  <c r="R523" i="2"/>
  <c r="AN523" i="2"/>
  <c r="G523" i="6" s="1"/>
  <c r="AS523" i="2"/>
  <c r="AL523" i="2"/>
  <c r="AI514" i="2"/>
  <c r="Q515" i="2"/>
  <c r="P515" i="2"/>
  <c r="AK515" i="2"/>
  <c r="Q514" i="2"/>
  <c r="P514" i="2"/>
  <c r="V514" i="2"/>
  <c r="AJ514" i="2"/>
  <c r="AJ508" i="2"/>
  <c r="V508" i="2"/>
  <c r="AJ510" i="2"/>
  <c r="V510" i="2"/>
  <c r="AA509" i="2"/>
  <c r="AH507" i="2"/>
  <c r="AG507" i="2"/>
  <c r="AA506" i="2"/>
  <c r="AM512" i="2"/>
  <c r="AM510" i="2"/>
  <c r="L504" i="2"/>
  <c r="M504" i="2" s="1"/>
  <c r="K504" i="2"/>
  <c r="AT510" i="2"/>
  <c r="K505" i="2"/>
  <c r="L505" i="2"/>
  <c r="M505" i="2" s="1"/>
  <c r="V504" i="2"/>
  <c r="AJ504" i="2"/>
  <c r="AK505" i="2"/>
  <c r="AN513" i="2"/>
  <c r="AJ512" i="2"/>
  <c r="V512" i="2"/>
  <c r="AN511" i="2"/>
  <c r="H507" i="2"/>
  <c r="O507" i="2"/>
  <c r="AS513" i="2"/>
  <c r="AI504" i="2"/>
  <c r="AA508" i="2"/>
  <c r="Q503" i="2"/>
  <c r="P503" i="2"/>
  <c r="O509" i="2"/>
  <c r="H509" i="2"/>
  <c r="AJ507" i="2"/>
  <c r="V507" i="2"/>
  <c r="AG508" i="2"/>
  <c r="AH508" i="2"/>
  <c r="O506" i="2"/>
  <c r="H506" i="2"/>
  <c r="AK503" i="2"/>
  <c r="AT512" i="2"/>
  <c r="U506" i="2"/>
  <c r="AH506" i="2"/>
  <c r="AI506" i="2" s="1"/>
  <c r="AG506" i="2"/>
  <c r="AH509" i="2"/>
  <c r="AI509" i="2" s="1"/>
  <c r="AJ509" i="2"/>
  <c r="V509" i="2"/>
  <c r="AA507" i="2"/>
  <c r="AS511" i="2"/>
  <c r="AI505" i="2"/>
  <c r="Q505" i="2"/>
  <c r="P505" i="2"/>
  <c r="H508" i="2"/>
  <c r="O508" i="2"/>
  <c r="L503" i="2"/>
  <c r="M503" i="2" s="1"/>
  <c r="K503" i="2"/>
  <c r="AI503" i="2"/>
  <c r="Q504" i="2"/>
  <c r="P504" i="2"/>
  <c r="BD492" i="2"/>
  <c r="BB492" i="2"/>
  <c r="Q492" i="6" s="1"/>
  <c r="BD491" i="2"/>
  <c r="BB491" i="2"/>
  <c r="Q491" i="6" s="1"/>
  <c r="BB493" i="2"/>
  <c r="Q493" i="6" s="1"/>
  <c r="BD493" i="2"/>
  <c r="V500" i="2"/>
  <c r="AJ500" i="2"/>
  <c r="AI495" i="2"/>
  <c r="AS495" i="2"/>
  <c r="AA495" i="2"/>
  <c r="K499" i="2"/>
  <c r="L499" i="2"/>
  <c r="M499" i="2" s="1"/>
  <c r="V496" i="2"/>
  <c r="AJ496" i="2"/>
  <c r="AN494" i="2"/>
  <c r="AK494" i="2"/>
  <c r="AK492" i="2"/>
  <c r="AO492" i="2"/>
  <c r="K501" i="2"/>
  <c r="L501" i="2"/>
  <c r="M501" i="2" s="1"/>
  <c r="P497" i="2"/>
  <c r="Q497" i="2"/>
  <c r="AK501" i="2"/>
  <c r="K498" i="2"/>
  <c r="L498" i="2"/>
  <c r="M498" i="2" s="1"/>
  <c r="AI499" i="2"/>
  <c r="K500" i="2"/>
  <c r="L500" i="2"/>
  <c r="M500" i="2" s="1"/>
  <c r="P501" i="2"/>
  <c r="Q501" i="2"/>
  <c r="AM495" i="2"/>
  <c r="P499" i="2"/>
  <c r="Q499" i="2"/>
  <c r="P498" i="2"/>
  <c r="Q498" i="2"/>
  <c r="AI496" i="2"/>
  <c r="P496" i="2"/>
  <c r="Q496" i="2"/>
  <c r="AK498" i="2"/>
  <c r="AS494" i="2"/>
  <c r="R494" i="2"/>
  <c r="AM494" i="2" s="1"/>
  <c r="AO491" i="2"/>
  <c r="AT493" i="2"/>
  <c r="AY493" i="2" s="1"/>
  <c r="K497" i="2"/>
  <c r="L497" i="2"/>
  <c r="M497" i="2" s="1"/>
  <c r="AI498" i="2"/>
  <c r="AI500" i="2"/>
  <c r="P500" i="2"/>
  <c r="Q500" i="2"/>
  <c r="AK495" i="2"/>
  <c r="AK499" i="2"/>
  <c r="AK497" i="2"/>
  <c r="K496" i="2"/>
  <c r="L496" i="2"/>
  <c r="M496" i="2" s="1"/>
  <c r="AI501" i="2"/>
  <c r="AO493" i="2"/>
  <c r="AN495" i="2"/>
  <c r="AX491" i="2"/>
  <c r="AW494" i="2"/>
  <c r="AQ526" i="2"/>
  <c r="AP532" i="2"/>
  <c r="AP495" i="2"/>
  <c r="AW529" i="2"/>
  <c r="AQ492" i="2"/>
  <c r="AP531" i="2"/>
  <c r="AW511" i="2"/>
  <c r="AW532" i="2"/>
  <c r="AQ529" i="2"/>
  <c r="AP511" i="2"/>
  <c r="AP523" i="2"/>
  <c r="AP529" i="2"/>
  <c r="AX493" i="2"/>
  <c r="AX492" i="2"/>
  <c r="AP494" i="2"/>
  <c r="AP521" i="2"/>
  <c r="AQ491" i="2"/>
  <c r="AX526" i="2"/>
  <c r="AQ533" i="2"/>
  <c r="AX517" i="2"/>
  <c r="AW513" i="2"/>
  <c r="AW523" i="2"/>
  <c r="AW521" i="2"/>
  <c r="AW495" i="2"/>
  <c r="AP513" i="2"/>
  <c r="AQ517" i="2"/>
  <c r="AQ493" i="2"/>
  <c r="AW531" i="2"/>
  <c r="AX533" i="2"/>
  <c r="N492" i="6" l="1"/>
  <c r="M494" i="6"/>
  <c r="O495" i="6"/>
  <c r="O513" i="6"/>
  <c r="M495" i="6"/>
  <c r="N493" i="6"/>
  <c r="M511" i="6"/>
  <c r="M532" i="6"/>
  <c r="P492" i="6"/>
  <c r="P526" i="6"/>
  <c r="N526" i="6"/>
  <c r="N491" i="6"/>
  <c r="O494" i="6"/>
  <c r="M513" i="6"/>
  <c r="O532" i="6"/>
  <c r="P491" i="6"/>
  <c r="P493" i="6"/>
  <c r="O511" i="6"/>
  <c r="AY526" i="2"/>
  <c r="N529" i="6"/>
  <c r="AR529" i="2"/>
  <c r="N533" i="6"/>
  <c r="M531" i="6"/>
  <c r="O529" i="6"/>
  <c r="BD529" i="2"/>
  <c r="BB529" i="2"/>
  <c r="Q529" i="6" s="1"/>
  <c r="P533" i="6"/>
  <c r="O531" i="6"/>
  <c r="AY531" i="2"/>
  <c r="BB531" i="2"/>
  <c r="Q531" i="6" s="1"/>
  <c r="BD531" i="2"/>
  <c r="M529" i="6"/>
  <c r="H529" i="6"/>
  <c r="G531" i="6"/>
  <c r="AO531" i="2"/>
  <c r="AT529" i="2"/>
  <c r="AT531" i="2"/>
  <c r="AM529" i="2"/>
  <c r="G529" i="6"/>
  <c r="AN530" i="2"/>
  <c r="AN528" i="2"/>
  <c r="BD532" i="2"/>
  <c r="BB532" i="2"/>
  <c r="Q532" i="6" s="1"/>
  <c r="AR533" i="2"/>
  <c r="BC533" i="2"/>
  <c r="R533" i="6" s="1"/>
  <c r="BF533" i="2"/>
  <c r="BE533" i="2"/>
  <c r="AO532" i="2"/>
  <c r="AR526" i="2"/>
  <c r="BC526" i="2"/>
  <c r="R526" i="6" s="1"/>
  <c r="BE525" i="2"/>
  <c r="BF525" i="2"/>
  <c r="BE527" i="2"/>
  <c r="BF527" i="2"/>
  <c r="BE526" i="2"/>
  <c r="BF526" i="2"/>
  <c r="M523" i="6"/>
  <c r="N517" i="6"/>
  <c r="M521" i="6"/>
  <c r="O523" i="6"/>
  <c r="P517" i="6"/>
  <c r="O521" i="6"/>
  <c r="AR517" i="2"/>
  <c r="BD523" i="2"/>
  <c r="BB523" i="2"/>
  <c r="Q523" i="6" s="1"/>
  <c r="BC517" i="2"/>
  <c r="R517" i="6" s="1"/>
  <c r="BD521" i="2"/>
  <c r="BB521" i="2"/>
  <c r="Q521" i="6" s="1"/>
  <c r="AO523" i="2"/>
  <c r="H523" i="6" s="1"/>
  <c r="AM522" i="2"/>
  <c r="AN522" i="2"/>
  <c r="G522" i="6" s="1"/>
  <c r="R519" i="2"/>
  <c r="AN519" i="2"/>
  <c r="G519" i="6" s="1"/>
  <c r="AS519" i="2"/>
  <c r="AL519" i="2"/>
  <c r="R518" i="2"/>
  <c r="AL518" i="2"/>
  <c r="AS518" i="2"/>
  <c r="AM523" i="2"/>
  <c r="AM520" i="2"/>
  <c r="AN520" i="2"/>
  <c r="G520" i="6" s="1"/>
  <c r="AO521" i="2"/>
  <c r="H521" i="6" s="1"/>
  <c r="AT523" i="2"/>
  <c r="AT522" i="2"/>
  <c r="AT520" i="2"/>
  <c r="AT521" i="2"/>
  <c r="AY517" i="2"/>
  <c r="R514" i="2"/>
  <c r="AS514" i="2"/>
  <c r="AL514" i="2"/>
  <c r="AK514" i="2"/>
  <c r="R515" i="2"/>
  <c r="AS515" i="2"/>
  <c r="AN515" i="2"/>
  <c r="AL515" i="2"/>
  <c r="BD511" i="2"/>
  <c r="BB511" i="2"/>
  <c r="Q511" i="6" s="1"/>
  <c r="BD513" i="2"/>
  <c r="BB513" i="2"/>
  <c r="Q513" i="6" s="1"/>
  <c r="Q507" i="2"/>
  <c r="P507" i="2"/>
  <c r="AK510" i="2"/>
  <c r="AK508" i="2"/>
  <c r="R505" i="2"/>
  <c r="AN505" i="2"/>
  <c r="AL505" i="2"/>
  <c r="AS505" i="2"/>
  <c r="AJ506" i="2"/>
  <c r="V506" i="2"/>
  <c r="Q506" i="2"/>
  <c r="P506" i="2"/>
  <c r="AK507" i="2"/>
  <c r="Q509" i="2"/>
  <c r="P509" i="2"/>
  <c r="AK504" i="2"/>
  <c r="R504" i="2"/>
  <c r="AS504" i="2"/>
  <c r="AL504" i="2"/>
  <c r="Q508" i="2"/>
  <c r="P508" i="2"/>
  <c r="AK509" i="2"/>
  <c r="AI508" i="2"/>
  <c r="AO511" i="2"/>
  <c r="AO513" i="2"/>
  <c r="AT511" i="2"/>
  <c r="R503" i="2"/>
  <c r="AS503" i="2"/>
  <c r="AL503" i="2"/>
  <c r="AM503" i="2" s="1"/>
  <c r="AN503" i="2"/>
  <c r="AT513" i="2"/>
  <c r="AK512" i="2"/>
  <c r="AN512" i="2"/>
  <c r="AI507" i="2"/>
  <c r="BC492" i="2"/>
  <c r="R492" i="6" s="1"/>
  <c r="AR492" i="2"/>
  <c r="AR491" i="2"/>
  <c r="BC491" i="2"/>
  <c r="R491" i="6" s="1"/>
  <c r="AR493" i="2"/>
  <c r="BD494" i="2"/>
  <c r="AY494" i="2"/>
  <c r="BB494" i="2"/>
  <c r="Q494" i="6" s="1"/>
  <c r="BC493" i="2"/>
  <c r="R493" i="6" s="1"/>
  <c r="BD495" i="2"/>
  <c r="BB495" i="2"/>
  <c r="Q495" i="6" s="1"/>
  <c r="BE493" i="2"/>
  <c r="BF493" i="2"/>
  <c r="R496" i="2"/>
  <c r="AL496" i="2"/>
  <c r="AS496" i="2"/>
  <c r="AO495" i="2"/>
  <c r="R500" i="2"/>
  <c r="AS500" i="2"/>
  <c r="AL500" i="2"/>
  <c r="R499" i="2"/>
  <c r="AN499" i="2"/>
  <c r="AS499" i="2"/>
  <c r="AL499" i="2"/>
  <c r="AO494" i="2"/>
  <c r="AK496" i="2"/>
  <c r="AK500" i="2"/>
  <c r="AY491" i="2"/>
  <c r="AY492" i="2"/>
  <c r="R501" i="2"/>
  <c r="AN501" i="2"/>
  <c r="AS501" i="2"/>
  <c r="AL501" i="2"/>
  <c r="AM501" i="2" s="1"/>
  <c r="R497" i="2"/>
  <c r="AN497" i="2"/>
  <c r="AL497" i="2"/>
  <c r="AS497" i="2"/>
  <c r="AT494" i="2"/>
  <c r="R498" i="2"/>
  <c r="AL498" i="2"/>
  <c r="AS498" i="2"/>
  <c r="AT495" i="2"/>
  <c r="AX511" i="2"/>
  <c r="AW497" i="2"/>
  <c r="AX529" i="2"/>
  <c r="AX495" i="2"/>
  <c r="AW520" i="2"/>
  <c r="AX531" i="2"/>
  <c r="AQ513" i="2"/>
  <c r="AX521" i="2"/>
  <c r="AP515" i="2"/>
  <c r="AQ494" i="2"/>
  <c r="AW499" i="2"/>
  <c r="AP528" i="2"/>
  <c r="AQ521" i="2"/>
  <c r="AW505" i="2"/>
  <c r="AP522" i="2"/>
  <c r="AP499" i="2"/>
  <c r="AX532" i="2"/>
  <c r="AQ511" i="2"/>
  <c r="AW519" i="2"/>
  <c r="AW503" i="2"/>
  <c r="AP501" i="2"/>
  <c r="AW528" i="2"/>
  <c r="AQ532" i="2"/>
  <c r="AQ495" i="2"/>
  <c r="AP520" i="2"/>
  <c r="AW512" i="2"/>
  <c r="AW501" i="2"/>
  <c r="AX494" i="2"/>
  <c r="AP519" i="2"/>
  <c r="AP503" i="2"/>
  <c r="AW522" i="2"/>
  <c r="AP530" i="2"/>
  <c r="AP512" i="2"/>
  <c r="AP497" i="2"/>
  <c r="AQ531" i="2"/>
  <c r="AX513" i="2"/>
  <c r="AQ523" i="2"/>
  <c r="AW515" i="2"/>
  <c r="AP505" i="2"/>
  <c r="AX523" i="2"/>
  <c r="AW530" i="2"/>
  <c r="P532" i="6" l="1"/>
  <c r="O501" i="6"/>
  <c r="N494" i="6"/>
  <c r="M499" i="6"/>
  <c r="P513" i="6"/>
  <c r="O512" i="6"/>
  <c r="M515" i="6"/>
  <c r="O530" i="6"/>
  <c r="M497" i="6"/>
  <c r="N495" i="6"/>
  <c r="N513" i="6"/>
  <c r="O505" i="6"/>
  <c r="M512" i="6"/>
  <c r="N532" i="6"/>
  <c r="M530" i="6"/>
  <c r="O528" i="6"/>
  <c r="M501" i="6"/>
  <c r="P495" i="6"/>
  <c r="M505" i="6"/>
  <c r="M503" i="6"/>
  <c r="O503" i="6"/>
  <c r="M528" i="6"/>
  <c r="O497" i="6"/>
  <c r="O499" i="6"/>
  <c r="P494" i="6"/>
  <c r="N511" i="6"/>
  <c r="P511" i="6"/>
  <c r="O515" i="6"/>
  <c r="BD530" i="2"/>
  <c r="BB530" i="2"/>
  <c r="Q530" i="6" s="1"/>
  <c r="P529" i="6"/>
  <c r="BC529" i="2"/>
  <c r="R529" i="6" s="1"/>
  <c r="N531" i="6"/>
  <c r="AR531" i="2"/>
  <c r="BB528" i="2"/>
  <c r="Q528" i="6" s="1"/>
  <c r="BD528" i="2"/>
  <c r="P531" i="6"/>
  <c r="BC531" i="2"/>
  <c r="R531" i="6" s="1"/>
  <c r="AO530" i="2"/>
  <c r="H531" i="6"/>
  <c r="BE531" i="2"/>
  <c r="BF531" i="2"/>
  <c r="AY529" i="2"/>
  <c r="AO528" i="2"/>
  <c r="AR532" i="2"/>
  <c r="BC532" i="2"/>
  <c r="R532" i="6" s="1"/>
  <c r="AY532" i="2"/>
  <c r="M520" i="6"/>
  <c r="O520" i="6"/>
  <c r="M519" i="6"/>
  <c r="N523" i="6"/>
  <c r="P521" i="6"/>
  <c r="N521" i="6"/>
  <c r="O519" i="6"/>
  <c r="P523" i="6"/>
  <c r="M522" i="6"/>
  <c r="O522" i="6"/>
  <c r="AY523" i="2"/>
  <c r="BF523" i="2" s="1"/>
  <c r="BD520" i="2"/>
  <c r="BB520" i="2"/>
  <c r="Q520" i="6" s="1"/>
  <c r="AR523" i="2"/>
  <c r="BC521" i="2"/>
  <c r="R521" i="6" s="1"/>
  <c r="AR521" i="2"/>
  <c r="BD519" i="2"/>
  <c r="BB519" i="2"/>
  <c r="Q519" i="6" s="1"/>
  <c r="BC523" i="2"/>
  <c r="R523" i="6" s="1"/>
  <c r="BD522" i="2"/>
  <c r="BB522" i="2"/>
  <c r="Q522" i="6" s="1"/>
  <c r="AO520" i="2"/>
  <c r="H520" i="6" s="1"/>
  <c r="AM518" i="2"/>
  <c r="AN518" i="2"/>
  <c r="G518" i="6" s="1"/>
  <c r="AO519" i="2"/>
  <c r="H519" i="6" s="1"/>
  <c r="AT518" i="2"/>
  <c r="AT519" i="2"/>
  <c r="BF517" i="2"/>
  <c r="BE517" i="2"/>
  <c r="AM519" i="2"/>
  <c r="AO522" i="2"/>
  <c r="H522" i="6" s="1"/>
  <c r="AY521" i="2"/>
  <c r="BD515" i="2"/>
  <c r="BB515" i="2"/>
  <c r="Q515" i="6" s="1"/>
  <c r="AT515" i="2"/>
  <c r="AT514" i="2"/>
  <c r="AM515" i="2"/>
  <c r="AO515" i="2"/>
  <c r="AN514" i="2"/>
  <c r="AM514" i="2"/>
  <c r="AR513" i="2"/>
  <c r="AR511" i="2"/>
  <c r="BC513" i="2"/>
  <c r="R513" i="6" s="1"/>
  <c r="BD505" i="2"/>
  <c r="BB505" i="2"/>
  <c r="Q505" i="6" s="1"/>
  <c r="BC511" i="2"/>
  <c r="R511" i="6" s="1"/>
  <c r="BD512" i="2"/>
  <c r="BB512" i="2"/>
  <c r="Q512" i="6" s="1"/>
  <c r="BD503" i="2"/>
  <c r="BB503" i="2"/>
  <c r="Q503" i="6" s="1"/>
  <c r="AO505" i="2"/>
  <c r="AN504" i="2"/>
  <c r="AM504" i="2"/>
  <c r="R506" i="2"/>
  <c r="AL506" i="2"/>
  <c r="AS506" i="2"/>
  <c r="AT505" i="2"/>
  <c r="AO503" i="2"/>
  <c r="AT504" i="2"/>
  <c r="R509" i="2"/>
  <c r="AN509" i="2"/>
  <c r="AL509" i="2"/>
  <c r="AM509" i="2" s="1"/>
  <c r="AS509" i="2"/>
  <c r="AK506" i="2"/>
  <c r="AM505" i="2"/>
  <c r="AY513" i="2"/>
  <c r="AY511" i="2"/>
  <c r="AO512" i="2"/>
  <c r="AY512" i="2" s="1"/>
  <c r="AT503" i="2"/>
  <c r="R508" i="2"/>
  <c r="AL508" i="2"/>
  <c r="AS508" i="2"/>
  <c r="R507" i="2"/>
  <c r="AN507" i="2"/>
  <c r="AS507" i="2"/>
  <c r="AL507" i="2"/>
  <c r="AM507" i="2" s="1"/>
  <c r="BD497" i="2"/>
  <c r="BB497" i="2"/>
  <c r="Q497" i="6" s="1"/>
  <c r="BD501" i="2"/>
  <c r="BB501" i="2"/>
  <c r="Q501" i="6" s="1"/>
  <c r="BD499" i="2"/>
  <c r="BB499" i="2"/>
  <c r="Q499" i="6" s="1"/>
  <c r="AR494" i="2"/>
  <c r="AR495" i="2"/>
  <c r="BC495" i="2"/>
  <c r="R495" i="6" s="1"/>
  <c r="BC494" i="2"/>
  <c r="R494" i="6" s="1"/>
  <c r="AT498" i="2"/>
  <c r="AT497" i="2"/>
  <c r="AY497" i="2" s="1"/>
  <c r="AM498" i="2"/>
  <c r="AN498" i="2"/>
  <c r="AM497" i="2"/>
  <c r="AT501" i="2"/>
  <c r="AY501" i="2" s="1"/>
  <c r="BE491" i="2"/>
  <c r="BF491" i="2"/>
  <c r="AM499" i="2"/>
  <c r="AM500" i="2"/>
  <c r="AN500" i="2"/>
  <c r="AT496" i="2"/>
  <c r="BE494" i="2"/>
  <c r="BF494" i="2"/>
  <c r="AO497" i="2"/>
  <c r="AO501" i="2"/>
  <c r="AT499" i="2"/>
  <c r="AY499" i="2" s="1"/>
  <c r="AT500" i="2"/>
  <c r="AM496" i="2"/>
  <c r="AN496" i="2"/>
  <c r="BE492" i="2"/>
  <c r="BF492" i="2"/>
  <c r="AO499" i="2"/>
  <c r="AY495" i="2"/>
  <c r="AQ512" i="2"/>
  <c r="AQ499" i="2"/>
  <c r="AQ515" i="2"/>
  <c r="AX497" i="2"/>
  <c r="AW504" i="2"/>
  <c r="AW500" i="2"/>
  <c r="AQ528" i="2"/>
  <c r="AW507" i="2"/>
  <c r="AQ519" i="2"/>
  <c r="AX519" i="2"/>
  <c r="AX503" i="2"/>
  <c r="AP518" i="2"/>
  <c r="AQ505" i="2"/>
  <c r="AW518" i="2"/>
  <c r="AQ503" i="2"/>
  <c r="AW496" i="2"/>
  <c r="AP514" i="2"/>
  <c r="AQ501" i="2"/>
  <c r="AX528" i="2"/>
  <c r="AP500" i="2"/>
  <c r="AW509" i="2"/>
  <c r="AX501" i="2"/>
  <c r="AX530" i="2"/>
  <c r="AX499" i="2"/>
  <c r="AW514" i="2"/>
  <c r="AP498" i="2"/>
  <c r="AQ522" i="2"/>
  <c r="AX505" i="2"/>
  <c r="AQ520" i="2"/>
  <c r="AQ497" i="2"/>
  <c r="AX515" i="2"/>
  <c r="AW498" i="2"/>
  <c r="AX522" i="2"/>
  <c r="AX512" i="2"/>
  <c r="AQ530" i="2"/>
  <c r="AP507" i="2"/>
  <c r="AX520" i="2"/>
  <c r="AP504" i="2"/>
  <c r="AP496" i="2"/>
  <c r="AP509" i="2"/>
  <c r="BE523" i="2" l="1"/>
  <c r="M500" i="6"/>
  <c r="N497" i="6"/>
  <c r="M509" i="6"/>
  <c r="P528" i="6"/>
  <c r="M496" i="6"/>
  <c r="N501" i="6"/>
  <c r="O507" i="6"/>
  <c r="P505" i="6"/>
  <c r="M504" i="6"/>
  <c r="M514" i="6"/>
  <c r="N528" i="6"/>
  <c r="O496" i="6"/>
  <c r="O500" i="6"/>
  <c r="M498" i="6"/>
  <c r="M507" i="6"/>
  <c r="N503" i="6"/>
  <c r="O504" i="6"/>
  <c r="O514" i="6"/>
  <c r="N530" i="6"/>
  <c r="P497" i="6"/>
  <c r="P499" i="6"/>
  <c r="P512" i="6"/>
  <c r="N505" i="6"/>
  <c r="N515" i="6"/>
  <c r="P530" i="6"/>
  <c r="N499" i="6"/>
  <c r="P501" i="6"/>
  <c r="O498" i="6"/>
  <c r="P503" i="6"/>
  <c r="N512" i="6"/>
  <c r="O509" i="6"/>
  <c r="P515" i="6"/>
  <c r="BC528" i="2"/>
  <c r="R528" i="6" s="1"/>
  <c r="AR528" i="2"/>
  <c r="BC530" i="2"/>
  <c r="R530" i="6" s="1"/>
  <c r="AR530" i="2"/>
  <c r="AY528" i="2"/>
  <c r="BF529" i="2"/>
  <c r="BE529" i="2"/>
  <c r="AY530" i="2"/>
  <c r="BF532" i="2"/>
  <c r="BE532" i="2"/>
  <c r="N519" i="6"/>
  <c r="N522" i="6"/>
  <c r="P522" i="6"/>
  <c r="P519" i="6"/>
  <c r="N520" i="6"/>
  <c r="P520" i="6"/>
  <c r="M518" i="6"/>
  <c r="O518" i="6"/>
  <c r="AR519" i="2"/>
  <c r="AR522" i="2"/>
  <c r="BC522" i="2"/>
  <c r="R522" i="6" s="1"/>
  <c r="BC519" i="2"/>
  <c r="R519" i="6" s="1"/>
  <c r="AR520" i="2"/>
  <c r="BC520" i="2"/>
  <c r="R520" i="6" s="1"/>
  <c r="BD518" i="2"/>
  <c r="BB518" i="2"/>
  <c r="Q518" i="6" s="1"/>
  <c r="AY522" i="2"/>
  <c r="AY520" i="2"/>
  <c r="AY519" i="2"/>
  <c r="BF521" i="2"/>
  <c r="BE521" i="2"/>
  <c r="AO518" i="2"/>
  <c r="H518" i="6" s="1"/>
  <c r="AY514" i="2"/>
  <c r="BD514" i="2"/>
  <c r="BB514" i="2"/>
  <c r="Q514" i="6" s="1"/>
  <c r="BC515" i="2"/>
  <c r="R515" i="6" s="1"/>
  <c r="AR515" i="2"/>
  <c r="AO514" i="2"/>
  <c r="AY515" i="2"/>
  <c r="BD507" i="2"/>
  <c r="BB507" i="2"/>
  <c r="Q507" i="6" s="1"/>
  <c r="BC503" i="2"/>
  <c r="R503" i="6" s="1"/>
  <c r="BC505" i="2"/>
  <c r="R505" i="6" s="1"/>
  <c r="AR503" i="2"/>
  <c r="AR512" i="2"/>
  <c r="BC512" i="2"/>
  <c r="R512" i="6" s="1"/>
  <c r="BD504" i="2"/>
  <c r="BB504" i="2"/>
  <c r="Q504" i="6" s="1"/>
  <c r="BD509" i="2"/>
  <c r="BB509" i="2"/>
  <c r="Q509" i="6" s="1"/>
  <c r="AR505" i="2"/>
  <c r="BE512" i="2"/>
  <c r="BF512" i="2"/>
  <c r="AT507" i="2"/>
  <c r="AY507" i="2" s="1"/>
  <c r="AN508" i="2"/>
  <c r="AM508" i="2"/>
  <c r="AO507" i="2"/>
  <c r="AO509" i="2"/>
  <c r="AN510" i="2"/>
  <c r="BE513" i="2"/>
  <c r="BF513" i="2"/>
  <c r="AT508" i="2"/>
  <c r="AT506" i="2"/>
  <c r="AO504" i="2"/>
  <c r="AY503" i="2"/>
  <c r="BE511" i="2"/>
  <c r="BF511" i="2"/>
  <c r="AT509" i="2"/>
  <c r="AN506" i="2"/>
  <c r="AM506" i="2"/>
  <c r="AY505" i="2"/>
  <c r="BD496" i="2"/>
  <c r="BB496" i="2"/>
  <c r="Q496" i="6" s="1"/>
  <c r="AR499" i="2"/>
  <c r="AR497" i="2"/>
  <c r="BD500" i="2"/>
  <c r="BB500" i="2"/>
  <c r="Q500" i="6" s="1"/>
  <c r="BC501" i="2"/>
  <c r="R501" i="6" s="1"/>
  <c r="BC497" i="2"/>
  <c r="R497" i="6" s="1"/>
  <c r="AR501" i="2"/>
  <c r="BD498" i="2"/>
  <c r="BB498" i="2"/>
  <c r="Q498" i="6" s="1"/>
  <c r="BC499" i="2"/>
  <c r="R499" i="6" s="1"/>
  <c r="BF497" i="2"/>
  <c r="BE497" i="2"/>
  <c r="BF499" i="2"/>
  <c r="BE499" i="2"/>
  <c r="BF501" i="2"/>
  <c r="BE501" i="2"/>
  <c r="AO496" i="2"/>
  <c r="AO500" i="2"/>
  <c r="BF495" i="2"/>
  <c r="BE495" i="2"/>
  <c r="AO498" i="2"/>
  <c r="AY498" i="2" s="1"/>
  <c r="AQ504" i="2"/>
  <c r="AP510" i="2"/>
  <c r="AQ496" i="2"/>
  <c r="AP508" i="2"/>
  <c r="AW508" i="2"/>
  <c r="AQ518" i="2"/>
  <c r="AQ514" i="2"/>
  <c r="AX514" i="2"/>
  <c r="AP506" i="2"/>
  <c r="AX509" i="2"/>
  <c r="AX500" i="2"/>
  <c r="AX498" i="2"/>
  <c r="AQ509" i="2"/>
  <c r="AW506" i="2"/>
  <c r="AW510" i="2"/>
  <c r="AX518" i="2"/>
  <c r="AX496" i="2"/>
  <c r="AQ500" i="2"/>
  <c r="AX504" i="2"/>
  <c r="AX507" i="2"/>
  <c r="AQ498" i="2"/>
  <c r="AQ507" i="2"/>
  <c r="P504" i="6" l="1"/>
  <c r="P500" i="6"/>
  <c r="O508" i="6"/>
  <c r="N507" i="6"/>
  <c r="O510" i="6"/>
  <c r="P514" i="6"/>
  <c r="M508" i="6"/>
  <c r="N500" i="6"/>
  <c r="O506" i="6"/>
  <c r="N514" i="6"/>
  <c r="N496" i="6"/>
  <c r="N498" i="6"/>
  <c r="N509" i="6"/>
  <c r="P509" i="6"/>
  <c r="M510" i="6"/>
  <c r="P496" i="6"/>
  <c r="P498" i="6"/>
  <c r="M506" i="6"/>
  <c r="N504" i="6"/>
  <c r="P507" i="6"/>
  <c r="BF528" i="2"/>
  <c r="BE528" i="2"/>
  <c r="BE530" i="2"/>
  <c r="BF530" i="2"/>
  <c r="N518" i="6"/>
  <c r="P518" i="6"/>
  <c r="AR518" i="2"/>
  <c r="BC518" i="2"/>
  <c r="R518" i="6" s="1"/>
  <c r="BF520" i="2"/>
  <c r="BE520" i="2"/>
  <c r="BF522" i="2"/>
  <c r="BE522" i="2"/>
  <c r="BF519" i="2"/>
  <c r="BE519" i="2"/>
  <c r="AY518" i="2"/>
  <c r="AR514" i="2"/>
  <c r="BC514" i="2"/>
  <c r="R514" i="6" s="1"/>
  <c r="BF514" i="2"/>
  <c r="BE514" i="2"/>
  <c r="BF515" i="2"/>
  <c r="BE515" i="2"/>
  <c r="BD508" i="2"/>
  <c r="BB508" i="2"/>
  <c r="Q508" i="6" s="1"/>
  <c r="AR509" i="2"/>
  <c r="BD506" i="2"/>
  <c r="BB506" i="2"/>
  <c r="Q506" i="6" s="1"/>
  <c r="AR507" i="2"/>
  <c r="BC509" i="2"/>
  <c r="R509" i="6" s="1"/>
  <c r="AR504" i="2"/>
  <c r="BC504" i="2"/>
  <c r="R504" i="6" s="1"/>
  <c r="BD510" i="2"/>
  <c r="BB510" i="2"/>
  <c r="Q510" i="6" s="1"/>
  <c r="BC507" i="2"/>
  <c r="R507" i="6" s="1"/>
  <c r="BE507" i="2"/>
  <c r="BF507" i="2"/>
  <c r="AO508" i="2"/>
  <c r="AO506" i="2"/>
  <c r="AY506" i="2" s="1"/>
  <c r="BF503" i="2"/>
  <c r="BE503" i="2"/>
  <c r="AY509" i="2"/>
  <c r="AY504" i="2"/>
  <c r="BF505" i="2"/>
  <c r="BE505" i="2"/>
  <c r="AO510" i="2"/>
  <c r="AY510" i="2" s="1"/>
  <c r="AR496" i="2"/>
  <c r="BC496" i="2"/>
  <c r="R496" i="6" s="1"/>
  <c r="AR500" i="2"/>
  <c r="BC500" i="2"/>
  <c r="R500" i="6" s="1"/>
  <c r="AR498" i="2"/>
  <c r="BC498" i="2"/>
  <c r="R498" i="6" s="1"/>
  <c r="BF498" i="2"/>
  <c r="BE498" i="2"/>
  <c r="AY496" i="2"/>
  <c r="AY500" i="2"/>
  <c r="AQ508" i="2"/>
  <c r="AX510" i="2"/>
  <c r="AX506" i="2"/>
  <c r="AQ506" i="2"/>
  <c r="AQ510" i="2"/>
  <c r="AX508" i="2"/>
  <c r="P508" i="6" l="1"/>
  <c r="N510" i="6"/>
  <c r="P506" i="6"/>
  <c r="N508" i="6"/>
  <c r="P510" i="6"/>
  <c r="N506" i="6"/>
  <c r="BF518" i="2"/>
  <c r="BE518" i="2"/>
  <c r="AR508" i="2"/>
  <c r="BC508" i="2"/>
  <c r="R508" i="6" s="1"/>
  <c r="AR506" i="2"/>
  <c r="BC506" i="2"/>
  <c r="R506" i="6" s="1"/>
  <c r="BC510" i="2"/>
  <c r="R510" i="6" s="1"/>
  <c r="AR510" i="2"/>
  <c r="BE506" i="2"/>
  <c r="BF506" i="2"/>
  <c r="BE510" i="2"/>
  <c r="BF510" i="2"/>
  <c r="BF504" i="2"/>
  <c r="BE504" i="2"/>
  <c r="BE509" i="2"/>
  <c r="BF509" i="2"/>
  <c r="AY508" i="2"/>
  <c r="BF500" i="2"/>
  <c r="BE500" i="2"/>
  <c r="BF496" i="2"/>
  <c r="BE496" i="2"/>
  <c r="BE508" i="2" l="1"/>
  <c r="BF508" i="2"/>
  <c r="S489" i="6" l="1"/>
  <c r="E489" i="6"/>
  <c r="B489" i="6"/>
  <c r="A489" i="6"/>
  <c r="S488" i="6"/>
  <c r="B488" i="6"/>
  <c r="A488" i="6"/>
  <c r="S487" i="6"/>
  <c r="B487" i="6"/>
  <c r="A487" i="6"/>
  <c r="S486" i="6"/>
  <c r="B486" i="6"/>
  <c r="A486" i="6"/>
  <c r="S485" i="6"/>
  <c r="E485" i="6"/>
  <c r="B485" i="6"/>
  <c r="A485" i="6"/>
  <c r="S484" i="6"/>
  <c r="B484" i="6"/>
  <c r="A484" i="6"/>
  <c r="S483" i="6"/>
  <c r="B483" i="6"/>
  <c r="A483" i="6"/>
  <c r="S482" i="6"/>
  <c r="B482" i="6"/>
  <c r="A482" i="6"/>
  <c r="S481" i="6"/>
  <c r="E481" i="6"/>
  <c r="B481" i="6"/>
  <c r="A481" i="6"/>
  <c r="S480" i="6"/>
  <c r="B480" i="6"/>
  <c r="A480" i="6"/>
  <c r="S479" i="6"/>
  <c r="B479" i="6"/>
  <c r="A479" i="6"/>
  <c r="S478" i="6"/>
  <c r="F478" i="6"/>
  <c r="B478" i="6"/>
  <c r="A478" i="6"/>
  <c r="S477" i="6"/>
  <c r="E477" i="6"/>
  <c r="B477" i="6"/>
  <c r="A477" i="6"/>
  <c r="BA489" i="2"/>
  <c r="AZ489" i="2"/>
  <c r="AV489" i="2"/>
  <c r="AD489" i="2"/>
  <c r="X489" i="2"/>
  <c r="S489" i="2"/>
  <c r="E489" i="2"/>
  <c r="C489" i="2"/>
  <c r="D489" i="2" s="1"/>
  <c r="B489" i="2"/>
  <c r="A489" i="2"/>
  <c r="BA488" i="2"/>
  <c r="AZ488" i="2"/>
  <c r="AV488" i="2"/>
  <c r="AD488" i="2"/>
  <c r="X488" i="2"/>
  <c r="E488" i="6" s="1"/>
  <c r="S488" i="2"/>
  <c r="E488" i="2"/>
  <c r="C488" i="2"/>
  <c r="D488" i="2" s="1"/>
  <c r="B488" i="2"/>
  <c r="A488" i="2"/>
  <c r="BA487" i="2"/>
  <c r="AZ487" i="2"/>
  <c r="AV487" i="2"/>
  <c r="AD487" i="2"/>
  <c r="X487" i="2"/>
  <c r="E487" i="6" s="1"/>
  <c r="S487" i="2"/>
  <c r="E487" i="2"/>
  <c r="C487" i="2"/>
  <c r="D487" i="2" s="1"/>
  <c r="B487" i="2"/>
  <c r="A487" i="2"/>
  <c r="BA486" i="2"/>
  <c r="AZ486" i="2"/>
  <c r="AV486" i="2"/>
  <c r="AD486" i="2"/>
  <c r="X486" i="2"/>
  <c r="E486" i="6" s="1"/>
  <c r="S486" i="2"/>
  <c r="J486" i="2"/>
  <c r="E486" i="2"/>
  <c r="C486" i="2"/>
  <c r="D486" i="2" s="1"/>
  <c r="B486" i="2"/>
  <c r="A486" i="2"/>
  <c r="BA485" i="2"/>
  <c r="AZ485" i="2"/>
  <c r="AV485" i="2"/>
  <c r="AD485" i="2"/>
  <c r="X485" i="2"/>
  <c r="S485" i="2"/>
  <c r="J485" i="2"/>
  <c r="E485" i="2"/>
  <c r="C485" i="2"/>
  <c r="D485" i="2" s="1"/>
  <c r="B485" i="2"/>
  <c r="A485" i="2"/>
  <c r="BA484" i="2"/>
  <c r="AZ484" i="2"/>
  <c r="AV484" i="2"/>
  <c r="AD484" i="2"/>
  <c r="X484" i="2"/>
  <c r="E484" i="6" s="1"/>
  <c r="S484" i="2"/>
  <c r="J484" i="2"/>
  <c r="E484" i="2"/>
  <c r="C484" i="2"/>
  <c r="D484" i="2" s="1"/>
  <c r="B484" i="2"/>
  <c r="A484" i="2"/>
  <c r="BA483" i="2"/>
  <c r="AZ483" i="2"/>
  <c r="AV483" i="2"/>
  <c r="AD483" i="2"/>
  <c r="X483" i="2"/>
  <c r="E483" i="6" s="1"/>
  <c r="S483" i="2"/>
  <c r="J483" i="2"/>
  <c r="E483" i="2"/>
  <c r="D483" i="2"/>
  <c r="C483" i="2"/>
  <c r="B483" i="2"/>
  <c r="A483" i="2"/>
  <c r="BA482" i="2"/>
  <c r="AZ482" i="2"/>
  <c r="AV482" i="2"/>
  <c r="AD482" i="2"/>
  <c r="AE482" i="2" s="1"/>
  <c r="X482" i="2"/>
  <c r="Y482" i="2" s="1"/>
  <c r="F482" i="6" s="1"/>
  <c r="S482" i="2"/>
  <c r="T482" i="2" s="1"/>
  <c r="E482" i="2"/>
  <c r="F482" i="2" s="1"/>
  <c r="C482" i="2"/>
  <c r="D482" i="2" s="1"/>
  <c r="B482" i="2"/>
  <c r="A482" i="2"/>
  <c r="BA481" i="2"/>
  <c r="AZ481" i="2"/>
  <c r="AV481" i="2"/>
  <c r="AD481" i="2"/>
  <c r="AE481" i="2" s="1"/>
  <c r="X481" i="2"/>
  <c r="Z481" i="2" s="1"/>
  <c r="S481" i="2"/>
  <c r="U481" i="2" s="1"/>
  <c r="F481" i="2"/>
  <c r="E481" i="2"/>
  <c r="G481" i="2" s="1"/>
  <c r="C481" i="2"/>
  <c r="D481" i="2" s="1"/>
  <c r="B481" i="2"/>
  <c r="A481" i="2"/>
  <c r="BA480" i="2"/>
  <c r="AZ480" i="2"/>
  <c r="AV480" i="2"/>
  <c r="AE480" i="2"/>
  <c r="AD480" i="2"/>
  <c r="AF480" i="2" s="1"/>
  <c r="X480" i="2"/>
  <c r="Z480" i="2" s="1"/>
  <c r="S480" i="2"/>
  <c r="T480" i="2" s="1"/>
  <c r="E480" i="2"/>
  <c r="G480" i="2" s="1"/>
  <c r="C480" i="2"/>
  <c r="D480" i="2" s="1"/>
  <c r="B480" i="2"/>
  <c r="A480" i="2"/>
  <c r="BA479" i="2"/>
  <c r="AZ479" i="2"/>
  <c r="AV479" i="2"/>
  <c r="AD479" i="2"/>
  <c r="AF479" i="2" s="1"/>
  <c r="Z479" i="2"/>
  <c r="Y479" i="2"/>
  <c r="F479" i="6" s="1"/>
  <c r="X479" i="2"/>
  <c r="E479" i="6" s="1"/>
  <c r="U479" i="2"/>
  <c r="AJ479" i="2" s="1"/>
  <c r="K479" i="6" s="1"/>
  <c r="S479" i="2"/>
  <c r="T479" i="2" s="1"/>
  <c r="E479" i="2"/>
  <c r="G479" i="2" s="1"/>
  <c r="H479" i="2" s="1"/>
  <c r="C479" i="2"/>
  <c r="D479" i="2" s="1"/>
  <c r="B479" i="2"/>
  <c r="A479" i="2"/>
  <c r="BA478" i="2"/>
  <c r="AZ478" i="2"/>
  <c r="AV478" i="2"/>
  <c r="AE478" i="2"/>
  <c r="AD478" i="2"/>
  <c r="AF478" i="2" s="1"/>
  <c r="AG478" i="2" s="1"/>
  <c r="Z478" i="2"/>
  <c r="X478" i="2"/>
  <c r="Y478" i="2" s="1"/>
  <c r="T478" i="2"/>
  <c r="S478" i="2"/>
  <c r="G478" i="2"/>
  <c r="H478" i="2" s="1"/>
  <c r="E478" i="2"/>
  <c r="F478" i="2" s="1"/>
  <c r="C478" i="2"/>
  <c r="D478" i="2" s="1"/>
  <c r="B478" i="2"/>
  <c r="A478" i="2"/>
  <c r="BA477" i="2"/>
  <c r="AZ477" i="2"/>
  <c r="AV477" i="2"/>
  <c r="AD477" i="2"/>
  <c r="AE477" i="2" s="1"/>
  <c r="Z477" i="2"/>
  <c r="AA477" i="2" s="1"/>
  <c r="X477" i="2"/>
  <c r="Y477" i="2" s="1"/>
  <c r="F477" i="6" s="1"/>
  <c r="S477" i="2"/>
  <c r="T477" i="2" s="1"/>
  <c r="G477" i="2"/>
  <c r="O477" i="2" s="1"/>
  <c r="C477" i="6" s="1"/>
  <c r="E477" i="2"/>
  <c r="F477" i="2" s="1"/>
  <c r="C477" i="2"/>
  <c r="J477" i="2" s="1"/>
  <c r="B477" i="2"/>
  <c r="A477" i="2"/>
  <c r="AF482" i="2" l="1"/>
  <c r="AG482" i="2" s="1"/>
  <c r="J489" i="2"/>
  <c r="K489" i="2" s="1"/>
  <c r="F479" i="2"/>
  <c r="AF481" i="2"/>
  <c r="AG481" i="2" s="1"/>
  <c r="G482" i="2"/>
  <c r="H482" i="2" s="1"/>
  <c r="Z482" i="2"/>
  <c r="AA482" i="2" s="1"/>
  <c r="E480" i="6"/>
  <c r="U477" i="2"/>
  <c r="V477" i="2" s="1"/>
  <c r="AK477" i="2" s="1"/>
  <c r="L477" i="6" s="1"/>
  <c r="AF477" i="2"/>
  <c r="AG477" i="2" s="1"/>
  <c r="AH478" i="2"/>
  <c r="I478" i="6" s="1"/>
  <c r="J488" i="2"/>
  <c r="K488" i="2" s="1"/>
  <c r="U478" i="2"/>
  <c r="Y481" i="2"/>
  <c r="F481" i="6" s="1"/>
  <c r="J487" i="2"/>
  <c r="K487" i="2" s="1"/>
  <c r="E478" i="6"/>
  <c r="E482" i="6"/>
  <c r="P477" i="2"/>
  <c r="D477" i="6" s="1"/>
  <c r="Q477" i="2"/>
  <c r="R477" i="2" s="1"/>
  <c r="AG479" i="2"/>
  <c r="AH479" i="2"/>
  <c r="V481" i="2"/>
  <c r="AJ481" i="2"/>
  <c r="K481" i="6" s="1"/>
  <c r="K477" i="2"/>
  <c r="L477" i="2"/>
  <c r="M477" i="2" s="1"/>
  <c r="AA480" i="2"/>
  <c r="AA481" i="2"/>
  <c r="V478" i="2"/>
  <c r="AJ478" i="2"/>
  <c r="K478" i="6" s="1"/>
  <c r="H480" i="2"/>
  <c r="O480" i="2"/>
  <c r="C480" i="6" s="1"/>
  <c r="AG480" i="2"/>
  <c r="AH480" i="2"/>
  <c r="H481" i="2"/>
  <c r="O481" i="2"/>
  <c r="C481" i="6" s="1"/>
  <c r="D477" i="2"/>
  <c r="H477" i="2"/>
  <c r="AH477" i="2"/>
  <c r="J478" i="2"/>
  <c r="AE479" i="2"/>
  <c r="F480" i="2"/>
  <c r="Y480" i="2"/>
  <c r="F480" i="6" s="1"/>
  <c r="T481" i="2"/>
  <c r="AH481" i="2"/>
  <c r="J482" i="2"/>
  <c r="U483" i="2"/>
  <c r="T483" i="2"/>
  <c r="L485" i="2"/>
  <c r="M485" i="2" s="1"/>
  <c r="K485" i="2"/>
  <c r="AF485" i="2"/>
  <c r="AE485" i="2"/>
  <c r="G486" i="2"/>
  <c r="F486" i="2"/>
  <c r="AF486" i="2"/>
  <c r="AE486" i="2"/>
  <c r="L487" i="2"/>
  <c r="M487" i="2" s="1"/>
  <c r="AF487" i="2"/>
  <c r="AE487" i="2"/>
  <c r="G488" i="2"/>
  <c r="F488" i="2"/>
  <c r="AF488" i="2"/>
  <c r="AE488" i="2"/>
  <c r="L489" i="2"/>
  <c r="M489" i="2" s="1"/>
  <c r="AF489" i="2"/>
  <c r="AE489" i="2"/>
  <c r="AS477" i="2"/>
  <c r="O478" i="2"/>
  <c r="C478" i="6" s="1"/>
  <c r="J479" i="2"/>
  <c r="V479" i="2"/>
  <c r="L483" i="2"/>
  <c r="M483" i="2" s="1"/>
  <c r="K483" i="2"/>
  <c r="L484" i="2"/>
  <c r="M484" i="2" s="1"/>
  <c r="K484" i="2"/>
  <c r="Z486" i="2"/>
  <c r="Y486" i="2"/>
  <c r="F486" i="6" s="1"/>
  <c r="Z488" i="2"/>
  <c r="Y488" i="2"/>
  <c r="F488" i="6" s="1"/>
  <c r="J481" i="2"/>
  <c r="G483" i="2"/>
  <c r="F483" i="2"/>
  <c r="Z483" i="2"/>
  <c r="Y483" i="2"/>
  <c r="F483" i="6" s="1"/>
  <c r="L486" i="2"/>
  <c r="M486" i="2" s="1"/>
  <c r="K486" i="2"/>
  <c r="L488" i="2"/>
  <c r="M488" i="2" s="1"/>
  <c r="AA478" i="2"/>
  <c r="AF484" i="2"/>
  <c r="AE484" i="2"/>
  <c r="AN477" i="2"/>
  <c r="G477" i="6" s="1"/>
  <c r="AJ477" i="2"/>
  <c r="K477" i="6" s="1"/>
  <c r="O479" i="2"/>
  <c r="C479" i="6" s="1"/>
  <c r="AA479" i="2"/>
  <c r="J480" i="2"/>
  <c r="U480" i="2"/>
  <c r="AF483" i="2"/>
  <c r="AE483" i="2"/>
  <c r="G484" i="2"/>
  <c r="F484" i="2"/>
  <c r="Z484" i="2"/>
  <c r="Y484" i="2"/>
  <c r="F484" i="6" s="1"/>
  <c r="U485" i="2"/>
  <c r="U486" i="2" s="1"/>
  <c r="T485" i="2"/>
  <c r="T486" i="2"/>
  <c r="U487" i="2"/>
  <c r="U488" i="2" s="1"/>
  <c r="T487" i="2"/>
  <c r="T488" i="2"/>
  <c r="U489" i="2"/>
  <c r="T489" i="2"/>
  <c r="T484" i="2"/>
  <c r="G485" i="2"/>
  <c r="F485" i="2"/>
  <c r="Z485" i="2"/>
  <c r="Y485" i="2"/>
  <c r="F485" i="6" s="1"/>
  <c r="G487" i="2"/>
  <c r="F487" i="2"/>
  <c r="Z487" i="2"/>
  <c r="Y487" i="2"/>
  <c r="F487" i="6" s="1"/>
  <c r="G489" i="2"/>
  <c r="F489" i="2"/>
  <c r="Z489" i="2"/>
  <c r="Y489" i="2"/>
  <c r="F489" i="6" s="1"/>
  <c r="S475" i="6"/>
  <c r="B475" i="6"/>
  <c r="A475" i="6"/>
  <c r="S474" i="6"/>
  <c r="D474" i="6"/>
  <c r="B474" i="6"/>
  <c r="A474" i="6"/>
  <c r="S473" i="6"/>
  <c r="B473" i="6"/>
  <c r="A473" i="6"/>
  <c r="S472" i="6"/>
  <c r="F472" i="6"/>
  <c r="B472" i="6"/>
  <c r="A472" i="6"/>
  <c r="S471" i="6"/>
  <c r="B471" i="6"/>
  <c r="A471" i="6"/>
  <c r="S470" i="6"/>
  <c r="B470" i="6"/>
  <c r="A470" i="6"/>
  <c r="S469" i="6"/>
  <c r="B469" i="6"/>
  <c r="A469" i="6"/>
  <c r="S468" i="6"/>
  <c r="B468" i="6"/>
  <c r="A468" i="6"/>
  <c r="S467" i="6"/>
  <c r="E467" i="6"/>
  <c r="B467" i="6"/>
  <c r="A467" i="6"/>
  <c r="S466" i="6"/>
  <c r="B466" i="6"/>
  <c r="A466" i="6"/>
  <c r="S465" i="6"/>
  <c r="B465" i="6"/>
  <c r="A465" i="6"/>
  <c r="S464" i="6"/>
  <c r="B464" i="6"/>
  <c r="A464" i="6"/>
  <c r="S463" i="6"/>
  <c r="B463" i="6"/>
  <c r="A463" i="6"/>
  <c r="BA475" i="2"/>
  <c r="AZ475" i="2"/>
  <c r="AV475" i="2"/>
  <c r="AD475" i="2"/>
  <c r="AE475" i="2" s="1"/>
  <c r="X475" i="2"/>
  <c r="Y475" i="2" s="1"/>
  <c r="F475" i="6" s="1"/>
  <c r="S475" i="2"/>
  <c r="T475" i="2" s="1"/>
  <c r="E475" i="2"/>
  <c r="F475" i="2" s="1"/>
  <c r="C475" i="2"/>
  <c r="B475" i="2"/>
  <c r="A475" i="2"/>
  <c r="BA474" i="2"/>
  <c r="AZ474" i="2"/>
  <c r="AV474" i="2"/>
  <c r="AF474" i="2"/>
  <c r="AG474" i="2" s="1"/>
  <c r="AD474" i="2"/>
  <c r="AE474" i="2" s="1"/>
  <c r="X474" i="2"/>
  <c r="Y474" i="2" s="1"/>
  <c r="F474" i="6" s="1"/>
  <c r="S474" i="2"/>
  <c r="T474" i="2" s="1"/>
  <c r="G474" i="2"/>
  <c r="O474" i="2" s="1"/>
  <c r="P474" i="2" s="1"/>
  <c r="E474" i="2"/>
  <c r="F474" i="2" s="1"/>
  <c r="C474" i="2"/>
  <c r="J474" i="2" s="1"/>
  <c r="K474" i="2" s="1"/>
  <c r="B474" i="2"/>
  <c r="A474" i="2"/>
  <c r="BA473" i="2"/>
  <c r="AZ473" i="2"/>
  <c r="AV473" i="2"/>
  <c r="AD473" i="2"/>
  <c r="AE473" i="2" s="1"/>
  <c r="Z473" i="2"/>
  <c r="X473" i="2"/>
  <c r="Y473" i="2" s="1"/>
  <c r="F473" i="6" s="1"/>
  <c r="S473" i="2"/>
  <c r="T473" i="2" s="1"/>
  <c r="E473" i="2"/>
  <c r="F473" i="2" s="1"/>
  <c r="C473" i="2"/>
  <c r="B473" i="2"/>
  <c r="A473" i="2"/>
  <c r="BA472" i="2"/>
  <c r="AZ472" i="2"/>
  <c r="AV472" i="2"/>
  <c r="AD472" i="2"/>
  <c r="AE472" i="2" s="1"/>
  <c r="X472" i="2"/>
  <c r="Y472" i="2" s="1"/>
  <c r="S472" i="2"/>
  <c r="T472" i="2" s="1"/>
  <c r="G472" i="2"/>
  <c r="O472" i="2" s="1"/>
  <c r="P472" i="2" s="1"/>
  <c r="D472" i="6" s="1"/>
  <c r="E472" i="2"/>
  <c r="F472" i="2" s="1"/>
  <c r="C472" i="2"/>
  <c r="J472" i="2" s="1"/>
  <c r="K472" i="2" s="1"/>
  <c r="B472" i="2"/>
  <c r="A472" i="2"/>
  <c r="BA471" i="2"/>
  <c r="AZ471" i="2"/>
  <c r="AV471" i="2"/>
  <c r="AF471" i="2"/>
  <c r="AD471" i="2"/>
  <c r="AE471" i="2" s="1"/>
  <c r="X471" i="2"/>
  <c r="Y471" i="2" s="1"/>
  <c r="F471" i="6" s="1"/>
  <c r="S471" i="2"/>
  <c r="T471" i="2" s="1"/>
  <c r="H471" i="2"/>
  <c r="G471" i="2"/>
  <c r="O471" i="2" s="1"/>
  <c r="P471" i="2" s="1"/>
  <c r="D471" i="6" s="1"/>
  <c r="E471" i="2"/>
  <c r="F471" i="2" s="1"/>
  <c r="C471" i="2"/>
  <c r="B471" i="2"/>
  <c r="A471" i="2"/>
  <c r="BA470" i="2"/>
  <c r="AZ470" i="2"/>
  <c r="AV470" i="2"/>
  <c r="AD470" i="2"/>
  <c r="AE470" i="2" s="1"/>
  <c r="AA470" i="2"/>
  <c r="Z470" i="2"/>
  <c r="X470" i="2"/>
  <c r="Y470" i="2" s="1"/>
  <c r="F470" i="6" s="1"/>
  <c r="S470" i="2"/>
  <c r="T470" i="2" s="1"/>
  <c r="E470" i="2"/>
  <c r="F470" i="2" s="1"/>
  <c r="D470" i="2"/>
  <c r="C470" i="2"/>
  <c r="J470" i="2" s="1"/>
  <c r="K470" i="2" s="1"/>
  <c r="B470" i="2"/>
  <c r="A470" i="2"/>
  <c r="BA469" i="2"/>
  <c r="AZ469" i="2"/>
  <c r="AV469" i="2"/>
  <c r="AD469" i="2"/>
  <c r="AE469" i="2" s="1"/>
  <c r="X469" i="2"/>
  <c r="E469" i="6" s="1"/>
  <c r="S469" i="2"/>
  <c r="T469" i="2" s="1"/>
  <c r="J469" i="2"/>
  <c r="K469" i="2" s="1"/>
  <c r="E469" i="2"/>
  <c r="C469" i="2"/>
  <c r="D469" i="2" s="1"/>
  <c r="B469" i="2"/>
  <c r="A469" i="2"/>
  <c r="BA468" i="2"/>
  <c r="AZ468" i="2"/>
  <c r="AV468" i="2"/>
  <c r="AD468" i="2"/>
  <c r="AE468" i="2" s="1"/>
  <c r="X468" i="2"/>
  <c r="Y468" i="2" s="1"/>
  <c r="F468" i="6" s="1"/>
  <c r="S468" i="2"/>
  <c r="T468" i="2" s="1"/>
  <c r="G468" i="2"/>
  <c r="O468" i="2" s="1"/>
  <c r="C468" i="6" s="1"/>
  <c r="E468" i="2"/>
  <c r="F468" i="2" s="1"/>
  <c r="C468" i="2"/>
  <c r="B468" i="2"/>
  <c r="A468" i="2"/>
  <c r="BA467" i="2"/>
  <c r="AZ467" i="2"/>
  <c r="AV467" i="2"/>
  <c r="AF467" i="2"/>
  <c r="AD467" i="2"/>
  <c r="AE467" i="2" s="1"/>
  <c r="X467" i="2"/>
  <c r="S467" i="2"/>
  <c r="T467" i="2" s="1"/>
  <c r="G467" i="2"/>
  <c r="F467" i="2"/>
  <c r="E467" i="2"/>
  <c r="C467" i="2"/>
  <c r="B467" i="2"/>
  <c r="A467" i="2"/>
  <c r="BA466" i="2"/>
  <c r="AZ466" i="2"/>
  <c r="AV466" i="2"/>
  <c r="AD466" i="2"/>
  <c r="AF466" i="2" s="1"/>
  <c r="Z466" i="2"/>
  <c r="Y466" i="2"/>
  <c r="F466" i="6" s="1"/>
  <c r="X466" i="2"/>
  <c r="E466" i="6" s="1"/>
  <c r="S466" i="2"/>
  <c r="T466" i="2" s="1"/>
  <c r="E466" i="2"/>
  <c r="G466" i="2" s="1"/>
  <c r="C466" i="2"/>
  <c r="B466" i="2"/>
  <c r="A466" i="2"/>
  <c r="BA465" i="2"/>
  <c r="AZ465" i="2"/>
  <c r="AV465" i="2"/>
  <c r="AD465" i="2"/>
  <c r="AF465" i="2" s="1"/>
  <c r="X465" i="2"/>
  <c r="Z465" i="2" s="1"/>
  <c r="U465" i="2"/>
  <c r="AJ465" i="2" s="1"/>
  <c r="K465" i="6" s="1"/>
  <c r="T465" i="2"/>
  <c r="S465" i="2"/>
  <c r="G465" i="2"/>
  <c r="F465" i="2"/>
  <c r="E465" i="2"/>
  <c r="C465" i="2"/>
  <c r="B465" i="2"/>
  <c r="A465" i="2"/>
  <c r="BA464" i="2"/>
  <c r="AZ464" i="2"/>
  <c r="AV464" i="2"/>
  <c r="AD464" i="2"/>
  <c r="AE464" i="2" s="1"/>
  <c r="X464" i="2"/>
  <c r="Y464" i="2" s="1"/>
  <c r="F464" i="6" s="1"/>
  <c r="S464" i="2"/>
  <c r="T464" i="2" s="1"/>
  <c r="G464" i="2"/>
  <c r="O464" i="2" s="1"/>
  <c r="P464" i="2" s="1"/>
  <c r="D464" i="6" s="1"/>
  <c r="E464" i="2"/>
  <c r="F464" i="2" s="1"/>
  <c r="C464" i="2"/>
  <c r="J464" i="2" s="1"/>
  <c r="K464" i="2" s="1"/>
  <c r="B464" i="2"/>
  <c r="A464" i="2"/>
  <c r="BA463" i="2"/>
  <c r="AZ463" i="2"/>
  <c r="AV463" i="2"/>
  <c r="AF463" i="2"/>
  <c r="AG463" i="2" s="1"/>
  <c r="AD463" i="2"/>
  <c r="AE463" i="2" s="1"/>
  <c r="X463" i="2"/>
  <c r="Y463" i="2" s="1"/>
  <c r="F463" i="6" s="1"/>
  <c r="U463" i="2"/>
  <c r="V463" i="2" s="1"/>
  <c r="AK463" i="2" s="1"/>
  <c r="L463" i="6" s="1"/>
  <c r="S463" i="2"/>
  <c r="T463" i="2" s="1"/>
  <c r="G463" i="2"/>
  <c r="O463" i="2" s="1"/>
  <c r="P463" i="2" s="1"/>
  <c r="D463" i="6" s="1"/>
  <c r="E463" i="2"/>
  <c r="F463" i="2" s="1"/>
  <c r="C463" i="2"/>
  <c r="J463" i="2" s="1"/>
  <c r="K463" i="2" s="1"/>
  <c r="B463" i="2"/>
  <c r="A463" i="2"/>
  <c r="AW477" i="2"/>
  <c r="AP477" i="2"/>
  <c r="AH482" i="2" l="1"/>
  <c r="O482" i="2"/>
  <c r="C482" i="6" s="1"/>
  <c r="O477" i="6"/>
  <c r="M477" i="6"/>
  <c r="AI478" i="2"/>
  <c r="J478" i="6" s="1"/>
  <c r="AI477" i="2"/>
  <c r="J477" i="6" s="1"/>
  <c r="I477" i="6"/>
  <c r="U484" i="2"/>
  <c r="AJ484" i="2" s="1"/>
  <c r="K484" i="6" s="1"/>
  <c r="AI480" i="2"/>
  <c r="J480" i="6" s="1"/>
  <c r="I480" i="6"/>
  <c r="AI479" i="2"/>
  <c r="J479" i="6" s="1"/>
  <c r="I479" i="6"/>
  <c r="AI482" i="2"/>
  <c r="J482" i="6" s="1"/>
  <c r="I482" i="6"/>
  <c r="AI481" i="2"/>
  <c r="J481" i="6" s="1"/>
  <c r="I481" i="6"/>
  <c r="BD477" i="2"/>
  <c r="BB477" i="2"/>
  <c r="Q477" i="6" s="1"/>
  <c r="AG484" i="2"/>
  <c r="AH484" i="2"/>
  <c r="I484" i="6" s="1"/>
  <c r="AA483" i="2"/>
  <c r="AA486" i="2"/>
  <c r="H488" i="2"/>
  <c r="O488" i="2"/>
  <c r="C488" i="6" s="1"/>
  <c r="AA489" i="2"/>
  <c r="AA487" i="2"/>
  <c r="AA485" i="2"/>
  <c r="V484" i="2"/>
  <c r="V488" i="2"/>
  <c r="AJ488" i="2"/>
  <c r="K488" i="6" s="1"/>
  <c r="V486" i="2"/>
  <c r="AJ486" i="2"/>
  <c r="K486" i="6" s="1"/>
  <c r="AA484" i="2"/>
  <c r="AG483" i="2"/>
  <c r="AH483" i="2"/>
  <c r="L479" i="2"/>
  <c r="M479" i="2" s="1"/>
  <c r="K479" i="2"/>
  <c r="L478" i="2"/>
  <c r="M478" i="2" s="1"/>
  <c r="K478" i="2"/>
  <c r="Q481" i="2"/>
  <c r="P481" i="2"/>
  <c r="D481" i="6" s="1"/>
  <c r="AK478" i="2"/>
  <c r="L478" i="6" s="1"/>
  <c r="K480" i="2"/>
  <c r="L480" i="2"/>
  <c r="M480" i="2" s="1"/>
  <c r="AT477" i="2"/>
  <c r="H486" i="2"/>
  <c r="O486" i="2"/>
  <c r="C486" i="6" s="1"/>
  <c r="AO477" i="2"/>
  <c r="H477" i="6" s="1"/>
  <c r="P482" i="2"/>
  <c r="D482" i="6" s="1"/>
  <c r="O483" i="2"/>
  <c r="C483" i="6" s="1"/>
  <c r="H483" i="2"/>
  <c r="AA488" i="2"/>
  <c r="Q478" i="2"/>
  <c r="P478" i="2"/>
  <c r="D478" i="6" s="1"/>
  <c r="AG489" i="2"/>
  <c r="AH489" i="2"/>
  <c r="I489" i="6" s="1"/>
  <c r="AG488" i="2"/>
  <c r="AH488" i="2"/>
  <c r="AG487" i="2"/>
  <c r="AH487" i="2"/>
  <c r="AG486" i="2"/>
  <c r="AH486" i="2"/>
  <c r="AG485" i="2"/>
  <c r="AH485" i="2"/>
  <c r="I485" i="6" s="1"/>
  <c r="V483" i="2"/>
  <c r="AJ483" i="2"/>
  <c r="K483" i="6" s="1"/>
  <c r="P480" i="2"/>
  <c r="D480" i="6" s="1"/>
  <c r="Q480" i="2"/>
  <c r="K481" i="2"/>
  <c r="L481" i="2"/>
  <c r="M481" i="2" s="1"/>
  <c r="AK481" i="2"/>
  <c r="L481" i="6" s="1"/>
  <c r="H489" i="2"/>
  <c r="O489" i="2"/>
  <c r="C489" i="6" s="1"/>
  <c r="H487" i="2"/>
  <c r="O487" i="2"/>
  <c r="C487" i="6" s="1"/>
  <c r="H485" i="2"/>
  <c r="O485" i="2"/>
  <c r="C485" i="6" s="1"/>
  <c r="V489" i="2"/>
  <c r="AJ489" i="2"/>
  <c r="K489" i="6" s="1"/>
  <c r="V487" i="2"/>
  <c r="AJ487" i="2"/>
  <c r="K487" i="6" s="1"/>
  <c r="V485" i="2"/>
  <c r="AJ485" i="2"/>
  <c r="K485" i="6" s="1"/>
  <c r="H484" i="2"/>
  <c r="O484" i="2"/>
  <c r="C484" i="6" s="1"/>
  <c r="V480" i="2"/>
  <c r="AJ480" i="2"/>
  <c r="K480" i="6" s="1"/>
  <c r="P479" i="2"/>
  <c r="D479" i="6" s="1"/>
  <c r="Q479" i="2"/>
  <c r="AK479" i="2"/>
  <c r="L479" i="6" s="1"/>
  <c r="AL477" i="2"/>
  <c r="AM477" i="2" s="1"/>
  <c r="L482" i="2"/>
  <c r="M482" i="2" s="1"/>
  <c r="K482" i="2"/>
  <c r="U482" i="2"/>
  <c r="E475" i="6"/>
  <c r="U475" i="2"/>
  <c r="AJ475" i="2" s="1"/>
  <c r="K475" i="6" s="1"/>
  <c r="G475" i="2"/>
  <c r="V475" i="2"/>
  <c r="AK475" i="2" s="1"/>
  <c r="L475" i="6" s="1"/>
  <c r="AF475" i="2"/>
  <c r="AG475" i="2" s="1"/>
  <c r="Z475" i="2"/>
  <c r="AA475" i="2" s="1"/>
  <c r="H463" i="2"/>
  <c r="Z463" i="2"/>
  <c r="AE465" i="2"/>
  <c r="H468" i="2"/>
  <c r="Z468" i="2"/>
  <c r="AA468" i="2" s="1"/>
  <c r="L469" i="2"/>
  <c r="M469" i="2" s="1"/>
  <c r="AF469" i="2"/>
  <c r="Z471" i="2"/>
  <c r="AS471" i="2" s="1"/>
  <c r="L472" i="2"/>
  <c r="M472" i="2" s="1"/>
  <c r="AF472" i="2"/>
  <c r="AG472" i="2" s="1"/>
  <c r="U473" i="2"/>
  <c r="D474" i="2"/>
  <c r="Z474" i="2"/>
  <c r="AA474" i="2" s="1"/>
  <c r="E470" i="6"/>
  <c r="C472" i="6"/>
  <c r="E474" i="6"/>
  <c r="E471" i="6"/>
  <c r="D464" i="2"/>
  <c r="U464" i="2"/>
  <c r="V464" i="2" s="1"/>
  <c r="AK464" i="2" s="1"/>
  <c r="L464" i="6" s="1"/>
  <c r="Y465" i="2"/>
  <c r="F465" i="6" s="1"/>
  <c r="F466" i="2"/>
  <c r="AE466" i="2"/>
  <c r="G470" i="2"/>
  <c r="O470" i="2" s="1"/>
  <c r="AF470" i="2"/>
  <c r="AG470" i="2" s="1"/>
  <c r="U471" i="2"/>
  <c r="D472" i="2"/>
  <c r="Z472" i="2"/>
  <c r="AA472" i="2" s="1"/>
  <c r="G473" i="2"/>
  <c r="AF473" i="2"/>
  <c r="AG473" i="2" s="1"/>
  <c r="E463" i="6"/>
  <c r="E465" i="6"/>
  <c r="C471" i="6"/>
  <c r="E473" i="6"/>
  <c r="L474" i="2"/>
  <c r="M474" i="2" s="1"/>
  <c r="C463" i="6"/>
  <c r="L470" i="2"/>
  <c r="M470" i="2" s="1"/>
  <c r="E468" i="6"/>
  <c r="E472" i="6"/>
  <c r="C474" i="6"/>
  <c r="Z464" i="2"/>
  <c r="AA464" i="2" s="1"/>
  <c r="E464" i="6"/>
  <c r="AF464" i="2"/>
  <c r="AG464" i="2" s="1"/>
  <c r="C464" i="6"/>
  <c r="Y467" i="2"/>
  <c r="F467" i="6" s="1"/>
  <c r="Z467" i="2"/>
  <c r="AH467" i="2" s="1"/>
  <c r="I467" i="6" s="1"/>
  <c r="J473" i="2"/>
  <c r="D473" i="2"/>
  <c r="AH475" i="2"/>
  <c r="I475" i="6" s="1"/>
  <c r="D463" i="2"/>
  <c r="L463" i="2"/>
  <c r="M463" i="2" s="1"/>
  <c r="Q464" i="2"/>
  <c r="R464" i="2" s="1"/>
  <c r="J467" i="2"/>
  <c r="D467" i="2"/>
  <c r="H464" i="2"/>
  <c r="AH464" i="2"/>
  <c r="O465" i="2"/>
  <c r="C465" i="6" s="1"/>
  <c r="H465" i="2"/>
  <c r="AA465" i="2"/>
  <c r="AH466" i="2"/>
  <c r="I466" i="6" s="1"/>
  <c r="AG466" i="2"/>
  <c r="AG467" i="2"/>
  <c r="F469" i="2"/>
  <c r="G469" i="2"/>
  <c r="AH471" i="2"/>
  <c r="I471" i="6" s="1"/>
  <c r="AG471" i="2"/>
  <c r="AH463" i="2"/>
  <c r="AJ464" i="2"/>
  <c r="K464" i="6" s="1"/>
  <c r="J466" i="2"/>
  <c r="D466" i="2"/>
  <c r="O467" i="2"/>
  <c r="C467" i="6" s="1"/>
  <c r="H467" i="2"/>
  <c r="AG465" i="2"/>
  <c r="AH465" i="2"/>
  <c r="AG469" i="2"/>
  <c r="J475" i="2"/>
  <c r="D475" i="2"/>
  <c r="AA463" i="2"/>
  <c r="AJ463" i="2"/>
  <c r="K463" i="6" s="1"/>
  <c r="Q463" i="2"/>
  <c r="R463" i="2" s="1"/>
  <c r="L464" i="2"/>
  <c r="M464" i="2" s="1"/>
  <c r="D465" i="2"/>
  <c r="J465" i="2"/>
  <c r="V465" i="2"/>
  <c r="H466" i="2"/>
  <c r="O466" i="2"/>
  <c r="C466" i="6" s="1"/>
  <c r="AA466" i="2"/>
  <c r="J468" i="2"/>
  <c r="D468" i="2"/>
  <c r="P468" i="2"/>
  <c r="D468" i="6" s="1"/>
  <c r="Q468" i="2"/>
  <c r="Y469" i="2"/>
  <c r="F469" i="6" s="1"/>
  <c r="Z469" i="2"/>
  <c r="J471" i="2"/>
  <c r="D471" i="2"/>
  <c r="AH473" i="2"/>
  <c r="I473" i="6" s="1"/>
  <c r="Q470" i="2"/>
  <c r="Q472" i="2"/>
  <c r="Q474" i="2"/>
  <c r="AL474" i="2" s="1"/>
  <c r="U467" i="2"/>
  <c r="AF468" i="2"/>
  <c r="U469" i="2"/>
  <c r="H470" i="2"/>
  <c r="H472" i="2"/>
  <c r="AH472" i="2"/>
  <c r="AA473" i="2"/>
  <c r="H474" i="2"/>
  <c r="AH474" i="2"/>
  <c r="Q471" i="2"/>
  <c r="AL471" i="2" s="1"/>
  <c r="AQ477" i="2"/>
  <c r="AX477" i="2"/>
  <c r="Q482" i="2" l="1"/>
  <c r="AL482" i="2" s="1"/>
  <c r="P477" i="6"/>
  <c r="N477" i="6"/>
  <c r="AI488" i="2"/>
  <c r="J488" i="6" s="1"/>
  <c r="I488" i="6"/>
  <c r="AI483" i="2"/>
  <c r="J483" i="6" s="1"/>
  <c r="I483" i="6"/>
  <c r="AI487" i="2"/>
  <c r="J487" i="6" s="1"/>
  <c r="I487" i="6"/>
  <c r="AI486" i="2"/>
  <c r="J486" i="6" s="1"/>
  <c r="I486" i="6"/>
  <c r="BC477" i="2"/>
  <c r="R477" i="6" s="1"/>
  <c r="AR477" i="2"/>
  <c r="Q484" i="2"/>
  <c r="P484" i="2"/>
  <c r="D484" i="6" s="1"/>
  <c r="R478" i="2"/>
  <c r="AL478" i="2"/>
  <c r="AS478" i="2"/>
  <c r="Q486" i="2"/>
  <c r="P486" i="2"/>
  <c r="D486" i="6" s="1"/>
  <c r="Q487" i="2"/>
  <c r="P487" i="2"/>
  <c r="D487" i="6" s="1"/>
  <c r="AI485" i="2"/>
  <c r="J485" i="6" s="1"/>
  <c r="AK484" i="2"/>
  <c r="L484" i="6" s="1"/>
  <c r="V482" i="2"/>
  <c r="AJ482" i="2"/>
  <c r="K482" i="6" s="1"/>
  <c r="AK480" i="2"/>
  <c r="L480" i="6" s="1"/>
  <c r="AK487" i="2"/>
  <c r="L487" i="6" s="1"/>
  <c r="R482" i="2"/>
  <c r="AS482" i="2"/>
  <c r="AK488" i="2"/>
  <c r="L488" i="6" s="1"/>
  <c r="R479" i="2"/>
  <c r="AL479" i="2"/>
  <c r="AN479" i="2"/>
  <c r="G479" i="6" s="1"/>
  <c r="AS479" i="2"/>
  <c r="AK485" i="2"/>
  <c r="L485" i="6" s="1"/>
  <c r="Q485" i="2"/>
  <c r="P485" i="2"/>
  <c r="D485" i="6" s="1"/>
  <c r="Q489" i="2"/>
  <c r="P489" i="2"/>
  <c r="D489" i="6" s="1"/>
  <c r="AK483" i="2"/>
  <c r="L483" i="6" s="1"/>
  <c r="AI489" i="2"/>
  <c r="J489" i="6" s="1"/>
  <c r="R481" i="2"/>
  <c r="AN481" i="2"/>
  <c r="G481" i="6" s="1"/>
  <c r="AL481" i="2"/>
  <c r="AS481" i="2"/>
  <c r="AK486" i="2"/>
  <c r="L486" i="6" s="1"/>
  <c r="AI484" i="2"/>
  <c r="J484" i="6" s="1"/>
  <c r="AY477" i="2"/>
  <c r="R480" i="2"/>
  <c r="AS480" i="2"/>
  <c r="AL480" i="2"/>
  <c r="Q483" i="2"/>
  <c r="P483" i="2"/>
  <c r="D483" i="6" s="1"/>
  <c r="AK489" i="2"/>
  <c r="L489" i="6" s="1"/>
  <c r="Q488" i="2"/>
  <c r="P488" i="2"/>
  <c r="D488" i="6" s="1"/>
  <c r="O475" i="2"/>
  <c r="H475" i="2"/>
  <c r="AI474" i="2"/>
  <c r="J474" i="6" s="1"/>
  <c r="I474" i="6"/>
  <c r="AA471" i="2"/>
  <c r="P470" i="2"/>
  <c r="D470" i="6" s="1"/>
  <c r="C470" i="6"/>
  <c r="AJ473" i="2"/>
  <c r="K473" i="6" s="1"/>
  <c r="U474" i="2"/>
  <c r="V473" i="2"/>
  <c r="AK473" i="2" s="1"/>
  <c r="L473" i="6" s="1"/>
  <c r="AI472" i="2"/>
  <c r="J472" i="6" s="1"/>
  <c r="I472" i="6"/>
  <c r="AJ471" i="2"/>
  <c r="K471" i="6" s="1"/>
  <c r="V471" i="2"/>
  <c r="AK471" i="2" s="1"/>
  <c r="L471" i="6" s="1"/>
  <c r="U472" i="2"/>
  <c r="O473" i="2"/>
  <c r="H473" i="2"/>
  <c r="AH470" i="2"/>
  <c r="AI465" i="2"/>
  <c r="J465" i="6" s="1"/>
  <c r="I465" i="6"/>
  <c r="AI463" i="2"/>
  <c r="J463" i="6" s="1"/>
  <c r="I463" i="6"/>
  <c r="AI464" i="2"/>
  <c r="J464" i="6" s="1"/>
  <c r="I464" i="6"/>
  <c r="AL464" i="2"/>
  <c r="AM464" i="2" s="1"/>
  <c r="R472" i="2"/>
  <c r="AS472" i="2"/>
  <c r="AA469" i="2"/>
  <c r="P466" i="2"/>
  <c r="D466" i="6" s="1"/>
  <c r="Q466" i="2"/>
  <c r="AL468" i="2"/>
  <c r="AG468" i="2"/>
  <c r="AH468" i="2"/>
  <c r="R470" i="2"/>
  <c r="AS470" i="2"/>
  <c r="K468" i="2"/>
  <c r="L468" i="2"/>
  <c r="M468" i="2" s="1"/>
  <c r="K465" i="2"/>
  <c r="L465" i="2"/>
  <c r="M465" i="2" s="1"/>
  <c r="AL472" i="2"/>
  <c r="AL470" i="2"/>
  <c r="AJ467" i="2"/>
  <c r="K467" i="6" s="1"/>
  <c r="V467" i="2"/>
  <c r="U468" i="2"/>
  <c r="U466" i="2"/>
  <c r="R468" i="2"/>
  <c r="AS468" i="2"/>
  <c r="K475" i="2"/>
  <c r="L475" i="2"/>
  <c r="M475" i="2" s="1"/>
  <c r="O469" i="2"/>
  <c r="C469" i="6" s="1"/>
  <c r="H469" i="2"/>
  <c r="AI467" i="2"/>
  <c r="J467" i="6" s="1"/>
  <c r="P465" i="2"/>
  <c r="D465" i="6" s="1"/>
  <c r="Q465" i="2"/>
  <c r="AN471" i="2"/>
  <c r="G471" i="6" s="1"/>
  <c r="R471" i="2"/>
  <c r="AM471" i="2" s="1"/>
  <c r="R474" i="2"/>
  <c r="AM474" i="2" s="1"/>
  <c r="AS474" i="2"/>
  <c r="AI473" i="2"/>
  <c r="J473" i="6" s="1"/>
  <c r="K471" i="2"/>
  <c r="L471" i="2"/>
  <c r="M471" i="2" s="1"/>
  <c r="AK465" i="2"/>
  <c r="L465" i="6" s="1"/>
  <c r="AS464" i="2"/>
  <c r="AH469" i="2"/>
  <c r="P467" i="2"/>
  <c r="D467" i="6" s="1"/>
  <c r="Q467" i="2"/>
  <c r="K467" i="2"/>
  <c r="L467" i="2"/>
  <c r="M467" i="2" s="1"/>
  <c r="K473" i="2"/>
  <c r="L473" i="2"/>
  <c r="M473" i="2" s="1"/>
  <c r="AN463" i="2"/>
  <c r="G463" i="6" s="1"/>
  <c r="V469" i="2"/>
  <c r="AJ469" i="2"/>
  <c r="K469" i="6" s="1"/>
  <c r="U470" i="2"/>
  <c r="AI471" i="2"/>
  <c r="J471" i="6" s="1"/>
  <c r="AI475" i="2"/>
  <c r="J475" i="6" s="1"/>
  <c r="AT471" i="2"/>
  <c r="K466" i="2"/>
  <c r="L466" i="2"/>
  <c r="M466" i="2" s="1"/>
  <c r="AL463" i="2"/>
  <c r="AM463" i="2" s="1"/>
  <c r="AI466" i="2"/>
  <c r="J466" i="6" s="1"/>
  <c r="AS467" i="2"/>
  <c r="AA467" i="2"/>
  <c r="AS463" i="2"/>
  <c r="AW471" i="2"/>
  <c r="AP471" i="2"/>
  <c r="AW479" i="2"/>
  <c r="AP463" i="2"/>
  <c r="AP481" i="2"/>
  <c r="AW463" i="2"/>
  <c r="AP479" i="2"/>
  <c r="AW481" i="2"/>
  <c r="M481" i="6" l="1"/>
  <c r="O479" i="6"/>
  <c r="O481" i="6"/>
  <c r="M479" i="6"/>
  <c r="AM479" i="2"/>
  <c r="BD479" i="2"/>
  <c r="BB479" i="2"/>
  <c r="Q479" i="6" s="1"/>
  <c r="BD481" i="2"/>
  <c r="BB481" i="2"/>
  <c r="Q481" i="6" s="1"/>
  <c r="BF477" i="2"/>
  <c r="BE477" i="2"/>
  <c r="AM481" i="2"/>
  <c r="R485" i="2"/>
  <c r="AS485" i="2"/>
  <c r="AN485" i="2"/>
  <c r="G485" i="6" s="1"/>
  <c r="AL485" i="2"/>
  <c r="AT482" i="2"/>
  <c r="R486" i="2"/>
  <c r="AL486" i="2"/>
  <c r="AS486" i="2"/>
  <c r="R488" i="2"/>
  <c r="AS488" i="2"/>
  <c r="AL488" i="2"/>
  <c r="AN480" i="2"/>
  <c r="G480" i="6" s="1"/>
  <c r="AM480" i="2"/>
  <c r="AO481" i="2"/>
  <c r="H481" i="6" s="1"/>
  <c r="AK482" i="2"/>
  <c r="L482" i="6" s="1"/>
  <c r="AT478" i="2"/>
  <c r="R484" i="2"/>
  <c r="AS484" i="2"/>
  <c r="AL484" i="2"/>
  <c r="AT480" i="2"/>
  <c r="R489" i="2"/>
  <c r="AL489" i="2"/>
  <c r="AM489" i="2" s="1"/>
  <c r="AN489" i="2"/>
  <c r="G489" i="6" s="1"/>
  <c r="AS489" i="2"/>
  <c r="AM478" i="2"/>
  <c r="AN478" i="2"/>
  <c r="G478" i="6" s="1"/>
  <c r="R483" i="2"/>
  <c r="AL483" i="2"/>
  <c r="AS483" i="2"/>
  <c r="AN483" i="2"/>
  <c r="G483" i="6" s="1"/>
  <c r="AT479" i="2"/>
  <c r="R487" i="2"/>
  <c r="AL487" i="2"/>
  <c r="AM487" i="2" s="1"/>
  <c r="AS487" i="2"/>
  <c r="AN487" i="2"/>
  <c r="G487" i="6" s="1"/>
  <c r="AT481" i="2"/>
  <c r="AO479" i="2"/>
  <c r="H479" i="6" s="1"/>
  <c r="AM482" i="2"/>
  <c r="P475" i="2"/>
  <c r="D475" i="6" s="1"/>
  <c r="C475" i="6"/>
  <c r="Q475" i="2"/>
  <c r="O463" i="6"/>
  <c r="M463" i="6"/>
  <c r="M471" i="6"/>
  <c r="O471" i="6"/>
  <c r="AI469" i="2"/>
  <c r="J469" i="6" s="1"/>
  <c r="I469" i="6"/>
  <c r="AJ472" i="2"/>
  <c r="K472" i="6" s="1"/>
  <c r="V472" i="2"/>
  <c r="AK472" i="2" s="1"/>
  <c r="L472" i="6" s="1"/>
  <c r="AI468" i="2"/>
  <c r="J468" i="6" s="1"/>
  <c r="I468" i="6"/>
  <c r="AI470" i="2"/>
  <c r="J470" i="6" s="1"/>
  <c r="I470" i="6"/>
  <c r="AJ474" i="2"/>
  <c r="K474" i="6" s="1"/>
  <c r="V474" i="2"/>
  <c r="AK474" i="2" s="1"/>
  <c r="L474" i="6" s="1"/>
  <c r="P473" i="2"/>
  <c r="D473" i="6" s="1"/>
  <c r="C473" i="6"/>
  <c r="Q473" i="2"/>
  <c r="BD463" i="2"/>
  <c r="BB463" i="2"/>
  <c r="Q463" i="6" s="1"/>
  <c r="BD471" i="2"/>
  <c r="BB471" i="2"/>
  <c r="Q471" i="6" s="1"/>
  <c r="AT467" i="2"/>
  <c r="AT474" i="2"/>
  <c r="R465" i="2"/>
  <c r="AS465" i="2"/>
  <c r="AL465" i="2"/>
  <c r="AM465" i="2" s="1"/>
  <c r="AN465" i="2"/>
  <c r="G465" i="6" s="1"/>
  <c r="P469" i="2"/>
  <c r="D469" i="6" s="1"/>
  <c r="Q469" i="2"/>
  <c r="AT468" i="2"/>
  <c r="AM472" i="2"/>
  <c r="R466" i="2"/>
  <c r="AS466" i="2"/>
  <c r="AL466" i="2"/>
  <c r="AT472" i="2"/>
  <c r="AK469" i="2"/>
  <c r="L469" i="6" s="1"/>
  <c r="AK467" i="2"/>
  <c r="L467" i="6" s="1"/>
  <c r="AT463" i="2"/>
  <c r="V470" i="2"/>
  <c r="AJ470" i="2"/>
  <c r="K470" i="6" s="1"/>
  <c r="AO463" i="2"/>
  <c r="H463" i="6" s="1"/>
  <c r="V466" i="2"/>
  <c r="AJ466" i="2"/>
  <c r="K466" i="6" s="1"/>
  <c r="AT470" i="2"/>
  <c r="AM468" i="2"/>
  <c r="R467" i="2"/>
  <c r="AL467" i="2"/>
  <c r="AN467" i="2"/>
  <c r="G467" i="6" s="1"/>
  <c r="AT464" i="2"/>
  <c r="AO471" i="2"/>
  <c r="H471" i="6" s="1"/>
  <c r="AJ468" i="2"/>
  <c r="K468" i="6" s="1"/>
  <c r="V468" i="2"/>
  <c r="AM470" i="2"/>
  <c r="AX471" i="2"/>
  <c r="AW487" i="2"/>
  <c r="AW483" i="2"/>
  <c r="AX463" i="2"/>
  <c r="AP487" i="2"/>
  <c r="AW467" i="2"/>
  <c r="AW478" i="2"/>
  <c r="AQ479" i="2"/>
  <c r="AQ463" i="2"/>
  <c r="AX479" i="2"/>
  <c r="AX481" i="2"/>
  <c r="AQ471" i="2"/>
  <c r="AP485" i="2"/>
  <c r="AP478" i="2"/>
  <c r="AW489" i="2"/>
  <c r="AQ481" i="2"/>
  <c r="AP467" i="2"/>
  <c r="AP489" i="2"/>
  <c r="AP465" i="2"/>
  <c r="AP480" i="2"/>
  <c r="AW465" i="2"/>
  <c r="AW480" i="2"/>
  <c r="AW485" i="2"/>
  <c r="AP483" i="2"/>
  <c r="M489" i="6" l="1"/>
  <c r="O489" i="6"/>
  <c r="P479" i="6"/>
  <c r="M485" i="6"/>
  <c r="O487" i="6"/>
  <c r="M483" i="6"/>
  <c r="M478" i="6"/>
  <c r="O478" i="6"/>
  <c r="N481" i="6"/>
  <c r="O485" i="6"/>
  <c r="N479" i="6"/>
  <c r="O483" i="6"/>
  <c r="P481" i="6"/>
  <c r="M480" i="6"/>
  <c r="O480" i="6"/>
  <c r="M487" i="6"/>
  <c r="AN482" i="2"/>
  <c r="BC479" i="2"/>
  <c r="R479" i="6" s="1"/>
  <c r="BD487" i="2"/>
  <c r="BB487" i="2"/>
  <c r="Q487" i="6" s="1"/>
  <c r="BD478" i="2"/>
  <c r="BB478" i="2"/>
  <c r="Q478" i="6" s="1"/>
  <c r="AR481" i="2"/>
  <c r="BD485" i="2"/>
  <c r="BB485" i="2"/>
  <c r="Q485" i="6" s="1"/>
  <c r="AR479" i="2"/>
  <c r="BD483" i="2"/>
  <c r="BB483" i="2"/>
  <c r="Q483" i="6" s="1"/>
  <c r="BC481" i="2"/>
  <c r="R481" i="6" s="1"/>
  <c r="BD489" i="2"/>
  <c r="BB489" i="2"/>
  <c r="Q489" i="6" s="1"/>
  <c r="BD480" i="2"/>
  <c r="BB480" i="2"/>
  <c r="Q480" i="6" s="1"/>
  <c r="AO482" i="2"/>
  <c r="AO489" i="2"/>
  <c r="H489" i="6" s="1"/>
  <c r="AN484" i="2"/>
  <c r="G484" i="6" s="1"/>
  <c r="AM484" i="2"/>
  <c r="AN488" i="2"/>
  <c r="G488" i="6" s="1"/>
  <c r="AM488" i="2"/>
  <c r="AN486" i="2"/>
  <c r="G486" i="6" s="1"/>
  <c r="AM486" i="2"/>
  <c r="AO485" i="2"/>
  <c r="H485" i="6" s="1"/>
  <c r="AY479" i="2"/>
  <c r="AT487" i="2"/>
  <c r="AO483" i="2"/>
  <c r="H483" i="6" s="1"/>
  <c r="AO478" i="2"/>
  <c r="AT484" i="2"/>
  <c r="AT488" i="2"/>
  <c r="AT485" i="2"/>
  <c r="AT483" i="2"/>
  <c r="AY483" i="2" s="1"/>
  <c r="AM483" i="2"/>
  <c r="AT489" i="2"/>
  <c r="AO480" i="2"/>
  <c r="AT486" i="2"/>
  <c r="AM485" i="2"/>
  <c r="AY481" i="2"/>
  <c r="AO487" i="2"/>
  <c r="H487" i="6" s="1"/>
  <c r="R475" i="2"/>
  <c r="AN475" i="2"/>
  <c r="AL475" i="2"/>
  <c r="AS475" i="2"/>
  <c r="N463" i="6"/>
  <c r="P463" i="6"/>
  <c r="N471" i="6"/>
  <c r="P471" i="6"/>
  <c r="M465" i="6"/>
  <c r="M467" i="6"/>
  <c r="O467" i="6"/>
  <c r="O465" i="6"/>
  <c r="AM467" i="2"/>
  <c r="AS473" i="2"/>
  <c r="AL473" i="2"/>
  <c r="R473" i="2"/>
  <c r="AM473" i="2" s="1"/>
  <c r="AN473" i="2"/>
  <c r="AR463" i="2"/>
  <c r="BC463" i="2"/>
  <c r="R463" i="6" s="1"/>
  <c r="AR471" i="2"/>
  <c r="BC471" i="2"/>
  <c r="R471" i="6" s="1"/>
  <c r="BD467" i="2"/>
  <c r="BB467" i="2"/>
  <c r="Q467" i="6" s="1"/>
  <c r="BD465" i="2"/>
  <c r="BB465" i="2"/>
  <c r="Q465" i="6" s="1"/>
  <c r="AN468" i="2"/>
  <c r="G468" i="6" s="1"/>
  <c r="AK468" i="2"/>
  <c r="L468" i="6" s="1"/>
  <c r="R469" i="2"/>
  <c r="AL469" i="2"/>
  <c r="AN469" i="2"/>
  <c r="G469" i="6" s="1"/>
  <c r="AS469" i="2"/>
  <c r="AY471" i="2"/>
  <c r="AY463" i="2"/>
  <c r="AK470" i="2"/>
  <c r="L470" i="6" s="1"/>
  <c r="AM466" i="2"/>
  <c r="AN466" i="2"/>
  <c r="G466" i="6" s="1"/>
  <c r="AO465" i="2"/>
  <c r="AN464" i="2"/>
  <c r="G464" i="6" s="1"/>
  <c r="AO467" i="2"/>
  <c r="H467" i="6" s="1"/>
  <c r="AK466" i="2"/>
  <c r="L466" i="6" s="1"/>
  <c r="AT466" i="2"/>
  <c r="AT465" i="2"/>
  <c r="AW468" i="2"/>
  <c r="AP488" i="2"/>
  <c r="AQ487" i="2"/>
  <c r="AP468" i="2"/>
  <c r="AQ483" i="2"/>
  <c r="AP469" i="2"/>
  <c r="AX480" i="2"/>
  <c r="AW469" i="2"/>
  <c r="AW488" i="2"/>
  <c r="AX489" i="2"/>
  <c r="AP486" i="2"/>
  <c r="AP466" i="2"/>
  <c r="AW484" i="2"/>
  <c r="AQ478" i="2"/>
  <c r="AW475" i="2"/>
  <c r="AP473" i="2"/>
  <c r="AX478" i="2"/>
  <c r="AP484" i="2"/>
  <c r="AP464" i="2"/>
  <c r="AX483" i="2"/>
  <c r="AQ485" i="2"/>
  <c r="AX465" i="2"/>
  <c r="AW464" i="2"/>
  <c r="AW486" i="2"/>
  <c r="AQ465" i="2"/>
  <c r="AP475" i="2"/>
  <c r="AQ467" i="2"/>
  <c r="AQ489" i="2"/>
  <c r="AX485" i="2"/>
  <c r="AW466" i="2"/>
  <c r="AW473" i="2"/>
  <c r="AQ482" i="2"/>
  <c r="AX487" i="2"/>
  <c r="AX467" i="2"/>
  <c r="AQ480" i="2"/>
  <c r="AW482" i="2"/>
  <c r="AX482" i="2"/>
  <c r="AP482" i="2"/>
  <c r="P489" i="6" l="1"/>
  <c r="N489" i="6"/>
  <c r="N487" i="6"/>
  <c r="P487" i="6"/>
  <c r="M486" i="6"/>
  <c r="O486" i="6"/>
  <c r="M484" i="6"/>
  <c r="O484" i="6"/>
  <c r="P485" i="6"/>
  <c r="N480" i="6"/>
  <c r="P480" i="6"/>
  <c r="N483" i="6"/>
  <c r="P483" i="6"/>
  <c r="N478" i="6"/>
  <c r="P478" i="6"/>
  <c r="N485" i="6"/>
  <c r="M488" i="6"/>
  <c r="O488" i="6"/>
  <c r="N482" i="6"/>
  <c r="P482" i="6"/>
  <c r="O482" i="6"/>
  <c r="BB482" i="2"/>
  <c r="Q482" i="6" s="1"/>
  <c r="BD482" i="2"/>
  <c r="M482" i="6"/>
  <c r="G482" i="6"/>
  <c r="AY478" i="2"/>
  <c r="BE478" i="2" s="1"/>
  <c r="H478" i="6"/>
  <c r="AY482" i="2"/>
  <c r="BE482" i="2" s="1"/>
  <c r="H482" i="6"/>
  <c r="AY480" i="2"/>
  <c r="BF480" i="2" s="1"/>
  <c r="H480" i="6"/>
  <c r="AR487" i="2"/>
  <c r="BC489" i="2"/>
  <c r="R489" i="6" s="1"/>
  <c r="BC487" i="2"/>
  <c r="R487" i="6" s="1"/>
  <c r="BD486" i="2"/>
  <c r="BB486" i="2"/>
  <c r="Q486" i="6" s="1"/>
  <c r="BD484" i="2"/>
  <c r="BB484" i="2"/>
  <c r="Q484" i="6" s="1"/>
  <c r="BC485" i="2"/>
  <c r="R485" i="6" s="1"/>
  <c r="AR489" i="2"/>
  <c r="AR480" i="2"/>
  <c r="BC480" i="2"/>
  <c r="R480" i="6" s="1"/>
  <c r="AR483" i="2"/>
  <c r="BC483" i="2"/>
  <c r="R483" i="6" s="1"/>
  <c r="AR478" i="2"/>
  <c r="BC478" i="2"/>
  <c r="R478" i="6" s="1"/>
  <c r="AR485" i="2"/>
  <c r="BD488" i="2"/>
  <c r="BB488" i="2"/>
  <c r="Q488" i="6" s="1"/>
  <c r="AR482" i="2"/>
  <c r="BC482" i="2"/>
  <c r="R482" i="6" s="1"/>
  <c r="BF483" i="2"/>
  <c r="BE483" i="2"/>
  <c r="BF478" i="2"/>
  <c r="BF481" i="2"/>
  <c r="BE481" i="2"/>
  <c r="AO486" i="2"/>
  <c r="AO484" i="2"/>
  <c r="H484" i="6" s="1"/>
  <c r="AY489" i="2"/>
  <c r="AY487" i="2"/>
  <c r="BF479" i="2"/>
  <c r="BE479" i="2"/>
  <c r="AY485" i="2"/>
  <c r="AO488" i="2"/>
  <c r="O475" i="6"/>
  <c r="BB475" i="2"/>
  <c r="Q475" i="6" s="1"/>
  <c r="BD475" i="2"/>
  <c r="M475" i="6"/>
  <c r="AT475" i="2"/>
  <c r="AM475" i="2"/>
  <c r="G475" i="6"/>
  <c r="AO475" i="2"/>
  <c r="M466" i="6"/>
  <c r="O466" i="6"/>
  <c r="N467" i="6"/>
  <c r="P467" i="6"/>
  <c r="M469" i="6"/>
  <c r="P465" i="6"/>
  <c r="N465" i="6"/>
  <c r="M468" i="6"/>
  <c r="O468" i="6"/>
  <c r="O469" i="6"/>
  <c r="O473" i="6"/>
  <c r="BD473" i="2"/>
  <c r="BB473" i="2"/>
  <c r="Q473" i="6" s="1"/>
  <c r="M473" i="6"/>
  <c r="AY465" i="2"/>
  <c r="BF465" i="2" s="1"/>
  <c r="H465" i="6"/>
  <c r="AT473" i="2"/>
  <c r="G473" i="6"/>
  <c r="AN474" i="2"/>
  <c r="AO473" i="2"/>
  <c r="AN472" i="2"/>
  <c r="M464" i="6"/>
  <c r="O464" i="6"/>
  <c r="BD466" i="2"/>
  <c r="AY466" i="2"/>
  <c r="BB466" i="2"/>
  <c r="Q466" i="6" s="1"/>
  <c r="AR467" i="2"/>
  <c r="BC467" i="2"/>
  <c r="R467" i="6" s="1"/>
  <c r="BC465" i="2"/>
  <c r="R465" i="6" s="1"/>
  <c r="BD464" i="2"/>
  <c r="BB464" i="2"/>
  <c r="Q464" i="6" s="1"/>
  <c r="AR465" i="2"/>
  <c r="BD468" i="2"/>
  <c r="BB468" i="2"/>
  <c r="Q468" i="6" s="1"/>
  <c r="BD469" i="2"/>
  <c r="BB469" i="2"/>
  <c r="Q469" i="6" s="1"/>
  <c r="AO466" i="2"/>
  <c r="H466" i="6" s="1"/>
  <c r="BF463" i="2"/>
  <c r="BE463" i="2"/>
  <c r="AO469" i="2"/>
  <c r="H469" i="6" s="1"/>
  <c r="AN470" i="2"/>
  <c r="G470" i="6" s="1"/>
  <c r="AY467" i="2"/>
  <c r="AO464" i="2"/>
  <c r="BF471" i="2"/>
  <c r="BE471" i="2"/>
  <c r="AM469" i="2"/>
  <c r="AO468" i="2"/>
  <c r="H468" i="6" s="1"/>
  <c r="AT469" i="2"/>
  <c r="AY469" i="2" s="1"/>
  <c r="AQ466" i="2"/>
  <c r="AP474" i="2"/>
  <c r="AQ488" i="2"/>
  <c r="AX464" i="2"/>
  <c r="AW472" i="2"/>
  <c r="AQ484" i="2"/>
  <c r="AX486" i="2"/>
  <c r="AX468" i="2"/>
  <c r="AW474" i="2"/>
  <c r="AP470" i="2"/>
  <c r="AX484" i="2"/>
  <c r="AQ473" i="2"/>
  <c r="AQ468" i="2"/>
  <c r="AW470" i="2"/>
  <c r="AQ464" i="2"/>
  <c r="AX488" i="2"/>
  <c r="AX466" i="2"/>
  <c r="AX473" i="2"/>
  <c r="AX475" i="2"/>
  <c r="AQ475" i="2"/>
  <c r="AQ469" i="2"/>
  <c r="AQ486" i="2"/>
  <c r="AX469" i="2"/>
  <c r="AP472" i="2"/>
  <c r="BE465" i="2" l="1"/>
  <c r="BF482" i="2"/>
  <c r="N488" i="6"/>
  <c r="P488" i="6"/>
  <c r="N484" i="6"/>
  <c r="P484" i="6"/>
  <c r="N486" i="6"/>
  <c r="P486" i="6"/>
  <c r="AY486" i="2"/>
  <c r="BE486" i="2" s="1"/>
  <c r="H486" i="6"/>
  <c r="AY488" i="2"/>
  <c r="BE488" i="2" s="1"/>
  <c r="H488" i="6"/>
  <c r="BE480" i="2"/>
  <c r="AR488" i="2"/>
  <c r="BC488" i="2"/>
  <c r="R488" i="6" s="1"/>
  <c r="AR484" i="2"/>
  <c r="BC484" i="2"/>
  <c r="R484" i="6" s="1"/>
  <c r="AR486" i="2"/>
  <c r="BC486" i="2"/>
  <c r="R486" i="6" s="1"/>
  <c r="BF486" i="2"/>
  <c r="BF485" i="2"/>
  <c r="BE485" i="2"/>
  <c r="BF489" i="2"/>
  <c r="BE489" i="2"/>
  <c r="BF487" i="2"/>
  <c r="BE487" i="2"/>
  <c r="AY484" i="2"/>
  <c r="P475" i="6"/>
  <c r="BC475" i="2"/>
  <c r="R475" i="6" s="1"/>
  <c r="N475" i="6"/>
  <c r="AR475" i="2"/>
  <c r="H475" i="6"/>
  <c r="AY475" i="2"/>
  <c r="P469" i="6"/>
  <c r="O470" i="6"/>
  <c r="M470" i="6"/>
  <c r="N466" i="6"/>
  <c r="P466" i="6"/>
  <c r="P468" i="6"/>
  <c r="N468" i="6"/>
  <c r="N469" i="6"/>
  <c r="M474" i="6"/>
  <c r="O474" i="6"/>
  <c r="BD474" i="2"/>
  <c r="BB474" i="2"/>
  <c r="Q474" i="6" s="1"/>
  <c r="O472" i="6"/>
  <c r="BB472" i="2"/>
  <c r="Q472" i="6" s="1"/>
  <c r="BD472" i="2"/>
  <c r="M472" i="6"/>
  <c r="P473" i="6"/>
  <c r="BC473" i="2"/>
  <c r="R473" i="6" s="1"/>
  <c r="N473" i="6"/>
  <c r="AR473" i="2"/>
  <c r="G474" i="6"/>
  <c r="AO474" i="2"/>
  <c r="AY474" i="2" s="1"/>
  <c r="G472" i="6"/>
  <c r="AO472" i="2"/>
  <c r="AY473" i="2"/>
  <c r="H473" i="6"/>
  <c r="N464" i="6"/>
  <c r="P464" i="6"/>
  <c r="AY464" i="2"/>
  <c r="BF464" i="2" s="1"/>
  <c r="H464" i="6"/>
  <c r="BC469" i="2"/>
  <c r="R469" i="6" s="1"/>
  <c r="BD470" i="2"/>
  <c r="AY470" i="2"/>
  <c r="BB470" i="2"/>
  <c r="Q470" i="6" s="1"/>
  <c r="AR466" i="2"/>
  <c r="BC466" i="2"/>
  <c r="R466" i="6" s="1"/>
  <c r="BC468" i="2"/>
  <c r="R468" i="6" s="1"/>
  <c r="AR468" i="2"/>
  <c r="AR469" i="2"/>
  <c r="AR464" i="2"/>
  <c r="BC464" i="2"/>
  <c r="R464" i="6" s="1"/>
  <c r="BF469" i="2"/>
  <c r="BE469" i="2"/>
  <c r="BF467" i="2"/>
  <c r="BE467" i="2"/>
  <c r="AO470" i="2"/>
  <c r="H470" i="6" s="1"/>
  <c r="AY468" i="2"/>
  <c r="BF466" i="2"/>
  <c r="BE466" i="2"/>
  <c r="AQ470" i="2"/>
  <c r="AX474" i="2"/>
  <c r="AX472" i="2"/>
  <c r="AX470" i="2"/>
  <c r="AQ474" i="2"/>
  <c r="AQ472" i="2"/>
  <c r="BF488" i="2" l="1"/>
  <c r="BF484" i="2"/>
  <c r="BE484" i="2"/>
  <c r="BF475" i="2"/>
  <c r="BE475" i="2"/>
  <c r="P470" i="6"/>
  <c r="N470" i="6"/>
  <c r="P472" i="6"/>
  <c r="BC472" i="2"/>
  <c r="R472" i="6" s="1"/>
  <c r="N472" i="6"/>
  <c r="AR472" i="2"/>
  <c r="P474" i="6"/>
  <c r="BC474" i="2"/>
  <c r="R474" i="6" s="1"/>
  <c r="N474" i="6"/>
  <c r="AR474" i="2"/>
  <c r="H472" i="6"/>
  <c r="BE464" i="2"/>
  <c r="AY472" i="2"/>
  <c r="H474" i="6"/>
  <c r="BF473" i="2"/>
  <c r="BE473" i="2"/>
  <c r="BF474" i="2"/>
  <c r="BE474" i="2"/>
  <c r="BC470" i="2"/>
  <c r="R470" i="6" s="1"/>
  <c r="AR470" i="2"/>
  <c r="BF470" i="2"/>
  <c r="BE470" i="2"/>
  <c r="BF468" i="2"/>
  <c r="BE468" i="2"/>
  <c r="BE472" i="2" l="1"/>
  <c r="BF472" i="2"/>
  <c r="S461" i="6" l="1"/>
  <c r="L461" i="6"/>
  <c r="K461" i="6"/>
  <c r="J461" i="6"/>
  <c r="I461" i="6"/>
  <c r="H461" i="6"/>
  <c r="G461" i="6"/>
  <c r="F461" i="6"/>
  <c r="E461" i="6"/>
  <c r="D461" i="6"/>
  <c r="C461" i="6"/>
  <c r="B461" i="6"/>
  <c r="A461" i="6"/>
  <c r="S460" i="6"/>
  <c r="L460" i="6"/>
  <c r="K460" i="6"/>
  <c r="J460" i="6"/>
  <c r="I460" i="6"/>
  <c r="H460" i="6"/>
  <c r="G460" i="6"/>
  <c r="F460" i="6"/>
  <c r="E460" i="6"/>
  <c r="D460" i="6"/>
  <c r="C460" i="6"/>
  <c r="B460" i="6"/>
  <c r="A460" i="6"/>
  <c r="S459" i="6"/>
  <c r="L459" i="6"/>
  <c r="K459" i="6"/>
  <c r="J459" i="6"/>
  <c r="I459" i="6"/>
  <c r="H459" i="6"/>
  <c r="G459" i="6"/>
  <c r="F459" i="6"/>
  <c r="E459" i="6"/>
  <c r="D459" i="6"/>
  <c r="C459" i="6"/>
  <c r="B459" i="6"/>
  <c r="A459" i="6"/>
  <c r="S458" i="6"/>
  <c r="L458" i="6"/>
  <c r="K458" i="6"/>
  <c r="J458" i="6"/>
  <c r="I458" i="6"/>
  <c r="H458" i="6"/>
  <c r="G458" i="6"/>
  <c r="F458" i="6"/>
  <c r="E458" i="6"/>
  <c r="D458" i="6"/>
  <c r="C458" i="6"/>
  <c r="B458" i="6"/>
  <c r="A458" i="6"/>
  <c r="S457" i="6"/>
  <c r="L457" i="6"/>
  <c r="K457" i="6"/>
  <c r="J457" i="6"/>
  <c r="I457" i="6"/>
  <c r="H457" i="6"/>
  <c r="G457" i="6"/>
  <c r="F457" i="6"/>
  <c r="E457" i="6"/>
  <c r="D457" i="6"/>
  <c r="C457" i="6"/>
  <c r="B457" i="6"/>
  <c r="A457" i="6"/>
  <c r="S456" i="6"/>
  <c r="L456" i="6"/>
  <c r="K456" i="6"/>
  <c r="J456" i="6"/>
  <c r="I456" i="6"/>
  <c r="H456" i="6"/>
  <c r="G456" i="6"/>
  <c r="F456" i="6"/>
  <c r="E456" i="6"/>
  <c r="D456" i="6"/>
  <c r="C456" i="6"/>
  <c r="B456" i="6"/>
  <c r="A456" i="6"/>
  <c r="S455" i="6"/>
  <c r="L455" i="6"/>
  <c r="K455" i="6"/>
  <c r="J455" i="6"/>
  <c r="I455" i="6"/>
  <c r="H455" i="6"/>
  <c r="G455" i="6"/>
  <c r="F455" i="6"/>
  <c r="E455" i="6"/>
  <c r="D455" i="6"/>
  <c r="C455" i="6"/>
  <c r="B455" i="6"/>
  <c r="A455" i="6"/>
  <c r="S454" i="6"/>
  <c r="L454" i="6"/>
  <c r="K454" i="6"/>
  <c r="J454" i="6"/>
  <c r="I454" i="6"/>
  <c r="H454" i="6"/>
  <c r="G454" i="6"/>
  <c r="F454" i="6"/>
  <c r="E454" i="6"/>
  <c r="D454" i="6"/>
  <c r="C454" i="6"/>
  <c r="B454" i="6"/>
  <c r="A454" i="6"/>
  <c r="S453" i="6"/>
  <c r="L453" i="6"/>
  <c r="K453" i="6"/>
  <c r="J453" i="6"/>
  <c r="I453" i="6"/>
  <c r="H453" i="6"/>
  <c r="G453" i="6"/>
  <c r="F453" i="6"/>
  <c r="E453" i="6"/>
  <c r="D453" i="6"/>
  <c r="C453" i="6"/>
  <c r="B453" i="6"/>
  <c r="A453" i="6"/>
  <c r="S452" i="6"/>
  <c r="L452" i="6"/>
  <c r="K452" i="6"/>
  <c r="J452" i="6"/>
  <c r="I452" i="6"/>
  <c r="H452" i="6"/>
  <c r="G452" i="6"/>
  <c r="F452" i="6"/>
  <c r="E452" i="6"/>
  <c r="D452" i="6"/>
  <c r="C452" i="6"/>
  <c r="B452" i="6"/>
  <c r="A452" i="6"/>
  <c r="S451" i="6"/>
  <c r="L451" i="6"/>
  <c r="K451" i="6"/>
  <c r="J451" i="6"/>
  <c r="I451" i="6"/>
  <c r="H451" i="6"/>
  <c r="G451" i="6"/>
  <c r="F451" i="6"/>
  <c r="E451" i="6"/>
  <c r="D451" i="6"/>
  <c r="C451" i="6"/>
  <c r="B451" i="6"/>
  <c r="A451" i="6"/>
  <c r="S450" i="6"/>
  <c r="L450" i="6"/>
  <c r="K450" i="6"/>
  <c r="J450" i="6"/>
  <c r="I450" i="6"/>
  <c r="H450" i="6"/>
  <c r="G450" i="6"/>
  <c r="F450" i="6"/>
  <c r="E450" i="6"/>
  <c r="D450" i="6"/>
  <c r="C450" i="6"/>
  <c r="B450" i="6"/>
  <c r="A450" i="6"/>
  <c r="S449" i="6"/>
  <c r="L449" i="6"/>
  <c r="K449" i="6"/>
  <c r="J449" i="6"/>
  <c r="I449" i="6"/>
  <c r="H449" i="6"/>
  <c r="G449" i="6"/>
  <c r="F449" i="6"/>
  <c r="E449" i="6"/>
  <c r="D449" i="6"/>
  <c r="C449" i="6"/>
  <c r="B449" i="6"/>
  <c r="A449" i="6"/>
  <c r="BA461" i="2"/>
  <c r="AZ461" i="2"/>
  <c r="AV461" i="2"/>
  <c r="AF461" i="2"/>
  <c r="AD461" i="2"/>
  <c r="AE461" i="2" s="1"/>
  <c r="Z461" i="2"/>
  <c r="X461" i="2"/>
  <c r="Y461" i="2" s="1"/>
  <c r="S461" i="2"/>
  <c r="E461" i="2"/>
  <c r="F461" i="2" s="1"/>
  <c r="C461" i="2"/>
  <c r="J461" i="2" s="1"/>
  <c r="K461" i="2" s="1"/>
  <c r="B461" i="2"/>
  <c r="A461" i="2"/>
  <c r="BA460" i="2"/>
  <c r="AZ460" i="2"/>
  <c r="AV460" i="2"/>
  <c r="AD460" i="2"/>
  <c r="X460" i="2"/>
  <c r="Y460" i="2" s="1"/>
  <c r="S460" i="2"/>
  <c r="T460" i="2" s="1"/>
  <c r="E460" i="2"/>
  <c r="F460" i="2" s="1"/>
  <c r="D460" i="2"/>
  <c r="C460" i="2"/>
  <c r="J460" i="2" s="1"/>
  <c r="B460" i="2"/>
  <c r="A460" i="2"/>
  <c r="BA459" i="2"/>
  <c r="AZ459" i="2"/>
  <c r="AV459" i="2"/>
  <c r="AH459" i="2"/>
  <c r="AI459" i="2" s="1"/>
  <c r="AG459" i="2"/>
  <c r="AF459" i="2"/>
  <c r="AD459" i="2"/>
  <c r="AE459" i="2" s="1"/>
  <c r="AA459" i="2"/>
  <c r="Z459" i="2"/>
  <c r="X459" i="2"/>
  <c r="Y459" i="2" s="1"/>
  <c r="S459" i="2"/>
  <c r="T459" i="2" s="1"/>
  <c r="E459" i="2"/>
  <c r="C459" i="2"/>
  <c r="B459" i="2"/>
  <c r="A459" i="2"/>
  <c r="BA458" i="2"/>
  <c r="AZ458" i="2"/>
  <c r="AV458" i="2"/>
  <c r="AF458" i="2"/>
  <c r="AD458" i="2"/>
  <c r="AE458" i="2" s="1"/>
  <c r="X458" i="2"/>
  <c r="S458" i="2"/>
  <c r="T458" i="2" s="1"/>
  <c r="E458" i="2"/>
  <c r="D458" i="2"/>
  <c r="C458" i="2"/>
  <c r="J458" i="2" s="1"/>
  <c r="B458" i="2"/>
  <c r="A458" i="2"/>
  <c r="BA457" i="2"/>
  <c r="AZ457" i="2"/>
  <c r="AV457" i="2"/>
  <c r="AG457" i="2"/>
  <c r="AF457" i="2"/>
  <c r="AD457" i="2"/>
  <c r="AE457" i="2" s="1"/>
  <c r="AA457" i="2"/>
  <c r="Z457" i="2"/>
  <c r="X457" i="2"/>
  <c r="Y457" i="2" s="1"/>
  <c r="S457" i="2"/>
  <c r="H457" i="2"/>
  <c r="G457" i="2"/>
  <c r="O457" i="2" s="1"/>
  <c r="E457" i="2"/>
  <c r="F457" i="2" s="1"/>
  <c r="C457" i="2"/>
  <c r="B457" i="2"/>
  <c r="A457" i="2"/>
  <c r="BA456" i="2"/>
  <c r="AZ456" i="2"/>
  <c r="AV456" i="2"/>
  <c r="AD456" i="2"/>
  <c r="X456" i="2"/>
  <c r="S456" i="2"/>
  <c r="T456" i="2" s="1"/>
  <c r="E456" i="2"/>
  <c r="D456" i="2"/>
  <c r="C456" i="2"/>
  <c r="J456" i="2" s="1"/>
  <c r="K456" i="2" s="1"/>
  <c r="B456" i="2"/>
  <c r="A456" i="2"/>
  <c r="BA455" i="2"/>
  <c r="AZ455" i="2"/>
  <c r="AV455" i="2"/>
  <c r="AF455" i="2"/>
  <c r="AD455" i="2"/>
  <c r="AE455" i="2" s="1"/>
  <c r="X455" i="2"/>
  <c r="Y455" i="2" s="1"/>
  <c r="U455" i="2"/>
  <c r="S455" i="2"/>
  <c r="T455" i="2" s="1"/>
  <c r="O455" i="2"/>
  <c r="J455" i="2"/>
  <c r="H455" i="2"/>
  <c r="G455" i="2"/>
  <c r="E455" i="2"/>
  <c r="F455" i="2" s="1"/>
  <c r="D455" i="2"/>
  <c r="C455" i="2"/>
  <c r="B455" i="2"/>
  <c r="A455" i="2"/>
  <c r="BA454" i="2"/>
  <c r="AZ454" i="2"/>
  <c r="AV454" i="2"/>
  <c r="AF454" i="2"/>
  <c r="AD454" i="2"/>
  <c r="AE454" i="2" s="1"/>
  <c r="X454" i="2"/>
  <c r="Y454" i="2" s="1"/>
  <c r="S454" i="2"/>
  <c r="L454" i="2"/>
  <c r="M454" i="2" s="1"/>
  <c r="J454" i="2"/>
  <c r="K454" i="2" s="1"/>
  <c r="G454" i="2"/>
  <c r="E454" i="2"/>
  <c r="F454" i="2" s="1"/>
  <c r="D454" i="2"/>
  <c r="C454" i="2"/>
  <c r="B454" i="2"/>
  <c r="A454" i="2"/>
  <c r="BA453" i="2"/>
  <c r="AZ453" i="2"/>
  <c r="AV453" i="2"/>
  <c r="AD453" i="2"/>
  <c r="X453" i="2"/>
  <c r="S453" i="2"/>
  <c r="J453" i="2"/>
  <c r="E453" i="2"/>
  <c r="D453" i="2"/>
  <c r="C453" i="2"/>
  <c r="B453" i="2"/>
  <c r="A453" i="2"/>
  <c r="BA452" i="2"/>
  <c r="AZ452" i="2"/>
  <c r="AV452" i="2"/>
  <c r="AD452" i="2"/>
  <c r="X452" i="2"/>
  <c r="S452" i="2"/>
  <c r="J452" i="2"/>
  <c r="E452" i="2"/>
  <c r="D452" i="2"/>
  <c r="C452" i="2"/>
  <c r="B452" i="2"/>
  <c r="A452" i="2"/>
  <c r="BA451" i="2"/>
  <c r="AZ451" i="2"/>
  <c r="AV451" i="2"/>
  <c r="AJ451" i="2"/>
  <c r="AD451" i="2"/>
  <c r="AE451" i="2" s="1"/>
  <c r="X451" i="2"/>
  <c r="Y451" i="2" s="1"/>
  <c r="V451" i="2"/>
  <c r="AK451" i="2" s="1"/>
  <c r="U451" i="2"/>
  <c r="S451" i="2"/>
  <c r="T451" i="2" s="1"/>
  <c r="J451" i="2"/>
  <c r="K451" i="2" s="1"/>
  <c r="E451" i="2"/>
  <c r="F451" i="2" s="1"/>
  <c r="D451" i="2"/>
  <c r="C451" i="2"/>
  <c r="B451" i="2"/>
  <c r="A451" i="2"/>
  <c r="BA450" i="2"/>
  <c r="AZ450" i="2"/>
  <c r="AV450" i="2"/>
  <c r="AD450" i="2"/>
  <c r="AE450" i="2" s="1"/>
  <c r="Z450" i="2"/>
  <c r="X450" i="2"/>
  <c r="Y450" i="2" s="1"/>
  <c r="S450" i="2"/>
  <c r="T450" i="2" s="1"/>
  <c r="G450" i="2"/>
  <c r="O450" i="2" s="1"/>
  <c r="F450" i="2"/>
  <c r="E450" i="2"/>
  <c r="C450" i="2"/>
  <c r="D450" i="2" s="1"/>
  <c r="B450" i="2"/>
  <c r="A450" i="2"/>
  <c r="BA449" i="2"/>
  <c r="AZ449" i="2"/>
  <c r="AV449" i="2"/>
  <c r="AF449" i="2"/>
  <c r="AE449" i="2"/>
  <c r="AD449" i="2"/>
  <c r="Z449" i="2"/>
  <c r="Y449" i="2"/>
  <c r="X449" i="2"/>
  <c r="U449" i="2"/>
  <c r="S449" i="2"/>
  <c r="T449" i="2" s="1"/>
  <c r="G449" i="2"/>
  <c r="H449" i="2" s="1"/>
  <c r="E449" i="2"/>
  <c r="F449" i="2" s="1"/>
  <c r="C449" i="2"/>
  <c r="J449" i="2" s="1"/>
  <c r="B449" i="2"/>
  <c r="A449" i="2"/>
  <c r="K449" i="2" l="1"/>
  <c r="L449" i="2"/>
  <c r="M449" i="2" s="1"/>
  <c r="AS450" i="2"/>
  <c r="P450" i="2"/>
  <c r="Q450" i="2"/>
  <c r="R450" i="2" s="1"/>
  <c r="AJ449" i="2"/>
  <c r="L452" i="2"/>
  <c r="M452" i="2" s="1"/>
  <c r="K452" i="2"/>
  <c r="U452" i="2"/>
  <c r="T452" i="2"/>
  <c r="O454" i="2"/>
  <c r="H454" i="2"/>
  <c r="K455" i="2"/>
  <c r="L455" i="2"/>
  <c r="M455" i="2" s="1"/>
  <c r="P457" i="2"/>
  <c r="Q457" i="2"/>
  <c r="AG458" i="2"/>
  <c r="K460" i="2"/>
  <c r="L460" i="2"/>
  <c r="M460" i="2" s="1"/>
  <c r="AH461" i="2"/>
  <c r="AG461" i="2"/>
  <c r="D449" i="2"/>
  <c r="V449" i="2"/>
  <c r="AG449" i="2"/>
  <c r="H450" i="2"/>
  <c r="AA450" i="2"/>
  <c r="Z453" i="2"/>
  <c r="Y453" i="2"/>
  <c r="T454" i="2"/>
  <c r="AG455" i="2"/>
  <c r="F456" i="2"/>
  <c r="G456" i="2"/>
  <c r="K458" i="2"/>
  <c r="L458" i="2"/>
  <c r="M458" i="2" s="1"/>
  <c r="J459" i="2"/>
  <c r="D459" i="2"/>
  <c r="O449" i="2"/>
  <c r="AH449" i="2"/>
  <c r="AI449" i="2" s="1"/>
  <c r="J450" i="2"/>
  <c r="G451" i="2"/>
  <c r="Z451" i="2"/>
  <c r="G452" i="2"/>
  <c r="F452" i="2"/>
  <c r="Z452" i="2"/>
  <c r="Y452" i="2"/>
  <c r="AG454" i="2"/>
  <c r="Z455" i="2"/>
  <c r="L456" i="2"/>
  <c r="M456" i="2" s="1"/>
  <c r="J457" i="2"/>
  <c r="D457" i="2"/>
  <c r="F459" i="2"/>
  <c r="G459" i="2"/>
  <c r="U459" i="2"/>
  <c r="G461" i="2"/>
  <c r="AF452" i="2"/>
  <c r="AE452" i="2"/>
  <c r="AE456" i="2"/>
  <c r="AF456" i="2"/>
  <c r="T457" i="2"/>
  <c r="U457" i="2"/>
  <c r="T461" i="2"/>
  <c r="U461" i="2"/>
  <c r="AA449" i="2"/>
  <c r="U450" i="2"/>
  <c r="L451" i="2"/>
  <c r="M451" i="2" s="1"/>
  <c r="AF451" i="2"/>
  <c r="G453" i="2"/>
  <c r="F453" i="2"/>
  <c r="P455" i="2"/>
  <c r="Q455" i="2"/>
  <c r="R455" i="2" s="1"/>
  <c r="AF450" i="2"/>
  <c r="L453" i="2"/>
  <c r="M453" i="2" s="1"/>
  <c r="K453" i="2"/>
  <c r="U453" i="2"/>
  <c r="T453" i="2"/>
  <c r="AF453" i="2"/>
  <c r="AE453" i="2"/>
  <c r="Z454" i="2"/>
  <c r="AH454" i="2" s="1"/>
  <c r="AN455" i="2"/>
  <c r="AH457" i="2"/>
  <c r="AI457" i="2" s="1"/>
  <c r="F458" i="2"/>
  <c r="G458" i="2"/>
  <c r="Y458" i="2"/>
  <c r="Z458" i="2"/>
  <c r="L461" i="2"/>
  <c r="M461" i="2" s="1"/>
  <c r="AJ455" i="2"/>
  <c r="V455" i="2"/>
  <c r="Y456" i="2"/>
  <c r="Z456" i="2"/>
  <c r="AE460" i="2"/>
  <c r="AF460" i="2"/>
  <c r="AA461" i="2"/>
  <c r="G460" i="2"/>
  <c r="Z460" i="2"/>
  <c r="D461" i="2"/>
  <c r="S447" i="6"/>
  <c r="B447" i="6"/>
  <c r="A447" i="6"/>
  <c r="S446" i="6"/>
  <c r="B446" i="6"/>
  <c r="A446" i="6"/>
  <c r="S445" i="6"/>
  <c r="B445" i="6"/>
  <c r="A445" i="6"/>
  <c r="S444" i="6"/>
  <c r="B444" i="6"/>
  <c r="A444" i="6"/>
  <c r="S443" i="6"/>
  <c r="F443" i="6"/>
  <c r="E443" i="6"/>
  <c r="B443" i="6"/>
  <c r="A443" i="6"/>
  <c r="S442" i="6"/>
  <c r="B442" i="6"/>
  <c r="A442" i="6"/>
  <c r="S441" i="6"/>
  <c r="B441" i="6"/>
  <c r="A441" i="6"/>
  <c r="S440" i="6"/>
  <c r="B440" i="6"/>
  <c r="A440" i="6"/>
  <c r="S439" i="6"/>
  <c r="E439" i="6"/>
  <c r="B439" i="6"/>
  <c r="A439" i="6"/>
  <c r="S438" i="6"/>
  <c r="B438" i="6"/>
  <c r="A438" i="6"/>
  <c r="S437" i="6"/>
  <c r="B437" i="6"/>
  <c r="A437" i="6"/>
  <c r="S436" i="6"/>
  <c r="B436" i="6"/>
  <c r="A436" i="6"/>
  <c r="S435" i="6"/>
  <c r="E435" i="6"/>
  <c r="B435" i="6"/>
  <c r="A435" i="6"/>
  <c r="S434" i="6"/>
  <c r="E434" i="6"/>
  <c r="B434" i="6"/>
  <c r="A434" i="6"/>
  <c r="S433" i="6"/>
  <c r="B433" i="6"/>
  <c r="A433" i="6"/>
  <c r="S432" i="6"/>
  <c r="B432" i="6"/>
  <c r="A432" i="6"/>
  <c r="S431" i="6"/>
  <c r="E431" i="6"/>
  <c r="B431" i="6"/>
  <c r="A431" i="6"/>
  <c r="BA447" i="2"/>
  <c r="AZ447" i="2"/>
  <c r="AV447" i="2"/>
  <c r="AD447" i="2"/>
  <c r="AF447" i="2" s="1"/>
  <c r="Z447" i="2"/>
  <c r="X447" i="2"/>
  <c r="Y447" i="2" s="1"/>
  <c r="F447" i="6" s="1"/>
  <c r="U447" i="2"/>
  <c r="AJ447" i="2" s="1"/>
  <c r="K447" i="6" s="1"/>
  <c r="T447" i="2"/>
  <c r="S447" i="2"/>
  <c r="E447" i="2"/>
  <c r="F447" i="2" s="1"/>
  <c r="C447" i="2"/>
  <c r="B447" i="2"/>
  <c r="A447" i="2"/>
  <c r="BA446" i="2"/>
  <c r="AZ446" i="2"/>
  <c r="AV446" i="2"/>
  <c r="AF446" i="2"/>
  <c r="AE446" i="2"/>
  <c r="AD446" i="2"/>
  <c r="Y446" i="2"/>
  <c r="F446" i="6" s="1"/>
  <c r="X446" i="2"/>
  <c r="S446" i="2"/>
  <c r="G446" i="2"/>
  <c r="F446" i="2"/>
  <c r="E446" i="2"/>
  <c r="C446" i="2"/>
  <c r="B446" i="2"/>
  <c r="A446" i="2"/>
  <c r="BA445" i="2"/>
  <c r="AZ445" i="2"/>
  <c r="AV445" i="2"/>
  <c r="AD445" i="2"/>
  <c r="Z445" i="2"/>
  <c r="Y445" i="2"/>
  <c r="F445" i="6" s="1"/>
  <c r="X445" i="2"/>
  <c r="E445" i="6" s="1"/>
  <c r="U445" i="2"/>
  <c r="AJ445" i="2" s="1"/>
  <c r="K445" i="6" s="1"/>
  <c r="T445" i="2"/>
  <c r="S445" i="2"/>
  <c r="E445" i="2"/>
  <c r="G445" i="2" s="1"/>
  <c r="C445" i="2"/>
  <c r="B445" i="2"/>
  <c r="A445" i="2"/>
  <c r="BA444" i="2"/>
  <c r="AZ444" i="2"/>
  <c r="AV444" i="2"/>
  <c r="AF444" i="2"/>
  <c r="AE444" i="2"/>
  <c r="AD444" i="2"/>
  <c r="X444" i="2"/>
  <c r="T444" i="2"/>
  <c r="S444" i="2"/>
  <c r="G444" i="2"/>
  <c r="F444" i="2"/>
  <c r="E444" i="2"/>
  <c r="C444" i="2"/>
  <c r="B444" i="2"/>
  <c r="A444" i="2"/>
  <c r="BA443" i="2"/>
  <c r="AZ443" i="2"/>
  <c r="AV443" i="2"/>
  <c r="AF443" i="2"/>
  <c r="AD443" i="2"/>
  <c r="AE443" i="2" s="1"/>
  <c r="Z443" i="2"/>
  <c r="Y443" i="2"/>
  <c r="X443" i="2"/>
  <c r="T443" i="2"/>
  <c r="S443" i="2"/>
  <c r="U443" i="2" s="1"/>
  <c r="E443" i="2"/>
  <c r="C443" i="2"/>
  <c r="B443" i="2"/>
  <c r="A443" i="2"/>
  <c r="BA442" i="2"/>
  <c r="AZ442" i="2"/>
  <c r="AV442" i="2"/>
  <c r="AD442" i="2"/>
  <c r="AF442" i="2" s="1"/>
  <c r="X442" i="2"/>
  <c r="Y442" i="2" s="1"/>
  <c r="F442" i="6" s="1"/>
  <c r="T442" i="2"/>
  <c r="S442" i="2"/>
  <c r="E442" i="2"/>
  <c r="F442" i="2" s="1"/>
  <c r="C442" i="2"/>
  <c r="B442" i="2"/>
  <c r="A442" i="2"/>
  <c r="BA441" i="2"/>
  <c r="AZ441" i="2"/>
  <c r="AV441" i="2"/>
  <c r="AD441" i="2"/>
  <c r="Z441" i="2"/>
  <c r="X441" i="2"/>
  <c r="Y441" i="2" s="1"/>
  <c r="F441" i="6" s="1"/>
  <c r="S441" i="2"/>
  <c r="U441" i="2" s="1"/>
  <c r="E441" i="2"/>
  <c r="F441" i="2" s="1"/>
  <c r="C441" i="2"/>
  <c r="D441" i="2" s="1"/>
  <c r="B441" i="2"/>
  <c r="A441" i="2"/>
  <c r="BA440" i="2"/>
  <c r="AZ440" i="2"/>
  <c r="AV440" i="2"/>
  <c r="AD440" i="2"/>
  <c r="AE440" i="2" s="1"/>
  <c r="X440" i="2"/>
  <c r="S440" i="2"/>
  <c r="E440" i="2"/>
  <c r="C440" i="2"/>
  <c r="D440" i="2" s="1"/>
  <c r="B440" i="2"/>
  <c r="A440" i="2"/>
  <c r="BA439" i="2"/>
  <c r="AZ439" i="2"/>
  <c r="AV439" i="2"/>
  <c r="AD439" i="2"/>
  <c r="AF439" i="2" s="1"/>
  <c r="X439" i="2"/>
  <c r="Z439" i="2" s="1"/>
  <c r="S439" i="2"/>
  <c r="U439" i="2" s="1"/>
  <c r="AJ439" i="2" s="1"/>
  <c r="K439" i="6" s="1"/>
  <c r="E439" i="2"/>
  <c r="G439" i="2" s="1"/>
  <c r="C439" i="2"/>
  <c r="D439" i="2" s="1"/>
  <c r="B439" i="2"/>
  <c r="A439" i="2"/>
  <c r="BA438" i="2"/>
  <c r="AZ438" i="2"/>
  <c r="AV438" i="2"/>
  <c r="AD438" i="2"/>
  <c r="AF438" i="2" s="1"/>
  <c r="X438" i="2"/>
  <c r="S438" i="2"/>
  <c r="T438" i="2" s="1"/>
  <c r="E438" i="2"/>
  <c r="C438" i="2"/>
  <c r="D438" i="2" s="1"/>
  <c r="B438" i="2"/>
  <c r="A438" i="2"/>
  <c r="BA437" i="2"/>
  <c r="AZ437" i="2"/>
  <c r="AV437" i="2"/>
  <c r="AD437" i="2"/>
  <c r="AF437" i="2" s="1"/>
  <c r="AG437" i="2" s="1"/>
  <c r="X437" i="2"/>
  <c r="Y437" i="2" s="1"/>
  <c r="F437" i="6" s="1"/>
  <c r="T437" i="2"/>
  <c r="S437" i="2"/>
  <c r="U437" i="2" s="1"/>
  <c r="E437" i="2"/>
  <c r="F437" i="2" s="1"/>
  <c r="C437" i="2"/>
  <c r="D437" i="2" s="1"/>
  <c r="B437" i="2"/>
  <c r="A437" i="2"/>
  <c r="BA436" i="2"/>
  <c r="AZ436" i="2"/>
  <c r="AV436" i="2"/>
  <c r="AD436" i="2"/>
  <c r="AE436" i="2" s="1"/>
  <c r="X436" i="2"/>
  <c r="S436" i="2"/>
  <c r="E436" i="2"/>
  <c r="G436" i="2" s="1"/>
  <c r="C436" i="2"/>
  <c r="B436" i="2"/>
  <c r="A436" i="2"/>
  <c r="BA435" i="2"/>
  <c r="AZ435" i="2"/>
  <c r="AV435" i="2"/>
  <c r="AD435" i="2"/>
  <c r="X435" i="2"/>
  <c r="S435" i="2"/>
  <c r="E435" i="2"/>
  <c r="C435" i="2"/>
  <c r="B435" i="2"/>
  <c r="A435" i="2"/>
  <c r="BA434" i="2"/>
  <c r="AZ434" i="2"/>
  <c r="AV434" i="2"/>
  <c r="AD434" i="2"/>
  <c r="X434" i="2"/>
  <c r="S434" i="2"/>
  <c r="J434" i="2"/>
  <c r="E434" i="2"/>
  <c r="C434" i="2"/>
  <c r="D434" i="2" s="1"/>
  <c r="B434" i="2"/>
  <c r="A434" i="2"/>
  <c r="BA433" i="2"/>
  <c r="AZ433" i="2"/>
  <c r="AV433" i="2"/>
  <c r="AD433" i="2"/>
  <c r="X433" i="2"/>
  <c r="E433" i="6" s="1"/>
  <c r="S433" i="2"/>
  <c r="J433" i="2"/>
  <c r="E433" i="2"/>
  <c r="C433" i="2"/>
  <c r="D433" i="2" s="1"/>
  <c r="B433" i="2"/>
  <c r="A433" i="2"/>
  <c r="BA432" i="2"/>
  <c r="AZ432" i="2"/>
  <c r="AV432" i="2"/>
  <c r="AD432" i="2"/>
  <c r="X432" i="2"/>
  <c r="E432" i="6" s="1"/>
  <c r="S432" i="2"/>
  <c r="E432" i="2"/>
  <c r="C432" i="2"/>
  <c r="B432" i="2"/>
  <c r="A432" i="2"/>
  <c r="BA431" i="2"/>
  <c r="AZ431" i="2"/>
  <c r="AV431" i="2"/>
  <c r="AD431" i="2"/>
  <c r="X431" i="2"/>
  <c r="Y431" i="2" s="1"/>
  <c r="F431" i="6" s="1"/>
  <c r="U431" i="2"/>
  <c r="AJ431" i="2" s="1"/>
  <c r="K431" i="6" s="1"/>
  <c r="S431" i="2"/>
  <c r="T431" i="2" s="1"/>
  <c r="E431" i="2"/>
  <c r="F431" i="2" s="1"/>
  <c r="C431" i="2"/>
  <c r="D431" i="2" s="1"/>
  <c r="B431" i="2"/>
  <c r="A431" i="2"/>
  <c r="AP455" i="2"/>
  <c r="M455" i="6" l="1"/>
  <c r="AA458" i="2"/>
  <c r="H459" i="2"/>
  <c r="O459" i="2"/>
  <c r="K457" i="2"/>
  <c r="L457" i="2"/>
  <c r="M457" i="2" s="1"/>
  <c r="AA451" i="2"/>
  <c r="P449" i="2"/>
  <c r="Q449" i="2"/>
  <c r="R457" i="2"/>
  <c r="AN457" i="2"/>
  <c r="AJ452" i="2"/>
  <c r="V452" i="2"/>
  <c r="AA460" i="2"/>
  <c r="AH453" i="2"/>
  <c r="AG453" i="2"/>
  <c r="O453" i="2"/>
  <c r="H453" i="2"/>
  <c r="AG456" i="2"/>
  <c r="AH456" i="2"/>
  <c r="AH452" i="2"/>
  <c r="AG452" i="2"/>
  <c r="AA452" i="2"/>
  <c r="O451" i="2"/>
  <c r="H451" i="2"/>
  <c r="AI461" i="2"/>
  <c r="AH458" i="2"/>
  <c r="AL455" i="2"/>
  <c r="AM455" i="2" s="1"/>
  <c r="AG460" i="2"/>
  <c r="AH460" i="2"/>
  <c r="H460" i="2"/>
  <c r="O460" i="2"/>
  <c r="AA456" i="2"/>
  <c r="AO455" i="2"/>
  <c r="AG450" i="2"/>
  <c r="AH450" i="2"/>
  <c r="AI450" i="2" s="1"/>
  <c r="AL450" i="2"/>
  <c r="AH451" i="2"/>
  <c r="AG451" i="2"/>
  <c r="O461" i="2"/>
  <c r="H461" i="2"/>
  <c r="AS457" i="2"/>
  <c r="AA455" i="2"/>
  <c r="AS455" i="2"/>
  <c r="K450" i="2"/>
  <c r="L450" i="2"/>
  <c r="M450" i="2" s="1"/>
  <c r="AL457" i="2"/>
  <c r="AM457" i="2" s="1"/>
  <c r="AA453" i="2"/>
  <c r="AK449" i="2"/>
  <c r="P454" i="2"/>
  <c r="Q454" i="2"/>
  <c r="AK455" i="2"/>
  <c r="AJ450" i="2"/>
  <c r="V450" i="2"/>
  <c r="AJ461" i="2"/>
  <c r="V461" i="2"/>
  <c r="O458" i="2"/>
  <c r="H458" i="2"/>
  <c r="AA454" i="2"/>
  <c r="AI454" i="2" s="1"/>
  <c r="AJ453" i="2"/>
  <c r="V453" i="2"/>
  <c r="AJ457" i="2"/>
  <c r="V457" i="2"/>
  <c r="U456" i="2"/>
  <c r="U458" i="2"/>
  <c r="AH455" i="2"/>
  <c r="AI455" i="2" s="1"/>
  <c r="AJ459" i="2"/>
  <c r="V459" i="2"/>
  <c r="U460" i="2"/>
  <c r="H452" i="2"/>
  <c r="O452" i="2"/>
  <c r="K459" i="2"/>
  <c r="L459" i="2"/>
  <c r="M459" i="2" s="1"/>
  <c r="H456" i="2"/>
  <c r="O456" i="2"/>
  <c r="U454" i="2"/>
  <c r="AT450" i="2"/>
  <c r="G447" i="2"/>
  <c r="H447" i="2" s="1"/>
  <c r="AE447" i="2"/>
  <c r="E447" i="6"/>
  <c r="Z438" i="2"/>
  <c r="AA438" i="2" s="1"/>
  <c r="Y438" i="2"/>
  <c r="F438" i="6" s="1"/>
  <c r="G440" i="2"/>
  <c r="F440" i="2"/>
  <c r="AF445" i="2"/>
  <c r="AE445" i="2"/>
  <c r="Z436" i="2"/>
  <c r="E436" i="6"/>
  <c r="T441" i="2"/>
  <c r="D436" i="2"/>
  <c r="J436" i="2"/>
  <c r="L436" i="2" s="1"/>
  <c r="M436" i="2" s="1"/>
  <c r="Z440" i="2"/>
  <c r="AA440" i="2" s="1"/>
  <c r="E440" i="6"/>
  <c r="D442" i="2"/>
  <c r="J442" i="2"/>
  <c r="L442" i="2" s="1"/>
  <c r="M442" i="2" s="1"/>
  <c r="U446" i="2"/>
  <c r="T446" i="2"/>
  <c r="E438" i="6"/>
  <c r="E442" i="6"/>
  <c r="D432" i="2"/>
  <c r="J432" i="2"/>
  <c r="L432" i="2" s="1"/>
  <c r="M432" i="2" s="1"/>
  <c r="D435" i="2"/>
  <c r="J435" i="2"/>
  <c r="AE441" i="2"/>
  <c r="AF441" i="2"/>
  <c r="AG441" i="2" s="1"/>
  <c r="AE439" i="2"/>
  <c r="E444" i="6"/>
  <c r="Z444" i="2"/>
  <c r="AA444" i="2" s="1"/>
  <c r="F445" i="2"/>
  <c r="AE431" i="2"/>
  <c r="AF431" i="2"/>
  <c r="AG431" i="2" s="1"/>
  <c r="Y436" i="2"/>
  <c r="F436" i="6" s="1"/>
  <c r="G438" i="2"/>
  <c r="H438" i="2" s="1"/>
  <c r="F438" i="2"/>
  <c r="T439" i="2"/>
  <c r="G443" i="2"/>
  <c r="H443" i="2" s="1"/>
  <c r="F443" i="2"/>
  <c r="Y444" i="2"/>
  <c r="F444" i="6" s="1"/>
  <c r="AE437" i="2"/>
  <c r="Y440" i="2"/>
  <c r="F440" i="6" s="1"/>
  <c r="E446" i="6"/>
  <c r="Z446" i="2"/>
  <c r="AA446" i="2" s="1"/>
  <c r="E437" i="6"/>
  <c r="E441" i="6"/>
  <c r="AF436" i="2"/>
  <c r="AG436" i="2" s="1"/>
  <c r="G437" i="2"/>
  <c r="H437" i="2" s="1"/>
  <c r="Z437" i="2"/>
  <c r="U440" i="2"/>
  <c r="V440" i="2" s="1"/>
  <c r="AF440" i="2"/>
  <c r="AG440" i="2" s="1"/>
  <c r="G441" i="2"/>
  <c r="H441" i="2" s="1"/>
  <c r="AJ440" i="2"/>
  <c r="K440" i="6" s="1"/>
  <c r="G431" i="2"/>
  <c r="Z431" i="2"/>
  <c r="AH431" i="2" s="1"/>
  <c r="I431" i="6" s="1"/>
  <c r="AF432" i="2"/>
  <c r="AE432" i="2"/>
  <c r="U433" i="2"/>
  <c r="T433" i="2"/>
  <c r="L434" i="2"/>
  <c r="M434" i="2" s="1"/>
  <c r="K434" i="2"/>
  <c r="AF434" i="2"/>
  <c r="AE434" i="2"/>
  <c r="U435" i="2"/>
  <c r="U434" i="2" s="1"/>
  <c r="T435" i="2"/>
  <c r="AA436" i="2"/>
  <c r="V437" i="2"/>
  <c r="AJ437" i="2"/>
  <c r="K437" i="6" s="1"/>
  <c r="U438" i="2"/>
  <c r="AG438" i="2"/>
  <c r="AG439" i="2"/>
  <c r="AH439" i="2"/>
  <c r="V441" i="2"/>
  <c r="AJ441" i="2"/>
  <c r="K441" i="6" s="1"/>
  <c r="U442" i="2"/>
  <c r="J431" i="2"/>
  <c r="G433" i="2"/>
  <c r="F433" i="2"/>
  <c r="Z433" i="2"/>
  <c r="Y433" i="2"/>
  <c r="F433" i="6" s="1"/>
  <c r="G435" i="2"/>
  <c r="F435" i="2"/>
  <c r="Z435" i="2"/>
  <c r="Y435" i="2"/>
  <c r="F435" i="6" s="1"/>
  <c r="H436" i="2"/>
  <c r="O436" i="2"/>
  <c r="C436" i="6" s="1"/>
  <c r="H440" i="2"/>
  <c r="O440" i="2"/>
  <c r="C440" i="6" s="1"/>
  <c r="V431" i="2"/>
  <c r="U432" i="2"/>
  <c r="T432" i="2"/>
  <c r="L433" i="2"/>
  <c r="M433" i="2" s="1"/>
  <c r="K433" i="2"/>
  <c r="AF433" i="2"/>
  <c r="AE433" i="2"/>
  <c r="T434" i="2"/>
  <c r="L435" i="2"/>
  <c r="M435" i="2" s="1"/>
  <c r="K435" i="2"/>
  <c r="AF435" i="2"/>
  <c r="AE435" i="2"/>
  <c r="G432" i="2"/>
  <c r="F432" i="2"/>
  <c r="Z432" i="2"/>
  <c r="Y432" i="2"/>
  <c r="F432" i="6" s="1"/>
  <c r="G434" i="2"/>
  <c r="F434" i="2"/>
  <c r="Z434" i="2"/>
  <c r="Y434" i="2"/>
  <c r="F434" i="6" s="1"/>
  <c r="H439" i="2"/>
  <c r="O439" i="2"/>
  <c r="C439" i="6" s="1"/>
  <c r="AA439" i="2"/>
  <c r="AA437" i="2"/>
  <c r="AH437" i="2"/>
  <c r="J438" i="2"/>
  <c r="AA441" i="2"/>
  <c r="H445" i="2"/>
  <c r="O445" i="2"/>
  <c r="C445" i="6" s="1"/>
  <c r="AG445" i="2"/>
  <c r="AH445" i="2"/>
  <c r="I445" i="6" s="1"/>
  <c r="D446" i="2"/>
  <c r="J446" i="2"/>
  <c r="V446" i="2"/>
  <c r="AJ446" i="2"/>
  <c r="K446" i="6" s="1"/>
  <c r="F436" i="2"/>
  <c r="K436" i="2"/>
  <c r="T436" i="2"/>
  <c r="AH436" i="2"/>
  <c r="J437" i="2"/>
  <c r="AE438" i="2"/>
  <c r="F439" i="2"/>
  <c r="Y439" i="2"/>
  <c r="F439" i="6" s="1"/>
  <c r="T440" i="2"/>
  <c r="J441" i="2"/>
  <c r="K442" i="2"/>
  <c r="Z442" i="2"/>
  <c r="AG443" i="2"/>
  <c r="AH443" i="2"/>
  <c r="I443" i="6" s="1"/>
  <c r="H444" i="2"/>
  <c r="O444" i="2"/>
  <c r="C444" i="6" s="1"/>
  <c r="D445" i="2"/>
  <c r="J445" i="2"/>
  <c r="J440" i="2"/>
  <c r="AG442" i="2"/>
  <c r="D443" i="2"/>
  <c r="J443" i="2"/>
  <c r="AA443" i="2"/>
  <c r="V445" i="2"/>
  <c r="AG446" i="2"/>
  <c r="AH446" i="2"/>
  <c r="I446" i="6" s="1"/>
  <c r="AA447" i="2"/>
  <c r="O438" i="2"/>
  <c r="C438" i="6" s="1"/>
  <c r="J439" i="2"/>
  <c r="V439" i="2"/>
  <c r="AH441" i="2"/>
  <c r="I441" i="6" s="1"/>
  <c r="G442" i="2"/>
  <c r="AE442" i="2"/>
  <c r="V443" i="2"/>
  <c r="AJ443" i="2"/>
  <c r="K443" i="6" s="1"/>
  <c r="U444" i="2"/>
  <c r="D447" i="2"/>
  <c r="J447" i="2"/>
  <c r="V447" i="2"/>
  <c r="O443" i="2"/>
  <c r="C443" i="6" s="1"/>
  <c r="D444" i="2"/>
  <c r="J444" i="2"/>
  <c r="AG444" i="2"/>
  <c r="AH444" i="2"/>
  <c r="I444" i="6" s="1"/>
  <c r="AA445" i="2"/>
  <c r="H446" i="2"/>
  <c r="O446" i="2"/>
  <c r="C446" i="6" s="1"/>
  <c r="AG447" i="2"/>
  <c r="AH447" i="2"/>
  <c r="I447" i="6" s="1"/>
  <c r="AP457" i="2"/>
  <c r="AW457" i="2"/>
  <c r="AW455" i="2"/>
  <c r="AQ455" i="2"/>
  <c r="N455" i="6" l="1"/>
  <c r="O455" i="6"/>
  <c r="O457" i="6"/>
  <c r="M457" i="6"/>
  <c r="BD457" i="2"/>
  <c r="BB457" i="2"/>
  <c r="Q457" i="6" s="1"/>
  <c r="AR455" i="2"/>
  <c r="BD455" i="2"/>
  <c r="BB455" i="2"/>
  <c r="Q455" i="6" s="1"/>
  <c r="AJ460" i="2"/>
  <c r="V460" i="2"/>
  <c r="AK457" i="2"/>
  <c r="AK453" i="2"/>
  <c r="AK450" i="2"/>
  <c r="AJ454" i="2"/>
  <c r="V454" i="2"/>
  <c r="AK461" i="2"/>
  <c r="AT457" i="2"/>
  <c r="AI451" i="2"/>
  <c r="P460" i="2"/>
  <c r="Q460" i="2"/>
  <c r="P451" i="2"/>
  <c r="Q451" i="2"/>
  <c r="AI453" i="2"/>
  <c r="AO457" i="2"/>
  <c r="P459" i="2"/>
  <c r="Q459" i="2"/>
  <c r="P456" i="2"/>
  <c r="Q456" i="2"/>
  <c r="Q452" i="2"/>
  <c r="P452" i="2"/>
  <c r="AK459" i="2"/>
  <c r="AJ458" i="2"/>
  <c r="V458" i="2"/>
  <c r="P458" i="2"/>
  <c r="Q458" i="2"/>
  <c r="AI460" i="2"/>
  <c r="AI458" i="2"/>
  <c r="AI452" i="2"/>
  <c r="AK452" i="2"/>
  <c r="V456" i="2"/>
  <c r="AJ456" i="2"/>
  <c r="AL454" i="2"/>
  <c r="R454" i="2"/>
  <c r="AT455" i="2"/>
  <c r="P461" i="2"/>
  <c r="Q461" i="2"/>
  <c r="AM450" i="2"/>
  <c r="AI456" i="2"/>
  <c r="Q453" i="2"/>
  <c r="P453" i="2"/>
  <c r="R449" i="2"/>
  <c r="AS449" i="2"/>
  <c r="AN449" i="2"/>
  <c r="AL449" i="2"/>
  <c r="AS454" i="2"/>
  <c r="O447" i="2"/>
  <c r="C447" i="6" s="1"/>
  <c r="AI436" i="2"/>
  <c r="J436" i="6" s="1"/>
  <c r="I436" i="6"/>
  <c r="O441" i="2"/>
  <c r="C441" i="6" s="1"/>
  <c r="O437" i="2"/>
  <c r="C437" i="6" s="1"/>
  <c r="AH440" i="2"/>
  <c r="I440" i="6" s="1"/>
  <c r="AH438" i="2"/>
  <c r="I438" i="6" s="1"/>
  <c r="K432" i="2"/>
  <c r="AI437" i="2"/>
  <c r="J437" i="6" s="1"/>
  <c r="I437" i="6"/>
  <c r="AI439" i="2"/>
  <c r="J439" i="6" s="1"/>
  <c r="I439" i="6"/>
  <c r="AK443" i="2"/>
  <c r="L443" i="6" s="1"/>
  <c r="L437" i="2"/>
  <c r="M437" i="2" s="1"/>
  <c r="K437" i="2"/>
  <c r="AG435" i="2"/>
  <c r="AH435" i="2"/>
  <c r="AK431" i="2"/>
  <c r="L431" i="6" s="1"/>
  <c r="Q436" i="2"/>
  <c r="P436" i="2"/>
  <c r="D436" i="6" s="1"/>
  <c r="V442" i="2"/>
  <c r="AJ442" i="2"/>
  <c r="K442" i="6" s="1"/>
  <c r="V435" i="2"/>
  <c r="AJ435" i="2"/>
  <c r="K435" i="6" s="1"/>
  <c r="AG432" i="2"/>
  <c r="AH432" i="2"/>
  <c r="I432" i="6" s="1"/>
  <c r="H431" i="2"/>
  <c r="O431" i="2"/>
  <c r="C431" i="6" s="1"/>
  <c r="AI447" i="2"/>
  <c r="J447" i="6" s="1"/>
  <c r="K444" i="2"/>
  <c r="L444" i="2"/>
  <c r="M444" i="2" s="1"/>
  <c r="AK447" i="2"/>
  <c r="L447" i="6" s="1"/>
  <c r="AI441" i="2"/>
  <c r="J441" i="6" s="1"/>
  <c r="AI446" i="2"/>
  <c r="J446" i="6" s="1"/>
  <c r="P444" i="2"/>
  <c r="D444" i="6" s="1"/>
  <c r="Q444" i="2"/>
  <c r="L441" i="2"/>
  <c r="M441" i="2" s="1"/>
  <c r="K441" i="2"/>
  <c r="Q445" i="2"/>
  <c r="P445" i="2"/>
  <c r="D445" i="6" s="1"/>
  <c r="Q441" i="2"/>
  <c r="P441" i="2"/>
  <c r="D441" i="6" s="1"/>
  <c r="U436" i="2"/>
  <c r="H434" i="2"/>
  <c r="O434" i="2"/>
  <c r="C434" i="6" s="1"/>
  <c r="H432" i="2"/>
  <c r="O432" i="2"/>
  <c r="C432" i="6" s="1"/>
  <c r="H435" i="2"/>
  <c r="O435" i="2"/>
  <c r="C435" i="6" s="1"/>
  <c r="H433" i="2"/>
  <c r="O433" i="2"/>
  <c r="C433" i="6" s="1"/>
  <c r="V438" i="2"/>
  <c r="AJ438" i="2"/>
  <c r="K438" i="6" s="1"/>
  <c r="L439" i="2"/>
  <c r="M439" i="2" s="1"/>
  <c r="K439" i="2"/>
  <c r="K446" i="2"/>
  <c r="L446" i="2"/>
  <c r="M446" i="2" s="1"/>
  <c r="V434" i="2"/>
  <c r="AJ434" i="2"/>
  <c r="K434" i="6" s="1"/>
  <c r="P446" i="2"/>
  <c r="D446" i="6" s="1"/>
  <c r="Q446" i="2"/>
  <c r="AI444" i="2"/>
  <c r="J444" i="6" s="1"/>
  <c r="V444" i="2"/>
  <c r="AJ444" i="2"/>
  <c r="K444" i="6" s="1"/>
  <c r="AK439" i="2"/>
  <c r="L439" i="6" s="1"/>
  <c r="L443" i="2"/>
  <c r="M443" i="2" s="1"/>
  <c r="K443" i="2"/>
  <c r="K440" i="2"/>
  <c r="L440" i="2"/>
  <c r="M440" i="2" s="1"/>
  <c r="AA442" i="2"/>
  <c r="AH442" i="2"/>
  <c r="AK446" i="2"/>
  <c r="L446" i="6" s="1"/>
  <c r="AI445" i="2"/>
  <c r="J445" i="6" s="1"/>
  <c r="AI431" i="2"/>
  <c r="J431" i="6" s="1"/>
  <c r="AG433" i="2"/>
  <c r="AH433" i="2"/>
  <c r="I433" i="6" s="1"/>
  <c r="V432" i="2"/>
  <c r="AJ432" i="2"/>
  <c r="K432" i="6" s="1"/>
  <c r="Q440" i="2"/>
  <c r="P440" i="2"/>
  <c r="D440" i="6" s="1"/>
  <c r="AK441" i="2"/>
  <c r="L441" i="6" s="1"/>
  <c r="AG434" i="2"/>
  <c r="AH434" i="2"/>
  <c r="V433" i="2"/>
  <c r="AJ433" i="2"/>
  <c r="K433" i="6" s="1"/>
  <c r="AK440" i="2"/>
  <c r="L440" i="6" s="1"/>
  <c r="AK445" i="2"/>
  <c r="L445" i="6" s="1"/>
  <c r="Q443" i="2"/>
  <c r="P443" i="2"/>
  <c r="D443" i="6" s="1"/>
  <c r="K447" i="2"/>
  <c r="L447" i="2"/>
  <c r="M447" i="2" s="1"/>
  <c r="H442" i="2"/>
  <c r="O442" i="2"/>
  <c r="C442" i="6" s="1"/>
  <c r="Q438" i="2"/>
  <c r="P438" i="2"/>
  <c r="D438" i="6" s="1"/>
  <c r="Q447" i="2"/>
  <c r="L445" i="2"/>
  <c r="M445" i="2" s="1"/>
  <c r="K445" i="2"/>
  <c r="AI443" i="2"/>
  <c r="J443" i="6" s="1"/>
  <c r="L438" i="2"/>
  <c r="M438" i="2" s="1"/>
  <c r="K438" i="2"/>
  <c r="P437" i="2"/>
  <c r="D437" i="6" s="1"/>
  <c r="P439" i="2"/>
  <c r="D439" i="6" s="1"/>
  <c r="Q439" i="2"/>
  <c r="AA434" i="2"/>
  <c r="AA432" i="2"/>
  <c r="AA435" i="2"/>
  <c r="AA433" i="2"/>
  <c r="K431" i="2"/>
  <c r="L431" i="2"/>
  <c r="M431" i="2" s="1"/>
  <c r="AI438" i="2"/>
  <c r="J438" i="6" s="1"/>
  <c r="AK437" i="2"/>
  <c r="L437" i="6" s="1"/>
  <c r="AA431" i="2"/>
  <c r="AX457" i="2"/>
  <c r="AQ457" i="2"/>
  <c r="AW449" i="2"/>
  <c r="AP449" i="2"/>
  <c r="AX455" i="2"/>
  <c r="P455" i="6" l="1"/>
  <c r="O449" i="6"/>
  <c r="N457" i="6"/>
  <c r="P457" i="6"/>
  <c r="M449" i="6"/>
  <c r="BC455" i="2"/>
  <c r="R455" i="6" s="1"/>
  <c r="AR457" i="2"/>
  <c r="BC457" i="2"/>
  <c r="R457" i="6" s="1"/>
  <c r="BD449" i="2"/>
  <c r="BB449" i="2"/>
  <c r="Q449" i="6" s="1"/>
  <c r="AK456" i="2"/>
  <c r="R456" i="2"/>
  <c r="AS456" i="2"/>
  <c r="AL456" i="2"/>
  <c r="AK460" i="2"/>
  <c r="AY455" i="2"/>
  <c r="AM449" i="2"/>
  <c r="R458" i="2"/>
  <c r="AL458" i="2"/>
  <c r="AS458" i="2"/>
  <c r="R460" i="2"/>
  <c r="AS460" i="2"/>
  <c r="AL460" i="2"/>
  <c r="AY457" i="2"/>
  <c r="AT454" i="2"/>
  <c r="R461" i="2"/>
  <c r="AS461" i="2"/>
  <c r="AN461" i="2"/>
  <c r="AL461" i="2"/>
  <c r="AM454" i="2"/>
  <c r="AK458" i="2"/>
  <c r="AK454" i="2"/>
  <c r="AO449" i="2"/>
  <c r="R453" i="2"/>
  <c r="AN453" i="2"/>
  <c r="AS453" i="2"/>
  <c r="AL453" i="2"/>
  <c r="AM453" i="2" s="1"/>
  <c r="AT449" i="2"/>
  <c r="AY449" i="2" s="1"/>
  <c r="R452" i="2"/>
  <c r="AL452" i="2"/>
  <c r="AS452" i="2"/>
  <c r="AN459" i="2"/>
  <c r="R459" i="2"/>
  <c r="AS459" i="2"/>
  <c r="AL459" i="2"/>
  <c r="AM459" i="2" s="1"/>
  <c r="R451" i="2"/>
  <c r="AL451" i="2"/>
  <c r="AS451" i="2"/>
  <c r="AN451" i="2"/>
  <c r="P447" i="2"/>
  <c r="D447" i="6" s="1"/>
  <c r="AI442" i="2"/>
  <c r="J442" i="6" s="1"/>
  <c r="I442" i="6"/>
  <c r="AI435" i="2"/>
  <c r="J435" i="6" s="1"/>
  <c r="I435" i="6"/>
  <c r="Q437" i="2"/>
  <c r="R437" i="2" s="1"/>
  <c r="AI434" i="2"/>
  <c r="J434" i="6" s="1"/>
  <c r="I434" i="6"/>
  <c r="AI440" i="2"/>
  <c r="J440" i="6" s="1"/>
  <c r="AK438" i="2"/>
  <c r="L438" i="6" s="1"/>
  <c r="Q434" i="2"/>
  <c r="P434" i="2"/>
  <c r="D434" i="6" s="1"/>
  <c r="R441" i="2"/>
  <c r="AL441" i="2"/>
  <c r="AM441" i="2" s="1"/>
  <c r="AN441" i="2"/>
  <c r="G441" i="6" s="1"/>
  <c r="AS441" i="2"/>
  <c r="R439" i="2"/>
  <c r="AL439" i="2"/>
  <c r="AM439" i="2" s="1"/>
  <c r="AS439" i="2"/>
  <c r="AN439" i="2"/>
  <c r="G439" i="6" s="1"/>
  <c r="AK434" i="2"/>
  <c r="L434" i="6" s="1"/>
  <c r="R444" i="2"/>
  <c r="AS444" i="2"/>
  <c r="AL444" i="2"/>
  <c r="P431" i="2"/>
  <c r="D431" i="6" s="1"/>
  <c r="Q431" i="2"/>
  <c r="R447" i="2"/>
  <c r="AN447" i="2"/>
  <c r="G447" i="6" s="1"/>
  <c r="AS447" i="2"/>
  <c r="AL447" i="2"/>
  <c r="P442" i="2"/>
  <c r="D442" i="6" s="1"/>
  <c r="Q442" i="2"/>
  <c r="R440" i="2"/>
  <c r="AL440" i="2"/>
  <c r="AS440" i="2"/>
  <c r="R446" i="2"/>
  <c r="AL446" i="2"/>
  <c r="AS446" i="2"/>
  <c r="Q433" i="2"/>
  <c r="P433" i="2"/>
  <c r="D433" i="6" s="1"/>
  <c r="Q432" i="2"/>
  <c r="P432" i="2"/>
  <c r="D432" i="6" s="1"/>
  <c r="V436" i="2"/>
  <c r="AJ436" i="2"/>
  <c r="K436" i="6" s="1"/>
  <c r="R445" i="2"/>
  <c r="AL445" i="2"/>
  <c r="AM445" i="2" s="1"/>
  <c r="AN445" i="2"/>
  <c r="G445" i="6" s="1"/>
  <c r="AS445" i="2"/>
  <c r="AK442" i="2"/>
  <c r="L442" i="6" s="1"/>
  <c r="R443" i="2"/>
  <c r="AN443" i="2"/>
  <c r="G443" i="6" s="1"/>
  <c r="AL443" i="2"/>
  <c r="AS443" i="2"/>
  <c r="AK433" i="2"/>
  <c r="L433" i="6" s="1"/>
  <c r="AI433" i="2"/>
  <c r="J433" i="6" s="1"/>
  <c r="AK444" i="2"/>
  <c r="L444" i="6" s="1"/>
  <c r="AI432" i="2"/>
  <c r="J432" i="6" s="1"/>
  <c r="AK435" i="2"/>
  <c r="L435" i="6" s="1"/>
  <c r="AS437" i="2"/>
  <c r="AK432" i="2"/>
  <c r="L432" i="6" s="1"/>
  <c r="Q435" i="2"/>
  <c r="P435" i="2"/>
  <c r="D435" i="6" s="1"/>
  <c r="R438" i="2"/>
  <c r="AL438" i="2"/>
  <c r="AS438" i="2"/>
  <c r="R436" i="2"/>
  <c r="AS436" i="2"/>
  <c r="AL436" i="2"/>
  <c r="AP459" i="2"/>
  <c r="AP441" i="2"/>
  <c r="AW445" i="2"/>
  <c r="AP439" i="2"/>
  <c r="AQ449" i="2"/>
  <c r="AP445" i="2"/>
  <c r="AW451" i="2"/>
  <c r="AP451" i="2"/>
  <c r="AW461" i="2"/>
  <c r="AW447" i="2"/>
  <c r="AX449" i="2"/>
  <c r="AW459" i="2"/>
  <c r="AW443" i="2"/>
  <c r="AW441" i="2"/>
  <c r="AW453" i="2"/>
  <c r="AP453" i="2"/>
  <c r="AW439" i="2"/>
  <c r="AP443" i="2"/>
  <c r="AP447" i="2"/>
  <c r="AP461" i="2"/>
  <c r="N449" i="6" l="1"/>
  <c r="M461" i="6"/>
  <c r="O459" i="6"/>
  <c r="M453" i="6"/>
  <c r="O461" i="6"/>
  <c r="O453" i="6"/>
  <c r="M451" i="6"/>
  <c r="O451" i="6"/>
  <c r="M459" i="6"/>
  <c r="P449" i="6"/>
  <c r="BD451" i="2"/>
  <c r="BB451" i="2"/>
  <c r="Q451" i="6" s="1"/>
  <c r="BD459" i="2"/>
  <c r="BB459" i="2"/>
  <c r="Q459" i="6" s="1"/>
  <c r="AR449" i="2"/>
  <c r="BD453" i="2"/>
  <c r="BB453" i="2"/>
  <c r="Q453" i="6" s="1"/>
  <c r="BC449" i="2"/>
  <c r="R449" i="6" s="1"/>
  <c r="BD461" i="2"/>
  <c r="BB461" i="2"/>
  <c r="Q461" i="6" s="1"/>
  <c r="BE449" i="2"/>
  <c r="BF449" i="2"/>
  <c r="AT451" i="2"/>
  <c r="AT459" i="2"/>
  <c r="AY459" i="2" s="1"/>
  <c r="AN452" i="2"/>
  <c r="AM452" i="2"/>
  <c r="AT460" i="2"/>
  <c r="AM456" i="2"/>
  <c r="AN456" i="2"/>
  <c r="AM451" i="2"/>
  <c r="AT453" i="2"/>
  <c r="AM461" i="2"/>
  <c r="AT456" i="2"/>
  <c r="AO459" i="2"/>
  <c r="AO453" i="2"/>
  <c r="AO461" i="2"/>
  <c r="BE455" i="2"/>
  <c r="BF455" i="2"/>
  <c r="BF457" i="2"/>
  <c r="BE457" i="2"/>
  <c r="AT458" i="2"/>
  <c r="AO451" i="2"/>
  <c r="AN450" i="2"/>
  <c r="AT452" i="2"/>
  <c r="AN454" i="2"/>
  <c r="AT461" i="2"/>
  <c r="AM460" i="2"/>
  <c r="AN460" i="2"/>
  <c r="AM458" i="2"/>
  <c r="AN458" i="2"/>
  <c r="O447" i="6"/>
  <c r="M447" i="6"/>
  <c r="O439" i="6"/>
  <c r="M441" i="6"/>
  <c r="O443" i="6"/>
  <c r="O445" i="6"/>
  <c r="M443" i="6"/>
  <c r="M445" i="6"/>
  <c r="M439" i="6"/>
  <c r="O441" i="6"/>
  <c r="AL437" i="2"/>
  <c r="AM437" i="2" s="1"/>
  <c r="AN437" i="2"/>
  <c r="BD439" i="2"/>
  <c r="BB439" i="2"/>
  <c r="Q439" i="6" s="1"/>
  <c r="BD443" i="2"/>
  <c r="BB443" i="2"/>
  <c r="Q443" i="6" s="1"/>
  <c r="BD445" i="2"/>
  <c r="BB445" i="2"/>
  <c r="Q445" i="6" s="1"/>
  <c r="BD447" i="2"/>
  <c r="BB447" i="2"/>
  <c r="Q447" i="6" s="1"/>
  <c r="BD441" i="2"/>
  <c r="BB441" i="2"/>
  <c r="Q441" i="6" s="1"/>
  <c r="AT436" i="2"/>
  <c r="AT437" i="2"/>
  <c r="R433" i="2"/>
  <c r="AL433" i="2"/>
  <c r="AM433" i="2" s="1"/>
  <c r="AS433" i="2"/>
  <c r="AN433" i="2"/>
  <c r="G433" i="6" s="1"/>
  <c r="AT440" i="2"/>
  <c r="AT444" i="2"/>
  <c r="AT439" i="2"/>
  <c r="AO441" i="2"/>
  <c r="H441" i="6" s="1"/>
  <c r="R434" i="2"/>
  <c r="AS434" i="2"/>
  <c r="AL434" i="2"/>
  <c r="AT443" i="2"/>
  <c r="AT446" i="2"/>
  <c r="AN440" i="2"/>
  <c r="G440" i="6" s="1"/>
  <c r="AM440" i="2"/>
  <c r="AM447" i="2"/>
  <c r="R431" i="2"/>
  <c r="AN431" i="2"/>
  <c r="G431" i="6" s="1"/>
  <c r="AL431" i="2"/>
  <c r="AS431" i="2"/>
  <c r="AT438" i="2"/>
  <c r="R435" i="2"/>
  <c r="AN435" i="2"/>
  <c r="G435" i="6" s="1"/>
  <c r="AL435" i="2"/>
  <c r="AS435" i="2"/>
  <c r="AO437" i="2"/>
  <c r="H437" i="6" s="1"/>
  <c r="AM443" i="2"/>
  <c r="AT445" i="2"/>
  <c r="R432" i="2"/>
  <c r="AS432" i="2"/>
  <c r="AL432" i="2"/>
  <c r="AM446" i="2"/>
  <c r="AN446" i="2"/>
  <c r="G446" i="6" s="1"/>
  <c r="AT447" i="2"/>
  <c r="AM436" i="2"/>
  <c r="AM438" i="2"/>
  <c r="AN438" i="2"/>
  <c r="G438" i="6" s="1"/>
  <c r="AO443" i="2"/>
  <c r="H443" i="6" s="1"/>
  <c r="AO445" i="2"/>
  <c r="H445" i="6" s="1"/>
  <c r="AK436" i="2"/>
  <c r="L436" i="6" s="1"/>
  <c r="R442" i="2"/>
  <c r="AL442" i="2"/>
  <c r="AS442" i="2"/>
  <c r="AO447" i="2"/>
  <c r="H447" i="6" s="1"/>
  <c r="AN444" i="2"/>
  <c r="G444" i="6" s="1"/>
  <c r="AM444" i="2"/>
  <c r="AO439" i="2"/>
  <c r="H439" i="6" s="1"/>
  <c r="AT441" i="2"/>
  <c r="AX445" i="2"/>
  <c r="AX461" i="2"/>
  <c r="AQ441" i="2"/>
  <c r="AX459" i="2"/>
  <c r="AQ453" i="2"/>
  <c r="AX443" i="2"/>
  <c r="AW460" i="2"/>
  <c r="AP450" i="2"/>
  <c r="AW435" i="2"/>
  <c r="AP456" i="2"/>
  <c r="AP433" i="2"/>
  <c r="AW454" i="2"/>
  <c r="AW437" i="2"/>
  <c r="AQ439" i="2"/>
  <c r="AP431" i="2"/>
  <c r="AQ451" i="2"/>
  <c r="AQ461" i="2"/>
  <c r="AW452" i="2"/>
  <c r="AW433" i="2"/>
  <c r="AX453" i="2"/>
  <c r="AP435" i="2"/>
  <c r="AP446" i="2"/>
  <c r="AP454" i="2"/>
  <c r="AQ443" i="2"/>
  <c r="AQ447" i="2"/>
  <c r="AQ459" i="2"/>
  <c r="AX437" i="2"/>
  <c r="AW444" i="2"/>
  <c r="AX451" i="2"/>
  <c r="AW440" i="2"/>
  <c r="AW450" i="2"/>
  <c r="AQ437" i="2"/>
  <c r="AW438" i="2"/>
  <c r="AP440" i="2"/>
  <c r="AW458" i="2"/>
  <c r="AP438" i="2"/>
  <c r="AX447" i="2"/>
  <c r="AP458" i="2"/>
  <c r="AW431" i="2"/>
  <c r="AP460" i="2"/>
  <c r="AX439" i="2"/>
  <c r="AP444" i="2"/>
  <c r="AQ445" i="2"/>
  <c r="AP452" i="2"/>
  <c r="AP437" i="2"/>
  <c r="AW456" i="2"/>
  <c r="AX441" i="2"/>
  <c r="AW446" i="2"/>
  <c r="N461" i="6" l="1"/>
  <c r="O454" i="6"/>
  <c r="P451" i="6"/>
  <c r="N451" i="6"/>
  <c r="M456" i="6"/>
  <c r="M460" i="6"/>
  <c r="M450" i="6"/>
  <c r="M458" i="6"/>
  <c r="N459" i="6"/>
  <c r="O456" i="6"/>
  <c r="O460" i="6"/>
  <c r="N453" i="6"/>
  <c r="O458" i="6"/>
  <c r="M454" i="6"/>
  <c r="M452" i="6"/>
  <c r="P459" i="6"/>
  <c r="P461" i="6"/>
  <c r="P453" i="6"/>
  <c r="O452" i="6"/>
  <c r="O450" i="6"/>
  <c r="AR461" i="2"/>
  <c r="BD450" i="2"/>
  <c r="BB450" i="2"/>
  <c r="Q450" i="6" s="1"/>
  <c r="AR453" i="2"/>
  <c r="BC453" i="2"/>
  <c r="R453" i="6" s="1"/>
  <c r="BC451" i="2"/>
  <c r="R451" i="6" s="1"/>
  <c r="BD458" i="2"/>
  <c r="BB458" i="2"/>
  <c r="Q458" i="6" s="1"/>
  <c r="BC461" i="2"/>
  <c r="R461" i="6" s="1"/>
  <c r="AR451" i="2"/>
  <c r="AR459" i="2"/>
  <c r="BD454" i="2"/>
  <c r="BB454" i="2"/>
  <c r="Q454" i="6" s="1"/>
  <c r="BD456" i="2"/>
  <c r="BB456" i="2"/>
  <c r="Q456" i="6" s="1"/>
  <c r="BD452" i="2"/>
  <c r="BB452" i="2"/>
  <c r="Q452" i="6" s="1"/>
  <c r="BD460" i="2"/>
  <c r="AY460" i="2"/>
  <c r="BB460" i="2"/>
  <c r="Q460" i="6" s="1"/>
  <c r="BC459" i="2"/>
  <c r="R459" i="6" s="1"/>
  <c r="BE459" i="2"/>
  <c r="BF459" i="2"/>
  <c r="AO450" i="2"/>
  <c r="AY453" i="2"/>
  <c r="AO458" i="2"/>
  <c r="AY451" i="2"/>
  <c r="AO454" i="2"/>
  <c r="AO456" i="2"/>
  <c r="AY456" i="2" s="1"/>
  <c r="AO452" i="2"/>
  <c r="AY452" i="2" s="1"/>
  <c r="AO460" i="2"/>
  <c r="AY461" i="2"/>
  <c r="P447" i="6"/>
  <c r="N447" i="6"/>
  <c r="M444" i="6"/>
  <c r="O444" i="6"/>
  <c r="M440" i="6"/>
  <c r="O440" i="6"/>
  <c r="P441" i="6"/>
  <c r="M446" i="6"/>
  <c r="O446" i="6"/>
  <c r="O435" i="6"/>
  <c r="N439" i="6"/>
  <c r="N445" i="6"/>
  <c r="P445" i="6"/>
  <c r="O431" i="6"/>
  <c r="P443" i="6"/>
  <c r="N441" i="6"/>
  <c r="M433" i="6"/>
  <c r="P437" i="6"/>
  <c r="M438" i="6"/>
  <c r="O438" i="6"/>
  <c r="N437" i="6"/>
  <c r="M431" i="6"/>
  <c r="N443" i="6"/>
  <c r="M435" i="6"/>
  <c r="P439" i="6"/>
  <c r="O433" i="6"/>
  <c r="M437" i="6"/>
  <c r="O437" i="6"/>
  <c r="BD437" i="2"/>
  <c r="BB437" i="2"/>
  <c r="Q437" i="6" s="1"/>
  <c r="G437" i="6"/>
  <c r="AY445" i="2"/>
  <c r="BF445" i="2" s="1"/>
  <c r="AY437" i="2"/>
  <c r="BF437" i="2" s="1"/>
  <c r="AN436" i="2"/>
  <c r="AM431" i="2"/>
  <c r="BD444" i="2"/>
  <c r="BB444" i="2"/>
  <c r="Q444" i="6" s="1"/>
  <c r="BC447" i="2"/>
  <c r="R447" i="6" s="1"/>
  <c r="BD440" i="2"/>
  <c r="BB440" i="2"/>
  <c r="Q440" i="6" s="1"/>
  <c r="BC441" i="2"/>
  <c r="R441" i="6" s="1"/>
  <c r="AR447" i="2"/>
  <c r="BD446" i="2"/>
  <c r="BB446" i="2"/>
  <c r="Q446" i="6" s="1"/>
  <c r="BD435" i="2"/>
  <c r="BB435" i="2"/>
  <c r="Q435" i="6" s="1"/>
  <c r="AR439" i="2"/>
  <c r="AR445" i="2"/>
  <c r="BC445" i="2"/>
  <c r="R445" i="6" s="1"/>
  <c r="BD431" i="2"/>
  <c r="BB431" i="2"/>
  <c r="Q431" i="6" s="1"/>
  <c r="BC443" i="2"/>
  <c r="R443" i="6" s="1"/>
  <c r="AR441" i="2"/>
  <c r="BC437" i="2"/>
  <c r="R437" i="6" s="1"/>
  <c r="BD438" i="2"/>
  <c r="BB438" i="2"/>
  <c r="Q438" i="6" s="1"/>
  <c r="AR437" i="2"/>
  <c r="AR443" i="2"/>
  <c r="BC439" i="2"/>
  <c r="R439" i="6" s="1"/>
  <c r="BD433" i="2"/>
  <c r="BB433" i="2"/>
  <c r="Q433" i="6" s="1"/>
  <c r="AO444" i="2"/>
  <c r="AT432" i="2"/>
  <c r="AO440" i="2"/>
  <c r="H440" i="6" s="1"/>
  <c r="AO446" i="2"/>
  <c r="H446" i="6" s="1"/>
  <c r="AT435" i="2"/>
  <c r="AY447" i="2"/>
  <c r="AT434" i="2"/>
  <c r="AT431" i="2"/>
  <c r="AO433" i="2"/>
  <c r="H433" i="6" s="1"/>
  <c r="AY443" i="2"/>
  <c r="AY439" i="2"/>
  <c r="AO438" i="2"/>
  <c r="H438" i="6" s="1"/>
  <c r="AO431" i="2"/>
  <c r="H431" i="6" s="1"/>
  <c r="AT442" i="2"/>
  <c r="AM435" i="2"/>
  <c r="AY441" i="2"/>
  <c r="AM442" i="2"/>
  <c r="AN442" i="2"/>
  <c r="G442" i="6" s="1"/>
  <c r="AN432" i="2"/>
  <c r="G432" i="6" s="1"/>
  <c r="AM432" i="2"/>
  <c r="AO435" i="2"/>
  <c r="H435" i="6" s="1"/>
  <c r="AN434" i="2"/>
  <c r="G434" i="6" s="1"/>
  <c r="AM434" i="2"/>
  <c r="AT433" i="2"/>
  <c r="AY433" i="2" s="1"/>
  <c r="AX440" i="2"/>
  <c r="AX452" i="2"/>
  <c r="AQ433" i="2"/>
  <c r="AQ435" i="2"/>
  <c r="AQ456" i="2"/>
  <c r="AX431" i="2"/>
  <c r="AQ450" i="2"/>
  <c r="AX438" i="2"/>
  <c r="AX435" i="2"/>
  <c r="AW432" i="2"/>
  <c r="AW434" i="2"/>
  <c r="AP434" i="2"/>
  <c r="AX446" i="2"/>
  <c r="AX460" i="2"/>
  <c r="AQ440" i="2"/>
  <c r="AQ452" i="2"/>
  <c r="AX444" i="2"/>
  <c r="AP432" i="2"/>
  <c r="AQ444" i="2"/>
  <c r="AW442" i="2"/>
  <c r="AP436" i="2"/>
  <c r="AQ438" i="2"/>
  <c r="AX454" i="2"/>
  <c r="AQ446" i="2"/>
  <c r="AQ460" i="2"/>
  <c r="AQ431" i="2"/>
  <c r="AX456" i="2"/>
  <c r="AX433" i="2"/>
  <c r="AQ458" i="2"/>
  <c r="AW436" i="2"/>
  <c r="AQ454" i="2"/>
  <c r="AX458" i="2"/>
  <c r="AP442" i="2"/>
  <c r="AX450" i="2"/>
  <c r="BE437" i="2" l="1"/>
  <c r="P450" i="6"/>
  <c r="N458" i="6"/>
  <c r="N450" i="6"/>
  <c r="P458" i="6"/>
  <c r="P456" i="6"/>
  <c r="N456" i="6"/>
  <c r="N454" i="6"/>
  <c r="N460" i="6"/>
  <c r="N452" i="6"/>
  <c r="P454" i="6"/>
  <c r="P460" i="6"/>
  <c r="P452" i="6"/>
  <c r="BE445" i="2"/>
  <c r="AR454" i="2"/>
  <c r="BC454" i="2"/>
  <c r="R454" i="6" s="1"/>
  <c r="BC450" i="2"/>
  <c r="R450" i="6" s="1"/>
  <c r="AR450" i="2"/>
  <c r="AR460" i="2"/>
  <c r="BC460" i="2"/>
  <c r="R460" i="6" s="1"/>
  <c r="AR458" i="2"/>
  <c r="BC458" i="2"/>
  <c r="R458" i="6" s="1"/>
  <c r="AR452" i="2"/>
  <c r="BC452" i="2"/>
  <c r="R452" i="6" s="1"/>
  <c r="AR456" i="2"/>
  <c r="BC456" i="2"/>
  <c r="R456" i="6" s="1"/>
  <c r="BE452" i="2"/>
  <c r="BF452" i="2"/>
  <c r="BF456" i="2"/>
  <c r="BE456" i="2"/>
  <c r="BE461" i="2"/>
  <c r="BF461" i="2"/>
  <c r="AY450" i="2"/>
  <c r="BE451" i="2"/>
  <c r="BF451" i="2"/>
  <c r="AY454" i="2"/>
  <c r="AY458" i="2"/>
  <c r="BF453" i="2"/>
  <c r="BE453" i="2"/>
  <c r="BF460" i="2"/>
  <c r="BE460" i="2"/>
  <c r="N435" i="6"/>
  <c r="M442" i="6"/>
  <c r="O442" i="6"/>
  <c r="M432" i="6"/>
  <c r="O432" i="6"/>
  <c r="N438" i="6"/>
  <c r="P438" i="6"/>
  <c r="P431" i="6"/>
  <c r="N446" i="6"/>
  <c r="P446" i="6"/>
  <c r="M434" i="6"/>
  <c r="O434" i="6"/>
  <c r="N440" i="6"/>
  <c r="P440" i="6"/>
  <c r="P433" i="6"/>
  <c r="N431" i="6"/>
  <c r="N433" i="6"/>
  <c r="P435" i="6"/>
  <c r="N444" i="6"/>
  <c r="P444" i="6"/>
  <c r="O436" i="6"/>
  <c r="BD436" i="2"/>
  <c r="AY436" i="2"/>
  <c r="BF436" i="2" s="1"/>
  <c r="BB436" i="2"/>
  <c r="Q436" i="6" s="1"/>
  <c r="M436" i="6"/>
  <c r="G436" i="6"/>
  <c r="AY435" i="2"/>
  <c r="BE435" i="2" s="1"/>
  <c r="AY444" i="2"/>
  <c r="BE444" i="2" s="1"/>
  <c r="H444" i="6"/>
  <c r="AO436" i="2"/>
  <c r="AR435" i="2"/>
  <c r="AR438" i="2"/>
  <c r="BC438" i="2"/>
  <c r="R438" i="6" s="1"/>
  <c r="BC431" i="2"/>
  <c r="R431" i="6" s="1"/>
  <c r="AR446" i="2"/>
  <c r="BD442" i="2"/>
  <c r="BB442" i="2"/>
  <c r="Q442" i="6" s="1"/>
  <c r="BD432" i="2"/>
  <c r="BB432" i="2"/>
  <c r="Q432" i="6" s="1"/>
  <c r="BC446" i="2"/>
  <c r="R446" i="6" s="1"/>
  <c r="BD434" i="2"/>
  <c r="BB434" i="2"/>
  <c r="Q434" i="6" s="1"/>
  <c r="AR440" i="2"/>
  <c r="BC440" i="2"/>
  <c r="R440" i="6" s="1"/>
  <c r="BC433" i="2"/>
  <c r="R433" i="6" s="1"/>
  <c r="AR431" i="2"/>
  <c r="AR433" i="2"/>
  <c r="BC435" i="2"/>
  <c r="R435" i="6" s="1"/>
  <c r="AR444" i="2"/>
  <c r="BC444" i="2"/>
  <c r="R444" i="6" s="1"/>
  <c r="BF433" i="2"/>
  <c r="BE433" i="2"/>
  <c r="AO442" i="2"/>
  <c r="H442" i="6" s="1"/>
  <c r="AO432" i="2"/>
  <c r="BF441" i="2"/>
  <c r="BE441" i="2"/>
  <c r="AO434" i="2"/>
  <c r="H434" i="6" s="1"/>
  <c r="BF439" i="2"/>
  <c r="BE439" i="2"/>
  <c r="AY438" i="2"/>
  <c r="AY440" i="2"/>
  <c r="BF447" i="2"/>
  <c r="BE447" i="2"/>
  <c r="AY446" i="2"/>
  <c r="BF443" i="2"/>
  <c r="BE443" i="2"/>
  <c r="AY431" i="2"/>
  <c r="AQ436" i="2"/>
  <c r="AQ432" i="2"/>
  <c r="AX432" i="2"/>
  <c r="AX442" i="2"/>
  <c r="AX436" i="2"/>
  <c r="AQ442" i="2"/>
  <c r="AX434" i="2"/>
  <c r="AQ434" i="2"/>
  <c r="BF435" i="2" l="1"/>
  <c r="BE436" i="2"/>
  <c r="BF458" i="2"/>
  <c r="BE458" i="2"/>
  <c r="BE454" i="2"/>
  <c r="BF454" i="2"/>
  <c r="BE450" i="2"/>
  <c r="BF450" i="2"/>
  <c r="N434" i="6"/>
  <c r="P434" i="6"/>
  <c r="N432" i="6"/>
  <c r="P432" i="6"/>
  <c r="N442" i="6"/>
  <c r="P442" i="6"/>
  <c r="P436" i="6"/>
  <c r="BC436" i="2"/>
  <c r="R436" i="6" s="1"/>
  <c r="N436" i="6"/>
  <c r="AR436" i="2"/>
  <c r="BF444" i="2"/>
  <c r="AY434" i="2"/>
  <c r="BF434" i="2" s="1"/>
  <c r="H436" i="6"/>
  <c r="AY432" i="2"/>
  <c r="BF432" i="2" s="1"/>
  <c r="H432" i="6"/>
  <c r="AR434" i="2"/>
  <c r="BC434" i="2"/>
  <c r="R434" i="6" s="1"/>
  <c r="AR432" i="2"/>
  <c r="BC432" i="2"/>
  <c r="R432" i="6" s="1"/>
  <c r="AR442" i="2"/>
  <c r="BC442" i="2"/>
  <c r="R442" i="6" s="1"/>
  <c r="AY442" i="2"/>
  <c r="BF442" i="2" s="1"/>
  <c r="BF431" i="2"/>
  <c r="BE431" i="2"/>
  <c r="BF446" i="2"/>
  <c r="BE446" i="2"/>
  <c r="BF440" i="2"/>
  <c r="BE440" i="2"/>
  <c r="BF438" i="2"/>
  <c r="BE438" i="2"/>
  <c r="BE432" i="2" l="1"/>
  <c r="BE434" i="2"/>
  <c r="BE442" i="2"/>
  <c r="S429" i="6" l="1"/>
  <c r="B429" i="6"/>
  <c r="A429" i="6"/>
  <c r="S428" i="6"/>
  <c r="B428" i="6"/>
  <c r="A428" i="6"/>
  <c r="S427" i="6"/>
  <c r="B427" i="6"/>
  <c r="A427" i="6"/>
  <c r="S426" i="6"/>
  <c r="B426" i="6"/>
  <c r="A426" i="6"/>
  <c r="S425" i="6"/>
  <c r="B425" i="6"/>
  <c r="A425" i="6"/>
  <c r="S424" i="6"/>
  <c r="B424" i="6"/>
  <c r="A424" i="6"/>
  <c r="S423" i="6"/>
  <c r="B423" i="6"/>
  <c r="A423" i="6"/>
  <c r="S422" i="6"/>
  <c r="B422" i="6"/>
  <c r="A422" i="6"/>
  <c r="S421" i="6"/>
  <c r="B421" i="6"/>
  <c r="A421" i="6"/>
  <c r="S420" i="6"/>
  <c r="B420" i="6"/>
  <c r="A420" i="6"/>
  <c r="S419" i="6"/>
  <c r="B419" i="6"/>
  <c r="A419" i="6"/>
  <c r="S418" i="6"/>
  <c r="B418" i="6"/>
  <c r="A418" i="6"/>
  <c r="S417" i="6"/>
  <c r="B417" i="6"/>
  <c r="A417" i="6"/>
  <c r="S416" i="6"/>
  <c r="B416" i="6"/>
  <c r="A416" i="6"/>
  <c r="S415" i="6"/>
  <c r="B415" i="6"/>
  <c r="A415" i="6"/>
  <c r="S414" i="6"/>
  <c r="B414" i="6"/>
  <c r="A414" i="6"/>
  <c r="S413" i="6"/>
  <c r="B413" i="6"/>
  <c r="A413" i="6"/>
  <c r="BA429" i="2"/>
  <c r="AZ429" i="2"/>
  <c r="AV429" i="2"/>
  <c r="AD429" i="2"/>
  <c r="AF429" i="2" s="1"/>
  <c r="X429" i="2"/>
  <c r="Z429" i="2" s="1"/>
  <c r="S429" i="2"/>
  <c r="U429" i="2" s="1"/>
  <c r="E429" i="2"/>
  <c r="G429" i="2" s="1"/>
  <c r="C429" i="2"/>
  <c r="D429" i="2" s="1"/>
  <c r="B429" i="2"/>
  <c r="A429" i="2"/>
  <c r="BA428" i="2"/>
  <c r="AZ428" i="2"/>
  <c r="AV428" i="2"/>
  <c r="AD428" i="2"/>
  <c r="AF428" i="2" s="1"/>
  <c r="X428" i="2"/>
  <c r="Z428" i="2" s="1"/>
  <c r="S428" i="2"/>
  <c r="J428" i="2"/>
  <c r="L428" i="2" s="1"/>
  <c r="M428" i="2" s="1"/>
  <c r="E428" i="2"/>
  <c r="G428" i="2" s="1"/>
  <c r="C428" i="2"/>
  <c r="D428" i="2" s="1"/>
  <c r="B428" i="2"/>
  <c r="A428" i="2"/>
  <c r="BA427" i="2"/>
  <c r="AZ427" i="2"/>
  <c r="AV427" i="2"/>
  <c r="AD427" i="2"/>
  <c r="AF427" i="2" s="1"/>
  <c r="X427" i="2"/>
  <c r="Z427" i="2" s="1"/>
  <c r="S427" i="2"/>
  <c r="U427" i="2" s="1"/>
  <c r="E427" i="2"/>
  <c r="G427" i="2" s="1"/>
  <c r="C427" i="2"/>
  <c r="D427" i="2" s="1"/>
  <c r="B427" i="2"/>
  <c r="A427" i="2"/>
  <c r="BA426" i="2"/>
  <c r="AZ426" i="2"/>
  <c r="AV426" i="2"/>
  <c r="AD426" i="2"/>
  <c r="AF426" i="2" s="1"/>
  <c r="X426" i="2"/>
  <c r="S426" i="2"/>
  <c r="E426" i="2"/>
  <c r="G426" i="2" s="1"/>
  <c r="C426" i="2"/>
  <c r="B426" i="2"/>
  <c r="A426" i="2"/>
  <c r="BA425" i="2"/>
  <c r="AZ425" i="2"/>
  <c r="AV425" i="2"/>
  <c r="AD425" i="2"/>
  <c r="X425" i="2"/>
  <c r="Y425" i="2" s="1"/>
  <c r="F425" i="6" s="1"/>
  <c r="S425" i="2"/>
  <c r="T425" i="2" s="1"/>
  <c r="G425" i="2"/>
  <c r="E425" i="2"/>
  <c r="F425" i="2" s="1"/>
  <c r="C425" i="2"/>
  <c r="J425" i="2" s="1"/>
  <c r="B425" i="2"/>
  <c r="A425" i="2"/>
  <c r="BA424" i="2"/>
  <c r="AZ424" i="2"/>
  <c r="AV424" i="2"/>
  <c r="AD424" i="2"/>
  <c r="AE424" i="2" s="1"/>
  <c r="X424" i="2"/>
  <c r="Y424" i="2" s="1"/>
  <c r="F424" i="6" s="1"/>
  <c r="S424" i="2"/>
  <c r="T424" i="2" s="1"/>
  <c r="E424" i="2"/>
  <c r="F424" i="2" s="1"/>
  <c r="C424" i="2"/>
  <c r="B424" i="2"/>
  <c r="A424" i="2"/>
  <c r="BA423" i="2"/>
  <c r="AZ423" i="2"/>
  <c r="AV423" i="2"/>
  <c r="AD423" i="2"/>
  <c r="AE423" i="2" s="1"/>
  <c r="X423" i="2"/>
  <c r="S423" i="2"/>
  <c r="T423" i="2" s="1"/>
  <c r="E423" i="2"/>
  <c r="F423" i="2" s="1"/>
  <c r="C423" i="2"/>
  <c r="B423" i="2"/>
  <c r="A423" i="2"/>
  <c r="BA422" i="2"/>
  <c r="AZ422" i="2"/>
  <c r="AV422" i="2"/>
  <c r="AD422" i="2"/>
  <c r="X422" i="2"/>
  <c r="Y422" i="2" s="1"/>
  <c r="F422" i="6" s="1"/>
  <c r="S422" i="2"/>
  <c r="T422" i="2" s="1"/>
  <c r="G422" i="2"/>
  <c r="E422" i="2"/>
  <c r="F422" i="2" s="1"/>
  <c r="C422" i="2"/>
  <c r="J422" i="2" s="1"/>
  <c r="B422" i="2"/>
  <c r="A422" i="2"/>
  <c r="BA421" i="2"/>
  <c r="AZ421" i="2"/>
  <c r="AV421" i="2"/>
  <c r="AD421" i="2"/>
  <c r="AF421" i="2" s="1"/>
  <c r="X421" i="2"/>
  <c r="Z421" i="2" s="1"/>
  <c r="S421" i="2"/>
  <c r="U421" i="2" s="1"/>
  <c r="E421" i="2"/>
  <c r="G421" i="2" s="1"/>
  <c r="C421" i="2"/>
  <c r="D421" i="2" s="1"/>
  <c r="B421" i="2"/>
  <c r="A421" i="2"/>
  <c r="BA420" i="2"/>
  <c r="AZ420" i="2"/>
  <c r="AV420" i="2"/>
  <c r="AD420" i="2"/>
  <c r="AF420" i="2" s="1"/>
  <c r="X420" i="2"/>
  <c r="Z420" i="2" s="1"/>
  <c r="S420" i="2"/>
  <c r="E420" i="2"/>
  <c r="G420" i="2" s="1"/>
  <c r="C420" i="2"/>
  <c r="D420" i="2" s="1"/>
  <c r="B420" i="2"/>
  <c r="A420" i="2"/>
  <c r="BA419" i="2"/>
  <c r="AZ419" i="2"/>
  <c r="AV419" i="2"/>
  <c r="AD419" i="2"/>
  <c r="AF419" i="2" s="1"/>
  <c r="X419" i="2"/>
  <c r="Z419" i="2" s="1"/>
  <c r="S419" i="2"/>
  <c r="U419" i="2" s="1"/>
  <c r="E419" i="2"/>
  <c r="G419" i="2" s="1"/>
  <c r="C419" i="2"/>
  <c r="B419" i="2"/>
  <c r="A419" i="2"/>
  <c r="BA418" i="2"/>
  <c r="AZ418" i="2"/>
  <c r="AV418" i="2"/>
  <c r="AD418" i="2"/>
  <c r="AF418" i="2" s="1"/>
  <c r="X418" i="2"/>
  <c r="Z418" i="2" s="1"/>
  <c r="S418" i="2"/>
  <c r="E418" i="2"/>
  <c r="G418" i="2" s="1"/>
  <c r="C418" i="2"/>
  <c r="D418" i="2" s="1"/>
  <c r="B418" i="2"/>
  <c r="A418" i="2"/>
  <c r="BA417" i="2"/>
  <c r="AZ417" i="2"/>
  <c r="AV417" i="2"/>
  <c r="AD417" i="2"/>
  <c r="AF417" i="2" s="1"/>
  <c r="X417" i="2"/>
  <c r="Z417" i="2" s="1"/>
  <c r="S417" i="2"/>
  <c r="U417" i="2" s="1"/>
  <c r="E417" i="2"/>
  <c r="G417" i="2" s="1"/>
  <c r="C417" i="2"/>
  <c r="D417" i="2" s="1"/>
  <c r="B417" i="2"/>
  <c r="A417" i="2"/>
  <c r="BA416" i="2"/>
  <c r="AZ416" i="2"/>
  <c r="AV416" i="2"/>
  <c r="AD416" i="2"/>
  <c r="AF416" i="2" s="1"/>
  <c r="X416" i="2"/>
  <c r="Z416" i="2" s="1"/>
  <c r="S416" i="2"/>
  <c r="J416" i="2"/>
  <c r="L416" i="2" s="1"/>
  <c r="M416" i="2" s="1"/>
  <c r="E416" i="2"/>
  <c r="G416" i="2" s="1"/>
  <c r="C416" i="2"/>
  <c r="D416" i="2" s="1"/>
  <c r="B416" i="2"/>
  <c r="A416" i="2"/>
  <c r="BA415" i="2"/>
  <c r="AZ415" i="2"/>
  <c r="AV415" i="2"/>
  <c r="AD415" i="2"/>
  <c r="AF415" i="2" s="1"/>
  <c r="X415" i="2"/>
  <c r="Z415" i="2" s="1"/>
  <c r="S415" i="2"/>
  <c r="U415" i="2" s="1"/>
  <c r="E415" i="2"/>
  <c r="G415" i="2" s="1"/>
  <c r="C415" i="2"/>
  <c r="B415" i="2"/>
  <c r="A415" i="2"/>
  <c r="BA414" i="2"/>
  <c r="AZ414" i="2"/>
  <c r="AV414" i="2"/>
  <c r="AD414" i="2"/>
  <c r="AF414" i="2" s="1"/>
  <c r="X414" i="2"/>
  <c r="Z414" i="2" s="1"/>
  <c r="S414" i="2"/>
  <c r="E414" i="2"/>
  <c r="G414" i="2" s="1"/>
  <c r="C414" i="2"/>
  <c r="D414" i="2" s="1"/>
  <c r="B414" i="2"/>
  <c r="A414" i="2"/>
  <c r="BA413" i="2"/>
  <c r="AZ413" i="2"/>
  <c r="AV413" i="2"/>
  <c r="AD413" i="2"/>
  <c r="AF413" i="2" s="1"/>
  <c r="X413" i="2"/>
  <c r="Z413" i="2" s="1"/>
  <c r="S413" i="2"/>
  <c r="U413" i="2" s="1"/>
  <c r="E413" i="2"/>
  <c r="G413" i="2" s="1"/>
  <c r="C413" i="2"/>
  <c r="D413" i="2" s="1"/>
  <c r="B413" i="2"/>
  <c r="A413" i="2"/>
  <c r="J429" i="2" l="1"/>
  <c r="L429" i="2" s="1"/>
  <c r="M429" i="2" s="1"/>
  <c r="J413" i="2"/>
  <c r="L413" i="2" s="1"/>
  <c r="M413" i="2" s="1"/>
  <c r="J421" i="2"/>
  <c r="L421" i="2" s="1"/>
  <c r="M421" i="2" s="1"/>
  <c r="J427" i="2"/>
  <c r="L427" i="2" s="1"/>
  <c r="M427" i="2" s="1"/>
  <c r="J420" i="2"/>
  <c r="L420" i="2" s="1"/>
  <c r="M420" i="2" s="1"/>
  <c r="AF423" i="2"/>
  <c r="AG423" i="2" s="1"/>
  <c r="J417" i="2"/>
  <c r="L417" i="2" s="1"/>
  <c r="M417" i="2" s="1"/>
  <c r="E427" i="6"/>
  <c r="E429" i="6"/>
  <c r="Z426" i="2"/>
  <c r="E426" i="6"/>
  <c r="D419" i="2"/>
  <c r="J419" i="2"/>
  <c r="L419" i="2" s="1"/>
  <c r="M419" i="2" s="1"/>
  <c r="J423" i="2"/>
  <c r="K423" i="2" s="1"/>
  <c r="D423" i="2"/>
  <c r="Y423" i="2"/>
  <c r="F423" i="6" s="1"/>
  <c r="Z423" i="2"/>
  <c r="AA423" i="2" s="1"/>
  <c r="E423" i="6"/>
  <c r="J424" i="2"/>
  <c r="K424" i="2" s="1"/>
  <c r="D424" i="2"/>
  <c r="D426" i="2"/>
  <c r="J426" i="2"/>
  <c r="L426" i="2" s="1"/>
  <c r="M426" i="2" s="1"/>
  <c r="E415" i="6"/>
  <c r="E419" i="6"/>
  <c r="D415" i="2"/>
  <c r="J415" i="2"/>
  <c r="L415" i="2" s="1"/>
  <c r="M415" i="2" s="1"/>
  <c r="O422" i="2"/>
  <c r="C422" i="6" s="1"/>
  <c r="H422" i="2"/>
  <c r="AE422" i="2"/>
  <c r="AF422" i="2"/>
  <c r="AG422" i="2" s="1"/>
  <c r="O425" i="2"/>
  <c r="C425" i="6" s="1"/>
  <c r="H425" i="2"/>
  <c r="AE425" i="2"/>
  <c r="AF425" i="2"/>
  <c r="AG425" i="2" s="1"/>
  <c r="E414" i="6"/>
  <c r="E418" i="6"/>
  <c r="E422" i="6"/>
  <c r="D422" i="2"/>
  <c r="Z422" i="2"/>
  <c r="AA422" i="2" s="1"/>
  <c r="U423" i="2"/>
  <c r="AF424" i="2"/>
  <c r="AG424" i="2" s="1"/>
  <c r="D425" i="2"/>
  <c r="Z425" i="2"/>
  <c r="AA425" i="2" s="1"/>
  <c r="E413" i="6"/>
  <c r="E417" i="6"/>
  <c r="E421" i="6"/>
  <c r="E425" i="6"/>
  <c r="J414" i="2"/>
  <c r="L414" i="2" s="1"/>
  <c r="M414" i="2" s="1"/>
  <c r="J418" i="2"/>
  <c r="L418" i="2" s="1"/>
  <c r="M418" i="2" s="1"/>
  <c r="U422" i="2"/>
  <c r="G423" i="2"/>
  <c r="G424" i="2"/>
  <c r="Z424" i="2"/>
  <c r="AA424" i="2" s="1"/>
  <c r="U425" i="2"/>
  <c r="E416" i="6"/>
  <c r="E420" i="6"/>
  <c r="E424" i="6"/>
  <c r="E428" i="6"/>
  <c r="AA426" i="2"/>
  <c r="H427" i="2"/>
  <c r="O427" i="2"/>
  <c r="C427" i="6" s="1"/>
  <c r="AG427" i="2"/>
  <c r="AH427" i="2"/>
  <c r="I427" i="6" s="1"/>
  <c r="V429" i="2"/>
  <c r="AJ429" i="2"/>
  <c r="K429" i="6" s="1"/>
  <c r="H426" i="2"/>
  <c r="O426" i="2"/>
  <c r="C426" i="6" s="1"/>
  <c r="AG426" i="2"/>
  <c r="AH426" i="2"/>
  <c r="I426" i="6" s="1"/>
  <c r="U428" i="2"/>
  <c r="AA429" i="2"/>
  <c r="V427" i="2"/>
  <c r="AJ427" i="2"/>
  <c r="K427" i="6" s="1"/>
  <c r="AA428" i="2"/>
  <c r="H429" i="2"/>
  <c r="O429" i="2"/>
  <c r="C429" i="6" s="1"/>
  <c r="AG429" i="2"/>
  <c r="AH429" i="2"/>
  <c r="U426" i="2"/>
  <c r="AA427" i="2"/>
  <c r="H428" i="2"/>
  <c r="O428" i="2"/>
  <c r="C428" i="6" s="1"/>
  <c r="AG428" i="2"/>
  <c r="AH428" i="2"/>
  <c r="F426" i="2"/>
  <c r="K426" i="2"/>
  <c r="T426" i="2"/>
  <c r="Y426" i="2"/>
  <c r="F426" i="6" s="1"/>
  <c r="AE426" i="2"/>
  <c r="F427" i="2"/>
  <c r="K427" i="2"/>
  <c r="T427" i="2"/>
  <c r="Y427" i="2"/>
  <c r="F427" i="6" s="1"/>
  <c r="AE427" i="2"/>
  <c r="F428" i="2"/>
  <c r="K428" i="2"/>
  <c r="T428" i="2"/>
  <c r="Y428" i="2"/>
  <c r="F428" i="6" s="1"/>
  <c r="AE428" i="2"/>
  <c r="F429" i="2"/>
  <c r="K429" i="2"/>
  <c r="T429" i="2"/>
  <c r="Y429" i="2"/>
  <c r="F429" i="6" s="1"/>
  <c r="AE429" i="2"/>
  <c r="L423" i="2"/>
  <c r="M423" i="2" s="1"/>
  <c r="L424" i="2"/>
  <c r="M424" i="2" s="1"/>
  <c r="L422" i="2"/>
  <c r="M422" i="2" s="1"/>
  <c r="K422" i="2"/>
  <c r="L425" i="2"/>
  <c r="M425" i="2" s="1"/>
  <c r="K425" i="2"/>
  <c r="AH423" i="2"/>
  <c r="AH424" i="2"/>
  <c r="AJ423" i="2"/>
  <c r="K423" i="6" s="1"/>
  <c r="AA418" i="2"/>
  <c r="H419" i="2"/>
  <c r="O419" i="2"/>
  <c r="C419" i="6" s="1"/>
  <c r="AG419" i="2"/>
  <c r="AH419" i="2"/>
  <c r="I419" i="6" s="1"/>
  <c r="V421" i="2"/>
  <c r="AJ421" i="2"/>
  <c r="K421" i="6" s="1"/>
  <c r="H418" i="2"/>
  <c r="O418" i="2"/>
  <c r="C418" i="6" s="1"/>
  <c r="AG418" i="2"/>
  <c r="AH418" i="2"/>
  <c r="I418" i="6" s="1"/>
  <c r="U420" i="2"/>
  <c r="AA421" i="2"/>
  <c r="V419" i="2"/>
  <c r="AJ419" i="2"/>
  <c r="K419" i="6" s="1"/>
  <c r="AA420" i="2"/>
  <c r="H421" i="2"/>
  <c r="O421" i="2"/>
  <c r="C421" i="6" s="1"/>
  <c r="AG421" i="2"/>
  <c r="AH421" i="2"/>
  <c r="U418" i="2"/>
  <c r="AA419" i="2"/>
  <c r="H420" i="2"/>
  <c r="O420" i="2"/>
  <c r="C420" i="6" s="1"/>
  <c r="AG420" i="2"/>
  <c r="AH420" i="2"/>
  <c r="K418" i="2"/>
  <c r="T418" i="2"/>
  <c r="Y418" i="2"/>
  <c r="F418" i="6" s="1"/>
  <c r="AE418" i="2"/>
  <c r="F419" i="2"/>
  <c r="K419" i="2"/>
  <c r="T419" i="2"/>
  <c r="Y419" i="2"/>
  <c r="F419" i="6" s="1"/>
  <c r="AE419" i="2"/>
  <c r="F420" i="2"/>
  <c r="T420" i="2"/>
  <c r="Y420" i="2"/>
  <c r="F420" i="6" s="1"/>
  <c r="AE420" i="2"/>
  <c r="F421" i="2"/>
  <c r="K421" i="2"/>
  <c r="T421" i="2"/>
  <c r="Y421" i="2"/>
  <c r="F421" i="6" s="1"/>
  <c r="AE421" i="2"/>
  <c r="F418" i="2"/>
  <c r="V413" i="2"/>
  <c r="AJ413" i="2"/>
  <c r="K413" i="6" s="1"/>
  <c r="AA414" i="2"/>
  <c r="H415" i="2"/>
  <c r="O415" i="2"/>
  <c r="C415" i="6" s="1"/>
  <c r="AG415" i="2"/>
  <c r="AH415" i="2"/>
  <c r="I415" i="6" s="1"/>
  <c r="V417" i="2"/>
  <c r="AJ417" i="2"/>
  <c r="K417" i="6" s="1"/>
  <c r="AA413" i="2"/>
  <c r="H414" i="2"/>
  <c r="O414" i="2"/>
  <c r="C414" i="6" s="1"/>
  <c r="AG414" i="2"/>
  <c r="AH414" i="2"/>
  <c r="U416" i="2"/>
  <c r="AA417" i="2"/>
  <c r="H413" i="2"/>
  <c r="O413" i="2"/>
  <c r="C413" i="6" s="1"/>
  <c r="AG413" i="2"/>
  <c r="AH413" i="2"/>
  <c r="I413" i="6" s="1"/>
  <c r="V415" i="2"/>
  <c r="AJ415" i="2"/>
  <c r="K415" i="6" s="1"/>
  <c r="AA416" i="2"/>
  <c r="H417" i="2"/>
  <c r="O417" i="2"/>
  <c r="C417" i="6" s="1"/>
  <c r="AG417" i="2"/>
  <c r="AH417" i="2"/>
  <c r="I417" i="6" s="1"/>
  <c r="U414" i="2"/>
  <c r="AA415" i="2"/>
  <c r="H416" i="2"/>
  <c r="O416" i="2"/>
  <c r="C416" i="6" s="1"/>
  <c r="AG416" i="2"/>
  <c r="AH416" i="2"/>
  <c r="F413" i="2"/>
  <c r="K413" i="2"/>
  <c r="T413" i="2"/>
  <c r="Y413" i="2"/>
  <c r="F413" i="6" s="1"/>
  <c r="AE413" i="2"/>
  <c r="F414" i="2"/>
  <c r="K414" i="2"/>
  <c r="T414" i="2"/>
  <c r="Y414" i="2"/>
  <c r="F414" i="6" s="1"/>
  <c r="AE414" i="2"/>
  <c r="F415" i="2"/>
  <c r="K415" i="2"/>
  <c r="T415" i="2"/>
  <c r="Y415" i="2"/>
  <c r="F415" i="6" s="1"/>
  <c r="AE415" i="2"/>
  <c r="F416" i="2"/>
  <c r="K416" i="2"/>
  <c r="T416" i="2"/>
  <c r="Y416" i="2"/>
  <c r="F416" i="6" s="1"/>
  <c r="AE416" i="2"/>
  <c r="F417" i="2"/>
  <c r="T417" i="2"/>
  <c r="Y417" i="2"/>
  <c r="F417" i="6" s="1"/>
  <c r="AE417" i="2"/>
  <c r="P422" i="2" l="1"/>
  <c r="D422" i="6" s="1"/>
  <c r="K417" i="2"/>
  <c r="K420" i="2"/>
  <c r="AI429" i="2"/>
  <c r="J429" i="6" s="1"/>
  <c r="I429" i="6"/>
  <c r="AI414" i="2"/>
  <c r="J414" i="6" s="1"/>
  <c r="I414" i="6"/>
  <c r="AI421" i="2"/>
  <c r="J421" i="6" s="1"/>
  <c r="I421" i="6"/>
  <c r="AI416" i="2"/>
  <c r="J416" i="6" s="1"/>
  <c r="I416" i="6"/>
  <c r="AI423" i="2"/>
  <c r="J423" i="6" s="1"/>
  <c r="I423" i="6"/>
  <c r="P425" i="2"/>
  <c r="D425" i="6" s="1"/>
  <c r="Q422" i="2"/>
  <c r="AL422" i="2" s="1"/>
  <c r="AI420" i="2"/>
  <c r="J420" i="6" s="1"/>
  <c r="I420" i="6"/>
  <c r="AH425" i="2"/>
  <c r="AH422" i="2"/>
  <c r="Q425" i="2"/>
  <c r="AL425" i="2" s="1"/>
  <c r="AI428" i="2"/>
  <c r="J428" i="6" s="1"/>
  <c r="I428" i="6"/>
  <c r="O424" i="2"/>
  <c r="H424" i="2"/>
  <c r="U424" i="2"/>
  <c r="V423" i="2"/>
  <c r="AK423" i="2" s="1"/>
  <c r="L423" i="6" s="1"/>
  <c r="AI424" i="2"/>
  <c r="J424" i="6" s="1"/>
  <c r="I424" i="6"/>
  <c r="O423" i="2"/>
  <c r="H423" i="2"/>
  <c r="AJ425" i="2"/>
  <c r="K425" i="6" s="1"/>
  <c r="V425" i="2"/>
  <c r="AK425" i="2" s="1"/>
  <c r="L425" i="6" s="1"/>
  <c r="AJ422" i="2"/>
  <c r="K422" i="6" s="1"/>
  <c r="V422" i="2"/>
  <c r="AK422" i="2" s="1"/>
  <c r="L422" i="6" s="1"/>
  <c r="Q429" i="2"/>
  <c r="P429" i="2"/>
  <c r="D429" i="6" s="1"/>
  <c r="AK429" i="2"/>
  <c r="L429" i="6" s="1"/>
  <c r="V428" i="2"/>
  <c r="AJ428" i="2"/>
  <c r="K428" i="6" s="1"/>
  <c r="AI427" i="2"/>
  <c r="J427" i="6" s="1"/>
  <c r="Q427" i="2"/>
  <c r="P427" i="2"/>
  <c r="D427" i="6" s="1"/>
  <c r="Q428" i="2"/>
  <c r="P428" i="2"/>
  <c r="D428" i="6" s="1"/>
  <c r="V426" i="2"/>
  <c r="AJ426" i="2"/>
  <c r="K426" i="6" s="1"/>
  <c r="AI426" i="2"/>
  <c r="J426" i="6" s="1"/>
  <c r="AK427" i="2"/>
  <c r="L427" i="6" s="1"/>
  <c r="Q426" i="2"/>
  <c r="P426" i="2"/>
  <c r="D426" i="6" s="1"/>
  <c r="AN425" i="2"/>
  <c r="G425" i="6" s="1"/>
  <c r="AS422" i="2"/>
  <c r="R422" i="2"/>
  <c r="AM422" i="2" s="1"/>
  <c r="Q421" i="2"/>
  <c r="P421" i="2"/>
  <c r="D421" i="6" s="1"/>
  <c r="AK421" i="2"/>
  <c r="L421" i="6" s="1"/>
  <c r="AK419" i="2"/>
  <c r="L419" i="6" s="1"/>
  <c r="V420" i="2"/>
  <c r="AJ420" i="2"/>
  <c r="K420" i="6" s="1"/>
  <c r="AI418" i="2"/>
  <c r="J418" i="6" s="1"/>
  <c r="AI419" i="2"/>
  <c r="J419" i="6" s="1"/>
  <c r="Q419" i="2"/>
  <c r="P419" i="2"/>
  <c r="D419" i="6" s="1"/>
  <c r="Q420" i="2"/>
  <c r="P420" i="2"/>
  <c r="D420" i="6" s="1"/>
  <c r="V418" i="2"/>
  <c r="AJ418" i="2"/>
  <c r="K418" i="6" s="1"/>
  <c r="Q418" i="2"/>
  <c r="P418" i="2"/>
  <c r="D418" i="6" s="1"/>
  <c r="AK415" i="2"/>
  <c r="L415" i="6" s="1"/>
  <c r="Q415" i="2"/>
  <c r="P415" i="2"/>
  <c r="D415" i="6" s="1"/>
  <c r="Q416" i="2"/>
  <c r="P416" i="2"/>
  <c r="D416" i="6" s="1"/>
  <c r="V414" i="2"/>
  <c r="AJ414" i="2"/>
  <c r="K414" i="6" s="1"/>
  <c r="AI413" i="2"/>
  <c r="J413" i="6" s="1"/>
  <c r="Q413" i="2"/>
  <c r="P413" i="2"/>
  <c r="D413" i="6" s="1"/>
  <c r="V416" i="2"/>
  <c r="AJ416" i="2"/>
  <c r="K416" i="6" s="1"/>
  <c r="Q414" i="2"/>
  <c r="P414" i="2"/>
  <c r="D414" i="6" s="1"/>
  <c r="AK413" i="2"/>
  <c r="L413" i="6" s="1"/>
  <c r="AI417" i="2"/>
  <c r="J417" i="6" s="1"/>
  <c r="Q417" i="2"/>
  <c r="P417" i="2"/>
  <c r="D417" i="6" s="1"/>
  <c r="AK417" i="2"/>
  <c r="L417" i="6" s="1"/>
  <c r="AI415" i="2"/>
  <c r="J415" i="6" s="1"/>
  <c r="AP425" i="2"/>
  <c r="R425" i="2" l="1"/>
  <c r="AM425" i="2" s="1"/>
  <c r="M425" i="6"/>
  <c r="AI425" i="2"/>
  <c r="J425" i="6" s="1"/>
  <c r="I425" i="6"/>
  <c r="C423" i="6"/>
  <c r="Q423" i="2"/>
  <c r="P423" i="2"/>
  <c r="D423" i="6" s="1"/>
  <c r="AJ424" i="2"/>
  <c r="K424" i="6" s="1"/>
  <c r="V424" i="2"/>
  <c r="AK424" i="2" s="1"/>
  <c r="L424" i="6" s="1"/>
  <c r="AS425" i="2"/>
  <c r="C424" i="6"/>
  <c r="P424" i="2"/>
  <c r="D424" i="6" s="1"/>
  <c r="Q424" i="2"/>
  <c r="AI422" i="2"/>
  <c r="J422" i="6" s="1"/>
  <c r="I422" i="6"/>
  <c r="R428" i="2"/>
  <c r="AL428" i="2"/>
  <c r="AS428" i="2"/>
  <c r="R426" i="2"/>
  <c r="AS426" i="2"/>
  <c r="AL426" i="2"/>
  <c r="AK426" i="2"/>
  <c r="L426" i="6" s="1"/>
  <c r="AK428" i="2"/>
  <c r="L428" i="6" s="1"/>
  <c r="R429" i="2"/>
  <c r="AN429" i="2"/>
  <c r="G429" i="6" s="1"/>
  <c r="AL429" i="2"/>
  <c r="AS429" i="2"/>
  <c r="R427" i="2"/>
  <c r="AN427" i="2"/>
  <c r="G427" i="6" s="1"/>
  <c r="AS427" i="2"/>
  <c r="AL427" i="2"/>
  <c r="AO425" i="2"/>
  <c r="AT422" i="2"/>
  <c r="AT425" i="2"/>
  <c r="R419" i="2"/>
  <c r="AL419" i="2"/>
  <c r="AM419" i="2" s="1"/>
  <c r="AS419" i="2"/>
  <c r="AN419" i="2"/>
  <c r="G419" i="6" s="1"/>
  <c r="AK420" i="2"/>
  <c r="L420" i="6" s="1"/>
  <c r="R418" i="2"/>
  <c r="AS418" i="2"/>
  <c r="AL418" i="2"/>
  <c r="R421" i="2"/>
  <c r="AN421" i="2"/>
  <c r="AL421" i="2"/>
  <c r="AS421" i="2"/>
  <c r="R420" i="2"/>
  <c r="AS420" i="2"/>
  <c r="AL420" i="2"/>
  <c r="AK418" i="2"/>
  <c r="L418" i="6" s="1"/>
  <c r="R413" i="2"/>
  <c r="AN413" i="2"/>
  <c r="G413" i="6" s="1"/>
  <c r="AS413" i="2"/>
  <c r="AL413" i="2"/>
  <c r="R415" i="2"/>
  <c r="AN415" i="2"/>
  <c r="G415" i="6" s="1"/>
  <c r="AL415" i="2"/>
  <c r="AS415" i="2"/>
  <c r="AK416" i="2"/>
  <c r="L416" i="6" s="1"/>
  <c r="R416" i="2"/>
  <c r="AL416" i="2"/>
  <c r="AS416" i="2"/>
  <c r="R417" i="2"/>
  <c r="AS417" i="2"/>
  <c r="AL417" i="2"/>
  <c r="AN417" i="2"/>
  <c r="G417" i="6" s="1"/>
  <c r="R414" i="2"/>
  <c r="AS414" i="2"/>
  <c r="AL414" i="2"/>
  <c r="AK414" i="2"/>
  <c r="L414" i="6" s="1"/>
  <c r="AW425" i="2"/>
  <c r="AW417" i="2"/>
  <c r="AP417" i="2"/>
  <c r="AP413" i="2"/>
  <c r="AP415" i="2"/>
  <c r="AP427" i="2"/>
  <c r="AW427" i="2"/>
  <c r="AW429" i="2"/>
  <c r="AP429" i="2"/>
  <c r="AP419" i="2"/>
  <c r="AQ425" i="2"/>
  <c r="AX425" i="2"/>
  <c r="AW419" i="2"/>
  <c r="AW415" i="2"/>
  <c r="AW421" i="2"/>
  <c r="AP421" i="2"/>
  <c r="AW413" i="2"/>
  <c r="M429" i="6" l="1"/>
  <c r="O429" i="6"/>
  <c r="O417" i="6"/>
  <c r="M415" i="6"/>
  <c r="M413" i="6"/>
  <c r="M417" i="6"/>
  <c r="O415" i="6"/>
  <c r="O413" i="6"/>
  <c r="M421" i="6"/>
  <c r="O421" i="6"/>
  <c r="M419" i="6"/>
  <c r="O419" i="6"/>
  <c r="P425" i="6"/>
  <c r="N425" i="6"/>
  <c r="M427" i="6"/>
  <c r="O427" i="6"/>
  <c r="O425" i="6"/>
  <c r="BD425" i="2"/>
  <c r="BB425" i="2"/>
  <c r="Q425" i="6" s="1"/>
  <c r="G421" i="6"/>
  <c r="AL424" i="2"/>
  <c r="AN424" i="2" s="1"/>
  <c r="R424" i="2"/>
  <c r="AS424" i="2"/>
  <c r="AN423" i="2"/>
  <c r="AL423" i="2"/>
  <c r="AS423" i="2"/>
  <c r="R423" i="2"/>
  <c r="AY425" i="2"/>
  <c r="BE425" i="2" s="1"/>
  <c r="H425" i="6"/>
  <c r="BD429" i="2"/>
  <c r="BB429" i="2"/>
  <c r="Q429" i="6" s="1"/>
  <c r="BD427" i="2"/>
  <c r="BB427" i="2"/>
  <c r="Q427" i="6" s="1"/>
  <c r="AO427" i="2"/>
  <c r="H427" i="6" s="1"/>
  <c r="AO429" i="2"/>
  <c r="H429" i="6" s="1"/>
  <c r="AN426" i="2"/>
  <c r="G426" i="6" s="1"/>
  <c r="AM426" i="2"/>
  <c r="AN428" i="2"/>
  <c r="G428" i="6" s="1"/>
  <c r="AM428" i="2"/>
  <c r="AT426" i="2"/>
  <c r="AM427" i="2"/>
  <c r="AT429" i="2"/>
  <c r="AT427" i="2"/>
  <c r="AM429" i="2"/>
  <c r="AT428" i="2"/>
  <c r="BC425" i="2"/>
  <c r="R425" i="6" s="1"/>
  <c r="AR425" i="2"/>
  <c r="BF425" i="2"/>
  <c r="BD421" i="2"/>
  <c r="BB421" i="2"/>
  <c r="Q421" i="6" s="1"/>
  <c r="BD419" i="2"/>
  <c r="BB419" i="2"/>
  <c r="Q419" i="6" s="1"/>
  <c r="AT420" i="2"/>
  <c r="AO421" i="2"/>
  <c r="H421" i="6" s="1"/>
  <c r="AT421" i="2"/>
  <c r="AN418" i="2"/>
  <c r="G418" i="6" s="1"/>
  <c r="AM418" i="2"/>
  <c r="AO419" i="2"/>
  <c r="H419" i="6" s="1"/>
  <c r="AN420" i="2"/>
  <c r="G420" i="6" s="1"/>
  <c r="AM420" i="2"/>
  <c r="AM421" i="2"/>
  <c r="AT418" i="2"/>
  <c r="AT419" i="2"/>
  <c r="AY419" i="2" s="1"/>
  <c r="BD417" i="2"/>
  <c r="BB417" i="2"/>
  <c r="Q417" i="6" s="1"/>
  <c r="BD415" i="2"/>
  <c r="BB415" i="2"/>
  <c r="Q415" i="6" s="1"/>
  <c r="BD413" i="2"/>
  <c r="BB413" i="2"/>
  <c r="Q413" i="6" s="1"/>
  <c r="AT414" i="2"/>
  <c r="AT417" i="2"/>
  <c r="AY417" i="2" s="1"/>
  <c r="AO415" i="2"/>
  <c r="H415" i="6" s="1"/>
  <c r="AO413" i="2"/>
  <c r="H413" i="6" s="1"/>
  <c r="AO417" i="2"/>
  <c r="H417" i="6" s="1"/>
  <c r="AT416" i="2"/>
  <c r="AT415" i="2"/>
  <c r="AM413" i="2"/>
  <c r="AN414" i="2"/>
  <c r="G414" i="6" s="1"/>
  <c r="AM414" i="2"/>
  <c r="AM417" i="2"/>
  <c r="AN416" i="2"/>
  <c r="G416" i="6" s="1"/>
  <c r="AM416" i="2"/>
  <c r="AM415" i="2"/>
  <c r="AT413" i="2"/>
  <c r="AX429" i="2"/>
  <c r="AX413" i="2"/>
  <c r="AP428" i="2"/>
  <c r="AX427" i="2"/>
  <c r="AQ415" i="2"/>
  <c r="AQ421" i="2"/>
  <c r="AP423" i="2"/>
  <c r="AP414" i="2"/>
  <c r="AW424" i="2"/>
  <c r="AX419" i="2"/>
  <c r="AQ413" i="2"/>
  <c r="AW416" i="2"/>
  <c r="AX417" i="2"/>
  <c r="AX421" i="2"/>
  <c r="AQ419" i="2"/>
  <c r="AW420" i="2"/>
  <c r="AW423" i="2"/>
  <c r="AP420" i="2"/>
  <c r="AQ427" i="2"/>
  <c r="AP416" i="2"/>
  <c r="AP426" i="2"/>
  <c r="AW414" i="2"/>
  <c r="AP424" i="2"/>
  <c r="AP418" i="2"/>
  <c r="AW426" i="2"/>
  <c r="AQ429" i="2"/>
  <c r="AQ417" i="2"/>
  <c r="AW428" i="2"/>
  <c r="AX415" i="2"/>
  <c r="AW418" i="2"/>
  <c r="AO423" i="2" l="1"/>
  <c r="N429" i="6"/>
  <c r="P429" i="6"/>
  <c r="P413" i="6"/>
  <c r="P415" i="6"/>
  <c r="N415" i="6"/>
  <c r="M416" i="6"/>
  <c r="O416" i="6"/>
  <c r="N413" i="6"/>
  <c r="P417" i="6"/>
  <c r="M414" i="6"/>
  <c r="O414" i="6"/>
  <c r="N417" i="6"/>
  <c r="M418" i="6"/>
  <c r="O418" i="6"/>
  <c r="P419" i="6"/>
  <c r="M420" i="6"/>
  <c r="O420" i="6"/>
  <c r="P421" i="6"/>
  <c r="N419" i="6"/>
  <c r="N421" i="6"/>
  <c r="P427" i="6"/>
  <c r="M428" i="6"/>
  <c r="O428" i="6"/>
  <c r="N427" i="6"/>
  <c r="M426" i="6"/>
  <c r="O426" i="6"/>
  <c r="M424" i="6"/>
  <c r="M423" i="6"/>
  <c r="O424" i="6"/>
  <c r="BB424" i="2"/>
  <c r="Q424" i="6" s="1"/>
  <c r="BD424" i="2"/>
  <c r="O423" i="6"/>
  <c r="BB423" i="2"/>
  <c r="Q423" i="6" s="1"/>
  <c r="BD423" i="2"/>
  <c r="AM423" i="2"/>
  <c r="G424" i="6"/>
  <c r="AO424" i="2"/>
  <c r="G423" i="6"/>
  <c r="AN422" i="2"/>
  <c r="H423" i="6"/>
  <c r="AT424" i="2"/>
  <c r="AT423" i="2"/>
  <c r="AY423" i="2" s="1"/>
  <c r="AM424" i="2"/>
  <c r="BC427" i="2"/>
  <c r="R427" i="6" s="1"/>
  <c r="AR429" i="2"/>
  <c r="BC429" i="2"/>
  <c r="R429" i="6" s="1"/>
  <c r="BD428" i="2"/>
  <c r="BB428" i="2"/>
  <c r="Q428" i="6" s="1"/>
  <c r="AR427" i="2"/>
  <c r="BD426" i="2"/>
  <c r="BB426" i="2"/>
  <c r="Q426" i="6" s="1"/>
  <c r="AO428" i="2"/>
  <c r="AO426" i="2"/>
  <c r="AY427" i="2"/>
  <c r="AY429" i="2"/>
  <c r="BD418" i="2"/>
  <c r="BB418" i="2"/>
  <c r="Q418" i="6" s="1"/>
  <c r="BC419" i="2"/>
  <c r="R419" i="6" s="1"/>
  <c r="BD420" i="2"/>
  <c r="BB420" i="2"/>
  <c r="Q420" i="6" s="1"/>
  <c r="BC421" i="2"/>
  <c r="R421" i="6" s="1"/>
  <c r="AR419" i="2"/>
  <c r="AR421" i="2"/>
  <c r="BF419" i="2"/>
  <c r="BE419" i="2"/>
  <c r="AO418" i="2"/>
  <c r="H418" i="6" s="1"/>
  <c r="AO420" i="2"/>
  <c r="H420" i="6" s="1"/>
  <c r="AY421" i="2"/>
  <c r="BC413" i="2"/>
  <c r="R413" i="6" s="1"/>
  <c r="BC415" i="2"/>
  <c r="R415" i="6" s="1"/>
  <c r="AR415" i="2"/>
  <c r="BD416" i="2"/>
  <c r="BB416" i="2"/>
  <c r="Q416" i="6" s="1"/>
  <c r="AR413" i="2"/>
  <c r="BC417" i="2"/>
  <c r="R417" i="6" s="1"/>
  <c r="BD414" i="2"/>
  <c r="BB414" i="2"/>
  <c r="Q414" i="6" s="1"/>
  <c r="AR417" i="2"/>
  <c r="BF417" i="2"/>
  <c r="BE417" i="2"/>
  <c r="AY413" i="2"/>
  <c r="AY415" i="2"/>
  <c r="AO416" i="2"/>
  <c r="H416" i="6" s="1"/>
  <c r="AO414" i="2"/>
  <c r="H414" i="6" s="1"/>
  <c r="AQ416" i="2"/>
  <c r="AX420" i="2"/>
  <c r="AX418" i="2"/>
  <c r="AW422" i="2"/>
  <c r="AP422" i="2"/>
  <c r="AQ423" i="2"/>
  <c r="AX414" i="2"/>
  <c r="AX423" i="2"/>
  <c r="AX428" i="2"/>
  <c r="AX424" i="2"/>
  <c r="AQ414" i="2"/>
  <c r="AQ428" i="2"/>
  <c r="AQ424" i="2"/>
  <c r="AQ426" i="2"/>
  <c r="AX416" i="2"/>
  <c r="AQ418" i="2"/>
  <c r="AX426" i="2"/>
  <c r="AQ420" i="2"/>
  <c r="N423" i="6" l="1"/>
  <c r="AR423" i="2"/>
  <c r="AY416" i="2"/>
  <c r="N414" i="6"/>
  <c r="P414" i="6"/>
  <c r="N416" i="6"/>
  <c r="P416" i="6"/>
  <c r="N420" i="6"/>
  <c r="P420" i="6"/>
  <c r="N418" i="6"/>
  <c r="P418" i="6"/>
  <c r="N426" i="6"/>
  <c r="P426" i="6"/>
  <c r="N428" i="6"/>
  <c r="P428" i="6"/>
  <c r="P424" i="6"/>
  <c r="BC424" i="2"/>
  <c r="R424" i="6" s="1"/>
  <c r="N424" i="6"/>
  <c r="AR424" i="2"/>
  <c r="M422" i="6"/>
  <c r="O422" i="6"/>
  <c r="BD422" i="2"/>
  <c r="BB422" i="2"/>
  <c r="Q422" i="6" s="1"/>
  <c r="AY422" i="2"/>
  <c r="P423" i="6"/>
  <c r="BC423" i="2"/>
  <c r="R423" i="6" s="1"/>
  <c r="AY426" i="2"/>
  <c r="H426" i="6"/>
  <c r="H424" i="6"/>
  <c r="BF423" i="2"/>
  <c r="BE423" i="2"/>
  <c r="AY424" i="2"/>
  <c r="AY414" i="2"/>
  <c r="BF414" i="2" s="1"/>
  <c r="AY428" i="2"/>
  <c r="BF428" i="2" s="1"/>
  <c r="H428" i="6"/>
  <c r="G422" i="6"/>
  <c r="AO422" i="2"/>
  <c r="AY418" i="2"/>
  <c r="BF418" i="2" s="1"/>
  <c r="AR426" i="2"/>
  <c r="BC426" i="2"/>
  <c r="R426" i="6" s="1"/>
  <c r="AR428" i="2"/>
  <c r="BC428" i="2"/>
  <c r="R428" i="6" s="1"/>
  <c r="BF426" i="2"/>
  <c r="BE426" i="2"/>
  <c r="BF429" i="2"/>
  <c r="BE429" i="2"/>
  <c r="BF427" i="2"/>
  <c r="BE427" i="2"/>
  <c r="AR420" i="2"/>
  <c r="BC420" i="2"/>
  <c r="R420" i="6" s="1"/>
  <c r="AR418" i="2"/>
  <c r="BC418" i="2"/>
  <c r="R418" i="6" s="1"/>
  <c r="BF421" i="2"/>
  <c r="BE421" i="2"/>
  <c r="AY420" i="2"/>
  <c r="AR414" i="2"/>
  <c r="BC414" i="2"/>
  <c r="R414" i="6" s="1"/>
  <c r="AR416" i="2"/>
  <c r="BC416" i="2"/>
  <c r="R416" i="6" s="1"/>
  <c r="BF413" i="2"/>
  <c r="BE413" i="2"/>
  <c r="BF416" i="2"/>
  <c r="BE416" i="2"/>
  <c r="BF415" i="2"/>
  <c r="BE415" i="2"/>
  <c r="BE414" i="2"/>
  <c r="AQ422" i="2"/>
  <c r="AX422" i="2"/>
  <c r="BE418" i="2" l="1"/>
  <c r="BE428" i="2"/>
  <c r="N422" i="6"/>
  <c r="AR422" i="2"/>
  <c r="P422" i="6"/>
  <c r="BC422" i="2"/>
  <c r="R422" i="6" s="1"/>
  <c r="BE422" i="2"/>
  <c r="BF422" i="2"/>
  <c r="H422" i="6"/>
  <c r="BF424" i="2"/>
  <c r="BE424" i="2"/>
  <c r="BF420" i="2"/>
  <c r="BE420" i="2"/>
  <c r="S411" i="6" l="1"/>
  <c r="L411" i="6"/>
  <c r="K411" i="6"/>
  <c r="J411" i="6"/>
  <c r="I411" i="6"/>
  <c r="H411" i="6"/>
  <c r="G411" i="6"/>
  <c r="F411" i="6"/>
  <c r="E411" i="6"/>
  <c r="D411" i="6"/>
  <c r="C411" i="6"/>
  <c r="B411" i="6"/>
  <c r="A411" i="6"/>
  <c r="S410" i="6"/>
  <c r="L410" i="6"/>
  <c r="K410" i="6"/>
  <c r="J410" i="6"/>
  <c r="I410" i="6"/>
  <c r="H410" i="6"/>
  <c r="G410" i="6"/>
  <c r="F410" i="6"/>
  <c r="E410" i="6"/>
  <c r="D410" i="6"/>
  <c r="C410" i="6"/>
  <c r="B410" i="6"/>
  <c r="A410" i="6"/>
  <c r="S409" i="6"/>
  <c r="L409" i="6"/>
  <c r="K409" i="6"/>
  <c r="J409" i="6"/>
  <c r="I409" i="6"/>
  <c r="H409" i="6"/>
  <c r="G409" i="6"/>
  <c r="F409" i="6"/>
  <c r="E409" i="6"/>
  <c r="D409" i="6"/>
  <c r="C409" i="6"/>
  <c r="B409" i="6"/>
  <c r="A409" i="6"/>
  <c r="S408" i="6"/>
  <c r="L408" i="6"/>
  <c r="K408" i="6"/>
  <c r="J408" i="6"/>
  <c r="I408" i="6"/>
  <c r="H408" i="6"/>
  <c r="G408" i="6"/>
  <c r="F408" i="6"/>
  <c r="E408" i="6"/>
  <c r="D408" i="6"/>
  <c r="C408" i="6"/>
  <c r="B408" i="6"/>
  <c r="A408" i="6"/>
  <c r="S407" i="6"/>
  <c r="L407" i="6"/>
  <c r="K407" i="6"/>
  <c r="J407" i="6"/>
  <c r="I407" i="6"/>
  <c r="H407" i="6"/>
  <c r="G407" i="6"/>
  <c r="F407" i="6"/>
  <c r="E407" i="6"/>
  <c r="D407" i="6"/>
  <c r="C407" i="6"/>
  <c r="B407" i="6"/>
  <c r="A407" i="6"/>
  <c r="BA411" i="2"/>
  <c r="AZ411" i="2"/>
  <c r="AV411" i="2"/>
  <c r="AD411" i="2"/>
  <c r="AF411" i="2" s="1"/>
  <c r="X411" i="2"/>
  <c r="Z411" i="2" s="1"/>
  <c r="S411" i="2"/>
  <c r="U411" i="2" s="1"/>
  <c r="J411" i="2"/>
  <c r="L411" i="2" s="1"/>
  <c r="M411" i="2" s="1"/>
  <c r="E411" i="2"/>
  <c r="G411" i="2" s="1"/>
  <c r="C411" i="2"/>
  <c r="D411" i="2" s="1"/>
  <c r="B411" i="2"/>
  <c r="A411" i="2"/>
  <c r="BA410" i="2"/>
  <c r="AZ410" i="2"/>
  <c r="AV410" i="2"/>
  <c r="AD410" i="2"/>
  <c r="AF410" i="2" s="1"/>
  <c r="X410" i="2"/>
  <c r="Z410" i="2" s="1"/>
  <c r="S410" i="2"/>
  <c r="J410" i="2"/>
  <c r="L410" i="2" s="1"/>
  <c r="M410" i="2" s="1"/>
  <c r="E410" i="2"/>
  <c r="G410" i="2" s="1"/>
  <c r="C410" i="2"/>
  <c r="D410" i="2" s="1"/>
  <c r="B410" i="2"/>
  <c r="A410" i="2"/>
  <c r="BA409" i="2"/>
  <c r="AZ409" i="2"/>
  <c r="AV409" i="2"/>
  <c r="AD409" i="2"/>
  <c r="AF409" i="2" s="1"/>
  <c r="X409" i="2"/>
  <c r="Z409" i="2" s="1"/>
  <c r="S409" i="2"/>
  <c r="U409" i="2" s="1"/>
  <c r="J409" i="2"/>
  <c r="L409" i="2" s="1"/>
  <c r="M409" i="2" s="1"/>
  <c r="E409" i="2"/>
  <c r="G409" i="2" s="1"/>
  <c r="C409" i="2"/>
  <c r="D409" i="2" s="1"/>
  <c r="B409" i="2"/>
  <c r="A409" i="2"/>
  <c r="BA408" i="2"/>
  <c r="AZ408" i="2"/>
  <c r="AV408" i="2"/>
  <c r="AD408" i="2"/>
  <c r="AF408" i="2" s="1"/>
  <c r="X408" i="2"/>
  <c r="Z408" i="2" s="1"/>
  <c r="S408" i="2"/>
  <c r="J408" i="2"/>
  <c r="L408" i="2" s="1"/>
  <c r="M408" i="2" s="1"/>
  <c r="E408" i="2"/>
  <c r="G408" i="2" s="1"/>
  <c r="C408" i="2"/>
  <c r="D408" i="2" s="1"/>
  <c r="B408" i="2"/>
  <c r="A408" i="2"/>
  <c r="BA407" i="2"/>
  <c r="AZ407" i="2"/>
  <c r="AV407" i="2"/>
  <c r="AD407" i="2"/>
  <c r="AF407" i="2" s="1"/>
  <c r="X407" i="2"/>
  <c r="Z407" i="2" s="1"/>
  <c r="S407" i="2"/>
  <c r="U407" i="2" s="1"/>
  <c r="J407" i="2"/>
  <c r="L407" i="2" s="1"/>
  <c r="M407" i="2" s="1"/>
  <c r="E407" i="2"/>
  <c r="G407" i="2" s="1"/>
  <c r="C407" i="2"/>
  <c r="D407" i="2" s="1"/>
  <c r="B407" i="2"/>
  <c r="A407" i="2"/>
  <c r="V407" i="2" l="1"/>
  <c r="AJ407" i="2"/>
  <c r="AA408" i="2"/>
  <c r="H409" i="2"/>
  <c r="O409" i="2"/>
  <c r="AG409" i="2"/>
  <c r="AH409" i="2"/>
  <c r="V411" i="2"/>
  <c r="AJ411" i="2"/>
  <c r="AA407" i="2"/>
  <c r="H408" i="2"/>
  <c r="O408" i="2"/>
  <c r="AG408" i="2"/>
  <c r="AH408" i="2"/>
  <c r="AI408" i="2" s="1"/>
  <c r="U410" i="2"/>
  <c r="AA411" i="2"/>
  <c r="H407" i="2"/>
  <c r="O407" i="2"/>
  <c r="AG407" i="2"/>
  <c r="AH407" i="2"/>
  <c r="AI407" i="2" s="1"/>
  <c r="V409" i="2"/>
  <c r="AJ409" i="2"/>
  <c r="AA410" i="2"/>
  <c r="H411" i="2"/>
  <c r="O411" i="2"/>
  <c r="AG411" i="2"/>
  <c r="AH411" i="2"/>
  <c r="U408" i="2"/>
  <c r="AA409" i="2"/>
  <c r="H410" i="2"/>
  <c r="O410" i="2"/>
  <c r="AG410" i="2"/>
  <c r="AH410" i="2"/>
  <c r="AI410" i="2" s="1"/>
  <c r="F407" i="2"/>
  <c r="K407" i="2"/>
  <c r="T407" i="2"/>
  <c r="Y407" i="2"/>
  <c r="AE407" i="2"/>
  <c r="F408" i="2"/>
  <c r="K408" i="2"/>
  <c r="T408" i="2"/>
  <c r="Y408" i="2"/>
  <c r="AE408" i="2"/>
  <c r="F409" i="2"/>
  <c r="K409" i="2"/>
  <c r="T409" i="2"/>
  <c r="Y409" i="2"/>
  <c r="AE409" i="2"/>
  <c r="F410" i="2"/>
  <c r="K410" i="2"/>
  <c r="T410" i="2"/>
  <c r="Y410" i="2"/>
  <c r="AE410" i="2"/>
  <c r="F411" i="2"/>
  <c r="K411" i="2"/>
  <c r="T411" i="2"/>
  <c r="Y411" i="2"/>
  <c r="AE411" i="2"/>
  <c r="S405" i="6"/>
  <c r="B405" i="6"/>
  <c r="A405" i="6"/>
  <c r="S404" i="6"/>
  <c r="J404" i="6"/>
  <c r="I404" i="6"/>
  <c r="F404" i="6"/>
  <c r="E404" i="6"/>
  <c r="D404" i="6"/>
  <c r="C404" i="6"/>
  <c r="B404" i="6"/>
  <c r="A404" i="6"/>
  <c r="S403" i="6"/>
  <c r="L403" i="6"/>
  <c r="K403" i="6"/>
  <c r="J403" i="6"/>
  <c r="I403" i="6"/>
  <c r="H403" i="6"/>
  <c r="G403" i="6"/>
  <c r="F403" i="6"/>
  <c r="E403" i="6"/>
  <c r="D403" i="6"/>
  <c r="C403" i="6"/>
  <c r="B403" i="6"/>
  <c r="A403" i="6"/>
  <c r="S402" i="6"/>
  <c r="L402" i="6"/>
  <c r="K402" i="6"/>
  <c r="J402" i="6"/>
  <c r="I402" i="6"/>
  <c r="H402" i="6"/>
  <c r="G402" i="6"/>
  <c r="F402" i="6"/>
  <c r="E402" i="6"/>
  <c r="D402" i="6"/>
  <c r="C402" i="6"/>
  <c r="B402" i="6"/>
  <c r="A402" i="6"/>
  <c r="S401" i="6"/>
  <c r="L401" i="6"/>
  <c r="K401" i="6"/>
  <c r="J401" i="6"/>
  <c r="I401" i="6"/>
  <c r="H401" i="6"/>
  <c r="G401" i="6"/>
  <c r="F401" i="6"/>
  <c r="E401" i="6"/>
  <c r="D401" i="6"/>
  <c r="C401" i="6"/>
  <c r="B401" i="6"/>
  <c r="A401" i="6"/>
  <c r="BA405" i="2"/>
  <c r="AZ405" i="2"/>
  <c r="AV405" i="2"/>
  <c r="AD405" i="2"/>
  <c r="AF405" i="2" s="1"/>
  <c r="X405" i="2"/>
  <c r="Z405" i="2" s="1"/>
  <c r="S405" i="2"/>
  <c r="U405" i="2" s="1"/>
  <c r="E405" i="2"/>
  <c r="G405" i="2" s="1"/>
  <c r="C405" i="2"/>
  <c r="D405" i="2" s="1"/>
  <c r="B405" i="2"/>
  <c r="A405" i="2"/>
  <c r="BA404" i="2"/>
  <c r="AZ404" i="2"/>
  <c r="AV404" i="2"/>
  <c r="AD404" i="2"/>
  <c r="AF404" i="2" s="1"/>
  <c r="X404" i="2"/>
  <c r="Z404" i="2" s="1"/>
  <c r="S404" i="2"/>
  <c r="J404" i="2"/>
  <c r="L404" i="2" s="1"/>
  <c r="M404" i="2" s="1"/>
  <c r="E404" i="2"/>
  <c r="G404" i="2" s="1"/>
  <c r="C404" i="2"/>
  <c r="D404" i="2" s="1"/>
  <c r="B404" i="2"/>
  <c r="A404" i="2"/>
  <c r="BA403" i="2"/>
  <c r="AZ403" i="2"/>
  <c r="AV403" i="2"/>
  <c r="AD403" i="2"/>
  <c r="AF403" i="2" s="1"/>
  <c r="X403" i="2"/>
  <c r="Z403" i="2" s="1"/>
  <c r="S403" i="2"/>
  <c r="U403" i="2" s="1"/>
  <c r="J403" i="2"/>
  <c r="L403" i="2" s="1"/>
  <c r="M403" i="2" s="1"/>
  <c r="E403" i="2"/>
  <c r="G403" i="2" s="1"/>
  <c r="C403" i="2"/>
  <c r="D403" i="2" s="1"/>
  <c r="B403" i="2"/>
  <c r="A403" i="2"/>
  <c r="BA402" i="2"/>
  <c r="AZ402" i="2"/>
  <c r="AV402" i="2"/>
  <c r="AD402" i="2"/>
  <c r="AF402" i="2" s="1"/>
  <c r="X402" i="2"/>
  <c r="Z402" i="2" s="1"/>
  <c r="S402" i="2"/>
  <c r="J402" i="2"/>
  <c r="L402" i="2" s="1"/>
  <c r="M402" i="2" s="1"/>
  <c r="E402" i="2"/>
  <c r="G402" i="2" s="1"/>
  <c r="C402" i="2"/>
  <c r="D402" i="2" s="1"/>
  <c r="B402" i="2"/>
  <c r="A402" i="2"/>
  <c r="BA401" i="2"/>
  <c r="AZ401" i="2"/>
  <c r="AV401" i="2"/>
  <c r="AD401" i="2"/>
  <c r="AF401" i="2" s="1"/>
  <c r="X401" i="2"/>
  <c r="Z401" i="2" s="1"/>
  <c r="S401" i="2"/>
  <c r="U401" i="2" s="1"/>
  <c r="J401" i="2"/>
  <c r="L401" i="2" s="1"/>
  <c r="M401" i="2" s="1"/>
  <c r="E401" i="2"/>
  <c r="G401" i="2" s="1"/>
  <c r="C401" i="2"/>
  <c r="D401" i="2" s="1"/>
  <c r="B401" i="2"/>
  <c r="A401" i="2"/>
  <c r="S399" i="6"/>
  <c r="L399" i="6"/>
  <c r="K399" i="6"/>
  <c r="J399" i="6"/>
  <c r="I399" i="6"/>
  <c r="H399" i="6"/>
  <c r="G399" i="6"/>
  <c r="F399" i="6"/>
  <c r="E399" i="6"/>
  <c r="D399" i="6"/>
  <c r="C399" i="6"/>
  <c r="B399" i="6"/>
  <c r="A399" i="6"/>
  <c r="S398" i="6"/>
  <c r="L398" i="6"/>
  <c r="K398" i="6"/>
  <c r="J398" i="6"/>
  <c r="I398" i="6"/>
  <c r="H398" i="6"/>
  <c r="G398" i="6"/>
  <c r="F398" i="6"/>
  <c r="E398" i="6"/>
  <c r="D398" i="6"/>
  <c r="C398" i="6"/>
  <c r="B398" i="6"/>
  <c r="A398" i="6"/>
  <c r="S397" i="6"/>
  <c r="L397" i="6"/>
  <c r="K397" i="6"/>
  <c r="J397" i="6"/>
  <c r="I397" i="6"/>
  <c r="H397" i="6"/>
  <c r="G397" i="6"/>
  <c r="F397" i="6"/>
  <c r="E397" i="6"/>
  <c r="D397" i="6"/>
  <c r="C397" i="6"/>
  <c r="B397" i="6"/>
  <c r="A397" i="6"/>
  <c r="S396" i="6"/>
  <c r="L396" i="6"/>
  <c r="K396" i="6"/>
  <c r="J396" i="6"/>
  <c r="I396" i="6"/>
  <c r="H396" i="6"/>
  <c r="G396" i="6"/>
  <c r="F396" i="6"/>
  <c r="E396" i="6"/>
  <c r="D396" i="6"/>
  <c r="C396" i="6"/>
  <c r="B396" i="6"/>
  <c r="A396" i="6"/>
  <c r="S395" i="6"/>
  <c r="L395" i="6"/>
  <c r="K395" i="6"/>
  <c r="J395" i="6"/>
  <c r="I395" i="6"/>
  <c r="H395" i="6"/>
  <c r="G395" i="6"/>
  <c r="F395" i="6"/>
  <c r="E395" i="6"/>
  <c r="D395" i="6"/>
  <c r="C395" i="6"/>
  <c r="B395" i="6"/>
  <c r="A395" i="6"/>
  <c r="BA399" i="2"/>
  <c r="AZ399" i="2"/>
  <c r="AV399" i="2"/>
  <c r="AD399" i="2"/>
  <c r="X399" i="2"/>
  <c r="S399" i="2"/>
  <c r="J399" i="2"/>
  <c r="E399" i="2"/>
  <c r="C399" i="2"/>
  <c r="D399" i="2" s="1"/>
  <c r="B399" i="2"/>
  <c r="A399" i="2"/>
  <c r="BA398" i="2"/>
  <c r="AZ398" i="2"/>
  <c r="AV398" i="2"/>
  <c r="AD398" i="2"/>
  <c r="X398" i="2"/>
  <c r="S398" i="2"/>
  <c r="J398" i="2"/>
  <c r="E398" i="2"/>
  <c r="C398" i="2"/>
  <c r="D398" i="2" s="1"/>
  <c r="B398" i="2"/>
  <c r="A398" i="2"/>
  <c r="BA397" i="2"/>
  <c r="AZ397" i="2"/>
  <c r="AV397" i="2"/>
  <c r="AD397" i="2"/>
  <c r="X397" i="2"/>
  <c r="S397" i="2"/>
  <c r="J397" i="2"/>
  <c r="E397" i="2"/>
  <c r="C397" i="2"/>
  <c r="D397" i="2" s="1"/>
  <c r="B397" i="2"/>
  <c r="A397" i="2"/>
  <c r="BA396" i="2"/>
  <c r="AZ396" i="2"/>
  <c r="AV396" i="2"/>
  <c r="AD396" i="2"/>
  <c r="X396" i="2"/>
  <c r="S396" i="2"/>
  <c r="J396" i="2"/>
  <c r="E396" i="2"/>
  <c r="C396" i="2"/>
  <c r="D396" i="2" s="1"/>
  <c r="B396" i="2"/>
  <c r="A396" i="2"/>
  <c r="BA395" i="2"/>
  <c r="AZ395" i="2"/>
  <c r="AV395" i="2"/>
  <c r="AD395" i="2"/>
  <c r="AF395" i="2" s="1"/>
  <c r="X395" i="2"/>
  <c r="Z395" i="2" s="1"/>
  <c r="S395" i="2"/>
  <c r="U395" i="2" s="1"/>
  <c r="J395" i="2"/>
  <c r="L395" i="2" s="1"/>
  <c r="M395" i="2" s="1"/>
  <c r="E395" i="2"/>
  <c r="G395" i="2" s="1"/>
  <c r="H395" i="2" s="1"/>
  <c r="C395" i="2"/>
  <c r="D395" i="2" s="1"/>
  <c r="B395" i="2"/>
  <c r="A395" i="2"/>
  <c r="V408" i="2" l="1"/>
  <c r="AJ408" i="2"/>
  <c r="V410" i="2"/>
  <c r="AJ410" i="2"/>
  <c r="AI411" i="2"/>
  <c r="AK409" i="2"/>
  <c r="AI409" i="2"/>
  <c r="Q409" i="2"/>
  <c r="P409" i="2"/>
  <c r="Q410" i="2"/>
  <c r="P410" i="2"/>
  <c r="Q407" i="2"/>
  <c r="P407" i="2"/>
  <c r="Q408" i="2"/>
  <c r="P408" i="2"/>
  <c r="AK407" i="2"/>
  <c r="Q411" i="2"/>
  <c r="P411" i="2"/>
  <c r="AK411" i="2"/>
  <c r="J405" i="2"/>
  <c r="L405" i="2" s="1"/>
  <c r="M405" i="2" s="1"/>
  <c r="E405" i="6"/>
  <c r="V401" i="2"/>
  <c r="AJ401" i="2"/>
  <c r="AA402" i="2"/>
  <c r="H403" i="2"/>
  <c r="O403" i="2"/>
  <c r="AG403" i="2"/>
  <c r="AH403" i="2"/>
  <c r="AI403" i="2" s="1"/>
  <c r="V405" i="2"/>
  <c r="AJ405" i="2"/>
  <c r="K405" i="6" s="1"/>
  <c r="AA401" i="2"/>
  <c r="H402" i="2"/>
  <c r="O402" i="2"/>
  <c r="AG402" i="2"/>
  <c r="AH402" i="2"/>
  <c r="U404" i="2"/>
  <c r="AA405" i="2"/>
  <c r="H401" i="2"/>
  <c r="O401" i="2"/>
  <c r="AG401" i="2"/>
  <c r="AH401" i="2"/>
  <c r="AI401" i="2" s="1"/>
  <c r="V403" i="2"/>
  <c r="AJ403" i="2"/>
  <c r="AA404" i="2"/>
  <c r="H405" i="2"/>
  <c r="O405" i="2"/>
  <c r="C405" i="6" s="1"/>
  <c r="AG405" i="2"/>
  <c r="AH405" i="2"/>
  <c r="I405" i="6" s="1"/>
  <c r="U402" i="2"/>
  <c r="AA403" i="2"/>
  <c r="H404" i="2"/>
  <c r="O404" i="2"/>
  <c r="AG404" i="2"/>
  <c r="AH404" i="2"/>
  <c r="F401" i="2"/>
  <c r="K401" i="2"/>
  <c r="T401" i="2"/>
  <c r="Y401" i="2"/>
  <c r="AE401" i="2"/>
  <c r="F402" i="2"/>
  <c r="K402" i="2"/>
  <c r="T402" i="2"/>
  <c r="Y402" i="2"/>
  <c r="AE402" i="2"/>
  <c r="F403" i="2"/>
  <c r="K403" i="2"/>
  <c r="T403" i="2"/>
  <c r="Y403" i="2"/>
  <c r="AE403" i="2"/>
  <c r="F404" i="2"/>
  <c r="K404" i="2"/>
  <c r="T404" i="2"/>
  <c r="Y404" i="2"/>
  <c r="AE404" i="2"/>
  <c r="F405" i="2"/>
  <c r="K405" i="2"/>
  <c r="T405" i="2"/>
  <c r="Y405" i="2"/>
  <c r="F405" i="6" s="1"/>
  <c r="AE405" i="2"/>
  <c r="V395" i="2"/>
  <c r="AJ395" i="2"/>
  <c r="AG395" i="2"/>
  <c r="T396" i="2"/>
  <c r="L397" i="2"/>
  <c r="M397" i="2" s="1"/>
  <c r="K397" i="2"/>
  <c r="AF397" i="2"/>
  <c r="AE397" i="2"/>
  <c r="T398" i="2"/>
  <c r="L399" i="2"/>
  <c r="M399" i="2" s="1"/>
  <c r="K399" i="2"/>
  <c r="AF399" i="2"/>
  <c r="AE399" i="2"/>
  <c r="K395" i="2"/>
  <c r="T395" i="2"/>
  <c r="AE395" i="2"/>
  <c r="F396" i="2"/>
  <c r="G396" i="2"/>
  <c r="Z396" i="2"/>
  <c r="Y396" i="2"/>
  <c r="G398" i="2"/>
  <c r="F398" i="2"/>
  <c r="Z398" i="2"/>
  <c r="Y398" i="2"/>
  <c r="O395" i="2"/>
  <c r="AA395" i="2"/>
  <c r="AH395" i="2"/>
  <c r="L396" i="2"/>
  <c r="M396" i="2" s="1"/>
  <c r="K396" i="2"/>
  <c r="AF396" i="2"/>
  <c r="AE396" i="2"/>
  <c r="U397" i="2"/>
  <c r="U396" i="2" s="1"/>
  <c r="T397" i="2"/>
  <c r="L398" i="2"/>
  <c r="M398" i="2" s="1"/>
  <c r="K398" i="2"/>
  <c r="AF398" i="2"/>
  <c r="AE398" i="2"/>
  <c r="U399" i="2"/>
  <c r="T399" i="2"/>
  <c r="F395" i="2"/>
  <c r="Y395" i="2"/>
  <c r="G397" i="2"/>
  <c r="F397" i="2"/>
  <c r="Z397" i="2"/>
  <c r="Y397" i="2"/>
  <c r="G399" i="2"/>
  <c r="F399" i="2"/>
  <c r="Z399" i="2"/>
  <c r="Y399" i="2"/>
  <c r="S393" i="6"/>
  <c r="E393" i="6"/>
  <c r="B393" i="6"/>
  <c r="A393" i="6"/>
  <c r="S392" i="6"/>
  <c r="B392" i="6"/>
  <c r="A392" i="6"/>
  <c r="S391" i="6"/>
  <c r="B391" i="6"/>
  <c r="A391" i="6"/>
  <c r="S390" i="6"/>
  <c r="F390" i="6"/>
  <c r="B390" i="6"/>
  <c r="A390" i="6"/>
  <c r="S389" i="6"/>
  <c r="B389" i="6"/>
  <c r="A389" i="6"/>
  <c r="S388" i="6"/>
  <c r="B388" i="6"/>
  <c r="A388" i="6"/>
  <c r="S387" i="6"/>
  <c r="B387" i="6"/>
  <c r="A387" i="6"/>
  <c r="S386" i="6"/>
  <c r="F386" i="6"/>
  <c r="B386" i="6"/>
  <c r="A386" i="6"/>
  <c r="S385" i="6"/>
  <c r="E385" i="6"/>
  <c r="B385" i="6"/>
  <c r="A385" i="6"/>
  <c r="BA393" i="2"/>
  <c r="AZ393" i="2"/>
  <c r="AV393" i="2"/>
  <c r="AD393" i="2"/>
  <c r="AF393" i="2" s="1"/>
  <c r="X393" i="2"/>
  <c r="Z393" i="2" s="1"/>
  <c r="S393" i="2"/>
  <c r="U393" i="2" s="1"/>
  <c r="E393" i="2"/>
  <c r="G393" i="2" s="1"/>
  <c r="C393" i="2"/>
  <c r="D393" i="2" s="1"/>
  <c r="B393" i="2"/>
  <c r="A393" i="2"/>
  <c r="BA392" i="2"/>
  <c r="AZ392" i="2"/>
  <c r="AV392" i="2"/>
  <c r="AD392" i="2"/>
  <c r="AF392" i="2" s="1"/>
  <c r="X392" i="2"/>
  <c r="Z392" i="2" s="1"/>
  <c r="S392" i="2"/>
  <c r="E392" i="2"/>
  <c r="G392" i="2" s="1"/>
  <c r="C392" i="2"/>
  <c r="D392" i="2" s="1"/>
  <c r="B392" i="2"/>
  <c r="A392" i="2"/>
  <c r="BA391" i="2"/>
  <c r="AZ391" i="2"/>
  <c r="AV391" i="2"/>
  <c r="AD391" i="2"/>
  <c r="AE391" i="2" s="1"/>
  <c r="X391" i="2"/>
  <c r="Y391" i="2" s="1"/>
  <c r="F391" i="6" s="1"/>
  <c r="S391" i="2"/>
  <c r="T391" i="2" s="1"/>
  <c r="J391" i="2"/>
  <c r="K391" i="2" s="1"/>
  <c r="E391" i="2"/>
  <c r="F391" i="2" s="1"/>
  <c r="C391" i="2"/>
  <c r="D391" i="2" s="1"/>
  <c r="B391" i="2"/>
  <c r="A391" i="2"/>
  <c r="BA390" i="2"/>
  <c r="AZ390" i="2"/>
  <c r="AV390" i="2"/>
  <c r="AD390" i="2"/>
  <c r="AE390" i="2" s="1"/>
  <c r="X390" i="2"/>
  <c r="Y390" i="2" s="1"/>
  <c r="S390" i="2"/>
  <c r="T390" i="2" s="1"/>
  <c r="E390" i="2"/>
  <c r="F390" i="2" s="1"/>
  <c r="C390" i="2"/>
  <c r="D390" i="2" s="1"/>
  <c r="B390" i="2"/>
  <c r="A390" i="2"/>
  <c r="BA389" i="2"/>
  <c r="AZ389" i="2"/>
  <c r="AV389" i="2"/>
  <c r="AD389" i="2"/>
  <c r="AE389" i="2" s="1"/>
  <c r="X389" i="2"/>
  <c r="Y389" i="2" s="1"/>
  <c r="F389" i="6" s="1"/>
  <c r="S389" i="2"/>
  <c r="T389" i="2" s="1"/>
  <c r="E389" i="2"/>
  <c r="F389" i="2" s="1"/>
  <c r="C389" i="2"/>
  <c r="D389" i="2" s="1"/>
  <c r="B389" i="2"/>
  <c r="A389" i="2"/>
  <c r="BA388" i="2"/>
  <c r="AZ388" i="2"/>
  <c r="AV388" i="2"/>
  <c r="AD388" i="2"/>
  <c r="AE388" i="2" s="1"/>
  <c r="X388" i="2"/>
  <c r="E388" i="6" s="1"/>
  <c r="S388" i="2"/>
  <c r="T388" i="2" s="1"/>
  <c r="E388" i="2"/>
  <c r="C388" i="2"/>
  <c r="D388" i="2" s="1"/>
  <c r="B388" i="2"/>
  <c r="A388" i="2"/>
  <c r="BA387" i="2"/>
  <c r="AZ387" i="2"/>
  <c r="AV387" i="2"/>
  <c r="AD387" i="2"/>
  <c r="X387" i="2"/>
  <c r="Y387" i="2" s="1"/>
  <c r="F387" i="6" s="1"/>
  <c r="S387" i="2"/>
  <c r="E387" i="2"/>
  <c r="F387" i="2" s="1"/>
  <c r="C387" i="2"/>
  <c r="D387" i="2" s="1"/>
  <c r="B387" i="2"/>
  <c r="A387" i="2"/>
  <c r="BA386" i="2"/>
  <c r="AZ386" i="2"/>
  <c r="AV386" i="2"/>
  <c r="AD386" i="2"/>
  <c r="AE386" i="2" s="1"/>
  <c r="X386" i="2"/>
  <c r="Y386" i="2" s="1"/>
  <c r="S386" i="2"/>
  <c r="T386" i="2" s="1"/>
  <c r="E386" i="2"/>
  <c r="F386" i="2" s="1"/>
  <c r="C386" i="2"/>
  <c r="D386" i="2" s="1"/>
  <c r="B386" i="2"/>
  <c r="A386" i="2"/>
  <c r="BA385" i="2"/>
  <c r="AZ385" i="2"/>
  <c r="AV385" i="2"/>
  <c r="AD385" i="2"/>
  <c r="AE385" i="2" s="1"/>
  <c r="X385" i="2"/>
  <c r="U385" i="2"/>
  <c r="S385" i="2"/>
  <c r="T385" i="2" s="1"/>
  <c r="E385" i="2"/>
  <c r="F385" i="2" s="1"/>
  <c r="C385" i="2"/>
  <c r="D385" i="2" s="1"/>
  <c r="B385" i="2"/>
  <c r="A385" i="2"/>
  <c r="R411" i="2" l="1"/>
  <c r="AL411" i="2"/>
  <c r="AM411" i="2" s="1"/>
  <c r="AS411" i="2"/>
  <c r="AN411" i="2"/>
  <c r="AK410" i="2"/>
  <c r="R408" i="2"/>
  <c r="AS408" i="2"/>
  <c r="AL408" i="2"/>
  <c r="R410" i="2"/>
  <c r="AL410" i="2"/>
  <c r="AS410" i="2"/>
  <c r="R407" i="2"/>
  <c r="AN407" i="2"/>
  <c r="AS407" i="2"/>
  <c r="AL407" i="2"/>
  <c r="R409" i="2"/>
  <c r="AL409" i="2"/>
  <c r="AM409" i="2" s="1"/>
  <c r="AN409" i="2"/>
  <c r="AS409" i="2"/>
  <c r="AK408" i="2"/>
  <c r="Q404" i="2"/>
  <c r="P404" i="2"/>
  <c r="AI404" i="2"/>
  <c r="AK403" i="2"/>
  <c r="AI402" i="2"/>
  <c r="Q403" i="2"/>
  <c r="P403" i="2"/>
  <c r="Q401" i="2"/>
  <c r="P401" i="2"/>
  <c r="V404" i="2"/>
  <c r="AJ404" i="2"/>
  <c r="K404" i="6" s="1"/>
  <c r="Q402" i="2"/>
  <c r="P402" i="2"/>
  <c r="AK401" i="2"/>
  <c r="V402" i="2"/>
  <c r="AJ402" i="2"/>
  <c r="AI405" i="2"/>
  <c r="J405" i="6" s="1"/>
  <c r="Q405" i="2"/>
  <c r="P405" i="2"/>
  <c r="D405" i="6" s="1"/>
  <c r="AK405" i="2"/>
  <c r="L405" i="6" s="1"/>
  <c r="V396" i="2"/>
  <c r="AJ396" i="2"/>
  <c r="AG396" i="2"/>
  <c r="AH396" i="2"/>
  <c r="H396" i="2"/>
  <c r="O396" i="2"/>
  <c r="AG397" i="2"/>
  <c r="AH397" i="2"/>
  <c r="AI397" i="2" s="1"/>
  <c r="AA398" i="2"/>
  <c r="AA399" i="2"/>
  <c r="AA397" i="2"/>
  <c r="AG398" i="2"/>
  <c r="AH398" i="2"/>
  <c r="AI398" i="2" s="1"/>
  <c r="V397" i="2"/>
  <c r="AJ397" i="2"/>
  <c r="Q395" i="2"/>
  <c r="P395" i="2"/>
  <c r="H398" i="2"/>
  <c r="O398" i="2"/>
  <c r="AK395" i="2"/>
  <c r="H399" i="2"/>
  <c r="O399" i="2"/>
  <c r="H397" i="2"/>
  <c r="O397" i="2"/>
  <c r="V399" i="2"/>
  <c r="AJ399" i="2"/>
  <c r="AA396" i="2"/>
  <c r="AI395" i="2"/>
  <c r="AG399" i="2"/>
  <c r="AH399" i="2"/>
  <c r="U398" i="2"/>
  <c r="AF390" i="2"/>
  <c r="AG390" i="2" s="1"/>
  <c r="G391" i="2"/>
  <c r="H391" i="2" s="1"/>
  <c r="Z391" i="2"/>
  <c r="J393" i="2"/>
  <c r="L393" i="2" s="1"/>
  <c r="M393" i="2" s="1"/>
  <c r="E392" i="6"/>
  <c r="G387" i="2"/>
  <c r="H387" i="2" s="1"/>
  <c r="Z387" i="2"/>
  <c r="AF389" i="2"/>
  <c r="AG389" i="2" s="1"/>
  <c r="J392" i="2"/>
  <c r="L392" i="2" s="1"/>
  <c r="M392" i="2" s="1"/>
  <c r="E387" i="6"/>
  <c r="E391" i="6"/>
  <c r="E389" i="6"/>
  <c r="AF385" i="2"/>
  <c r="J386" i="2"/>
  <c r="K386" i="2" s="1"/>
  <c r="J387" i="2"/>
  <c r="J388" i="2"/>
  <c r="K388" i="2" s="1"/>
  <c r="U389" i="2"/>
  <c r="AJ389" i="2" s="1"/>
  <c r="K389" i="6" s="1"/>
  <c r="E386" i="6"/>
  <c r="E390" i="6"/>
  <c r="V393" i="2"/>
  <c r="AJ393" i="2"/>
  <c r="K393" i="6" s="1"/>
  <c r="AA393" i="2"/>
  <c r="AA392" i="2"/>
  <c r="H393" i="2"/>
  <c r="O393" i="2"/>
  <c r="C393" i="6" s="1"/>
  <c r="AG393" i="2"/>
  <c r="AH393" i="2"/>
  <c r="I393" i="6" s="1"/>
  <c r="H392" i="2"/>
  <c r="O392" i="2"/>
  <c r="C392" i="6" s="1"/>
  <c r="AG392" i="2"/>
  <c r="AH392" i="2"/>
  <c r="I392" i="6" s="1"/>
  <c r="F392" i="2"/>
  <c r="T392" i="2"/>
  <c r="AE392" i="2"/>
  <c r="F393" i="2"/>
  <c r="K393" i="2"/>
  <c r="T393" i="2"/>
  <c r="Y393" i="2"/>
  <c r="F393" i="6" s="1"/>
  <c r="AE393" i="2"/>
  <c r="K392" i="2"/>
  <c r="Y392" i="2"/>
  <c r="F392" i="6" s="1"/>
  <c r="J385" i="2"/>
  <c r="V385" i="2"/>
  <c r="AJ385" i="2"/>
  <c r="K385" i="6" s="1"/>
  <c r="T387" i="2"/>
  <c r="U387" i="2"/>
  <c r="U386" i="2" s="1"/>
  <c r="Y385" i="2"/>
  <c r="F385" i="6" s="1"/>
  <c r="Z385" i="2"/>
  <c r="L386" i="2"/>
  <c r="M386" i="2" s="1"/>
  <c r="O387" i="2"/>
  <c r="C387" i="6" s="1"/>
  <c r="AF386" i="2"/>
  <c r="K387" i="2"/>
  <c r="L387" i="2"/>
  <c r="M387" i="2" s="1"/>
  <c r="AA387" i="2"/>
  <c r="F388" i="2"/>
  <c r="G388" i="2"/>
  <c r="Y388" i="2"/>
  <c r="F388" i="6" s="1"/>
  <c r="Z388" i="2"/>
  <c r="AG385" i="2"/>
  <c r="AE387" i="2"/>
  <c r="AF387" i="2"/>
  <c r="G389" i="2"/>
  <c r="Z389" i="2"/>
  <c r="L391" i="2"/>
  <c r="M391" i="2" s="1"/>
  <c r="U391" i="2"/>
  <c r="U392" i="2" s="1"/>
  <c r="AF391" i="2"/>
  <c r="G385" i="2"/>
  <c r="G386" i="2"/>
  <c r="Z386" i="2"/>
  <c r="L388" i="2"/>
  <c r="M388" i="2" s="1"/>
  <c r="U388" i="2"/>
  <c r="AF388" i="2"/>
  <c r="J389" i="2"/>
  <c r="G390" i="2"/>
  <c r="Z390" i="2"/>
  <c r="V389" i="2"/>
  <c r="J390" i="2"/>
  <c r="AA391" i="2"/>
  <c r="S383" i="6"/>
  <c r="L383" i="6"/>
  <c r="K383" i="6"/>
  <c r="J383" i="6"/>
  <c r="I383" i="6"/>
  <c r="H383" i="6"/>
  <c r="G383" i="6"/>
  <c r="F383" i="6"/>
  <c r="E383" i="6"/>
  <c r="D383" i="6"/>
  <c r="C383" i="6"/>
  <c r="B383" i="6"/>
  <c r="A383" i="6"/>
  <c r="S382" i="6"/>
  <c r="L382" i="6"/>
  <c r="K382" i="6"/>
  <c r="J382" i="6"/>
  <c r="I382" i="6"/>
  <c r="H382" i="6"/>
  <c r="G382" i="6"/>
  <c r="F382" i="6"/>
  <c r="E382" i="6"/>
  <c r="D382" i="6"/>
  <c r="C382" i="6"/>
  <c r="B382" i="6"/>
  <c r="A382" i="6"/>
  <c r="S381" i="6"/>
  <c r="L381" i="6"/>
  <c r="K381" i="6"/>
  <c r="J381" i="6"/>
  <c r="I381" i="6"/>
  <c r="H381" i="6"/>
  <c r="G381" i="6"/>
  <c r="F381" i="6"/>
  <c r="E381" i="6"/>
  <c r="D381" i="6"/>
  <c r="C381" i="6"/>
  <c r="B381" i="6"/>
  <c r="A381" i="6"/>
  <c r="S380" i="6"/>
  <c r="L380" i="6"/>
  <c r="K380" i="6"/>
  <c r="J380" i="6"/>
  <c r="I380" i="6"/>
  <c r="H380" i="6"/>
  <c r="G380" i="6"/>
  <c r="F380" i="6"/>
  <c r="E380" i="6"/>
  <c r="D380" i="6"/>
  <c r="C380" i="6"/>
  <c r="B380" i="6"/>
  <c r="A380" i="6"/>
  <c r="S379" i="6"/>
  <c r="L379" i="6"/>
  <c r="K379" i="6"/>
  <c r="J379" i="6"/>
  <c r="I379" i="6"/>
  <c r="H379" i="6"/>
  <c r="G379" i="6"/>
  <c r="F379" i="6"/>
  <c r="E379" i="6"/>
  <c r="D379" i="6"/>
  <c r="C379" i="6"/>
  <c r="B379" i="6"/>
  <c r="A379" i="6"/>
  <c r="S378" i="6"/>
  <c r="L378" i="6"/>
  <c r="K378" i="6"/>
  <c r="J378" i="6"/>
  <c r="I378" i="6"/>
  <c r="H378" i="6"/>
  <c r="G378" i="6"/>
  <c r="F378" i="6"/>
  <c r="E378" i="6"/>
  <c r="D378" i="6"/>
  <c r="C378" i="6"/>
  <c r="B378" i="6"/>
  <c r="A378" i="6"/>
  <c r="S377" i="6"/>
  <c r="L377" i="6"/>
  <c r="K377" i="6"/>
  <c r="J377" i="6"/>
  <c r="I377" i="6"/>
  <c r="H377" i="6"/>
  <c r="G377" i="6"/>
  <c r="F377" i="6"/>
  <c r="E377" i="6"/>
  <c r="D377" i="6"/>
  <c r="C377" i="6"/>
  <c r="B377" i="6"/>
  <c r="A377" i="6"/>
  <c r="BA383" i="2"/>
  <c r="AZ383" i="2"/>
  <c r="AV383" i="2"/>
  <c r="AD383" i="2"/>
  <c r="X383" i="2"/>
  <c r="S383" i="2"/>
  <c r="J383" i="2"/>
  <c r="E383" i="2"/>
  <c r="D383" i="2"/>
  <c r="C383" i="2"/>
  <c r="B383" i="2"/>
  <c r="A383" i="2"/>
  <c r="BA382" i="2"/>
  <c r="AZ382" i="2"/>
  <c r="AV382" i="2"/>
  <c r="AL382" i="2"/>
  <c r="AH382" i="2"/>
  <c r="AI382" i="2" s="1"/>
  <c r="AG382" i="2"/>
  <c r="AD382" i="2"/>
  <c r="AF382" i="2" s="1"/>
  <c r="AA382" i="2"/>
  <c r="Y382" i="2"/>
  <c r="X382" i="2"/>
  <c r="Z382" i="2" s="1"/>
  <c r="S382" i="2"/>
  <c r="O382" i="2"/>
  <c r="Q382" i="2" s="1"/>
  <c r="AS382" i="2" s="1"/>
  <c r="M382" i="2"/>
  <c r="J382" i="2"/>
  <c r="L382" i="2" s="1"/>
  <c r="H382" i="2"/>
  <c r="F382" i="2"/>
  <c r="E382" i="2"/>
  <c r="G382" i="2" s="1"/>
  <c r="D382" i="2"/>
  <c r="C382" i="2"/>
  <c r="B382" i="2"/>
  <c r="A382" i="2"/>
  <c r="BA381" i="2"/>
  <c r="AZ381" i="2"/>
  <c r="AV381" i="2"/>
  <c r="AD381" i="2"/>
  <c r="AA381" i="2"/>
  <c r="X381" i="2"/>
  <c r="Z381" i="2" s="1"/>
  <c r="V381" i="2"/>
  <c r="AK381" i="2" s="1"/>
  <c r="T381" i="2"/>
  <c r="S381" i="2"/>
  <c r="U381" i="2" s="1"/>
  <c r="AJ381" i="2" s="1"/>
  <c r="O381" i="2"/>
  <c r="Q381" i="2" s="1"/>
  <c r="R381" i="2" s="1"/>
  <c r="J381" i="2"/>
  <c r="H381" i="2"/>
  <c r="E381" i="2"/>
  <c r="G381" i="2" s="1"/>
  <c r="D381" i="2"/>
  <c r="C381" i="2"/>
  <c r="B381" i="2"/>
  <c r="A381" i="2"/>
  <c r="BA380" i="2"/>
  <c r="AZ380" i="2"/>
  <c r="AV380" i="2"/>
  <c r="AD380" i="2"/>
  <c r="AF380" i="2" s="1"/>
  <c r="X380" i="2"/>
  <c r="S380" i="2"/>
  <c r="J380" i="2"/>
  <c r="L380" i="2" s="1"/>
  <c r="M380" i="2" s="1"/>
  <c r="E380" i="2"/>
  <c r="D380" i="2"/>
  <c r="C380" i="2"/>
  <c r="B380" i="2"/>
  <c r="A380" i="2"/>
  <c r="BA379" i="2"/>
  <c r="AZ379" i="2"/>
  <c r="AV379" i="2"/>
  <c r="AG379" i="2"/>
  <c r="AE379" i="2"/>
  <c r="AD379" i="2"/>
  <c r="AF379" i="2" s="1"/>
  <c r="X379" i="2"/>
  <c r="Z379" i="2" s="1"/>
  <c r="S379" i="2"/>
  <c r="M379" i="2"/>
  <c r="K379" i="2"/>
  <c r="J379" i="2"/>
  <c r="L379" i="2" s="1"/>
  <c r="F379" i="2"/>
  <c r="E379" i="2"/>
  <c r="G379" i="2" s="1"/>
  <c r="D379" i="2"/>
  <c r="C379" i="2"/>
  <c r="B379" i="2"/>
  <c r="A379" i="2"/>
  <c r="BA378" i="2"/>
  <c r="AZ378" i="2"/>
  <c r="AV378" i="2"/>
  <c r="AH378" i="2"/>
  <c r="AG378" i="2"/>
  <c r="AD378" i="2"/>
  <c r="AF378" i="2" s="1"/>
  <c r="AA378" i="2"/>
  <c r="Y378" i="2"/>
  <c r="X378" i="2"/>
  <c r="Z378" i="2" s="1"/>
  <c r="S378" i="2"/>
  <c r="O378" i="2"/>
  <c r="J378" i="2"/>
  <c r="H378" i="2"/>
  <c r="F378" i="2"/>
  <c r="E378" i="2"/>
  <c r="G378" i="2" s="1"/>
  <c r="D378" i="2"/>
  <c r="C378" i="2"/>
  <c r="B378" i="2"/>
  <c r="A378" i="2"/>
  <c r="BA377" i="2"/>
  <c r="AZ377" i="2"/>
  <c r="AV377" i="2"/>
  <c r="AK377" i="2"/>
  <c r="AD377" i="2"/>
  <c r="AF377" i="2" s="1"/>
  <c r="X377" i="2"/>
  <c r="V377" i="2"/>
  <c r="T377" i="2"/>
  <c r="S377" i="2"/>
  <c r="U377" i="2" s="1"/>
  <c r="AJ377" i="2" s="1"/>
  <c r="K377" i="2"/>
  <c r="J377" i="2"/>
  <c r="L377" i="2" s="1"/>
  <c r="M377" i="2" s="1"/>
  <c r="E377" i="2"/>
  <c r="D377" i="2"/>
  <c r="C377" i="2"/>
  <c r="B377" i="2"/>
  <c r="A377" i="2"/>
  <c r="AW407" i="2"/>
  <c r="AP411" i="2"/>
  <c r="AP407" i="2"/>
  <c r="AW409" i="2"/>
  <c r="AW411" i="2"/>
  <c r="AP409" i="2"/>
  <c r="M411" i="6" l="1"/>
  <c r="M409" i="6"/>
  <c r="O409" i="6"/>
  <c r="M407" i="6"/>
  <c r="O407" i="6"/>
  <c r="O411" i="6"/>
  <c r="BD407" i="2"/>
  <c r="BB407" i="2"/>
  <c r="Q407" i="6" s="1"/>
  <c r="BD409" i="2"/>
  <c r="BB409" i="2"/>
  <c r="Q409" i="6" s="1"/>
  <c r="BD411" i="2"/>
  <c r="BB411" i="2"/>
  <c r="Q411" i="6" s="1"/>
  <c r="AO409" i="2"/>
  <c r="AT407" i="2"/>
  <c r="AN410" i="2"/>
  <c r="AM410" i="2"/>
  <c r="AO407" i="2"/>
  <c r="AN408" i="2"/>
  <c r="AM408" i="2"/>
  <c r="AO411" i="2"/>
  <c r="AT409" i="2"/>
  <c r="AM407" i="2"/>
  <c r="AT410" i="2"/>
  <c r="AT408" i="2"/>
  <c r="AT411" i="2"/>
  <c r="R405" i="2"/>
  <c r="AS405" i="2"/>
  <c r="AN405" i="2"/>
  <c r="G405" i="6" s="1"/>
  <c r="AL405" i="2"/>
  <c r="R401" i="2"/>
  <c r="AL401" i="2"/>
  <c r="AS401" i="2"/>
  <c r="AN401" i="2"/>
  <c r="AK404" i="2"/>
  <c r="L404" i="6" s="1"/>
  <c r="R403" i="2"/>
  <c r="AN403" i="2"/>
  <c r="AL403" i="2"/>
  <c r="AS403" i="2"/>
  <c r="AK402" i="2"/>
  <c r="R402" i="2"/>
  <c r="AL402" i="2"/>
  <c r="AS402" i="2"/>
  <c r="R404" i="2"/>
  <c r="AL404" i="2"/>
  <c r="AS404" i="2"/>
  <c r="Q398" i="2"/>
  <c r="P398" i="2"/>
  <c r="AI399" i="2"/>
  <c r="AK399" i="2"/>
  <c r="Q399" i="2"/>
  <c r="P399" i="2"/>
  <c r="AK397" i="2"/>
  <c r="AK396" i="2"/>
  <c r="V398" i="2"/>
  <c r="AJ398" i="2"/>
  <c r="Q396" i="2"/>
  <c r="P396" i="2"/>
  <c r="Q397" i="2"/>
  <c r="P397" i="2"/>
  <c r="R395" i="2"/>
  <c r="AN395" i="2"/>
  <c r="AL395" i="2"/>
  <c r="AM395" i="2" s="1"/>
  <c r="AS395" i="2"/>
  <c r="AI396" i="2"/>
  <c r="U390" i="2"/>
  <c r="O391" i="2"/>
  <c r="C391" i="6" s="1"/>
  <c r="Q392" i="2"/>
  <c r="P392" i="2"/>
  <c r="D392" i="6" s="1"/>
  <c r="V392" i="2"/>
  <c r="AJ392" i="2"/>
  <c r="K392" i="6" s="1"/>
  <c r="AI392" i="2"/>
  <c r="J392" i="6" s="1"/>
  <c r="AI393" i="2"/>
  <c r="J393" i="6" s="1"/>
  <c r="Q393" i="2"/>
  <c r="P393" i="2"/>
  <c r="D393" i="6" s="1"/>
  <c r="AK393" i="2"/>
  <c r="L393" i="6" s="1"/>
  <c r="V386" i="2"/>
  <c r="AJ386" i="2"/>
  <c r="K386" i="6" s="1"/>
  <c r="AG391" i="2"/>
  <c r="AH391" i="2"/>
  <c r="I391" i="6" s="1"/>
  <c r="K390" i="2"/>
  <c r="L390" i="2"/>
  <c r="M390" i="2" s="1"/>
  <c r="K389" i="2"/>
  <c r="L389" i="2"/>
  <c r="M389" i="2" s="1"/>
  <c r="AA386" i="2"/>
  <c r="V391" i="2"/>
  <c r="AJ391" i="2"/>
  <c r="K391" i="6" s="1"/>
  <c r="H389" i="2"/>
  <c r="O389" i="2"/>
  <c r="C389" i="6" s="1"/>
  <c r="P387" i="2"/>
  <c r="D387" i="6" s="1"/>
  <c r="Q387" i="2"/>
  <c r="AN387" i="2" s="1"/>
  <c r="G387" i="6" s="1"/>
  <c r="AK385" i="2"/>
  <c r="L385" i="6" s="1"/>
  <c r="AA389" i="2"/>
  <c r="AH389" i="2"/>
  <c r="I389" i="6" s="1"/>
  <c r="AA388" i="2"/>
  <c r="AA385" i="2"/>
  <c r="AH385" i="2"/>
  <c r="I385" i="6" s="1"/>
  <c r="AA390" i="2"/>
  <c r="AG388" i="2"/>
  <c r="AH388" i="2"/>
  <c r="H386" i="2"/>
  <c r="O386" i="2"/>
  <c r="C386" i="6" s="1"/>
  <c r="V390" i="2"/>
  <c r="AJ390" i="2"/>
  <c r="K390" i="6" s="1"/>
  <c r="H388" i="2"/>
  <c r="O388" i="2"/>
  <c r="C388" i="6" s="1"/>
  <c r="V387" i="2"/>
  <c r="AJ387" i="2"/>
  <c r="K387" i="6" s="1"/>
  <c r="AG386" i="2"/>
  <c r="AH386" i="2"/>
  <c r="AK389" i="2"/>
  <c r="L389" i="6" s="1"/>
  <c r="H390" i="2"/>
  <c r="O390" i="2"/>
  <c r="C390" i="6" s="1"/>
  <c r="V388" i="2"/>
  <c r="AJ388" i="2"/>
  <c r="K388" i="6" s="1"/>
  <c r="H385" i="2"/>
  <c r="O385" i="2"/>
  <c r="C385" i="6" s="1"/>
  <c r="AH390" i="2"/>
  <c r="AG387" i="2"/>
  <c r="AH387" i="2"/>
  <c r="K385" i="2"/>
  <c r="L385" i="2"/>
  <c r="M385" i="2" s="1"/>
  <c r="G377" i="2"/>
  <c r="F377" i="2"/>
  <c r="AG377" i="2"/>
  <c r="L378" i="2"/>
  <c r="M378" i="2" s="1"/>
  <c r="K378" i="2"/>
  <c r="T378" i="2"/>
  <c r="U379" i="2"/>
  <c r="T379" i="2"/>
  <c r="G380" i="2"/>
  <c r="F380" i="2"/>
  <c r="AE377" i="2"/>
  <c r="AH379" i="2"/>
  <c r="AA379" i="2"/>
  <c r="AE380" i="2"/>
  <c r="T382" i="2"/>
  <c r="Z377" i="2"/>
  <c r="AH377" i="2" s="1"/>
  <c r="Y377" i="2"/>
  <c r="Q378" i="2"/>
  <c r="P378" i="2"/>
  <c r="AI378" i="2"/>
  <c r="O379" i="2"/>
  <c r="H379" i="2"/>
  <c r="Y379" i="2"/>
  <c r="K380" i="2"/>
  <c r="L381" i="2"/>
  <c r="M381" i="2" s="1"/>
  <c r="K381" i="2"/>
  <c r="AF381" i="2"/>
  <c r="AE381" i="2"/>
  <c r="AS381" i="2"/>
  <c r="Z380" i="2"/>
  <c r="Y380" i="2"/>
  <c r="AH380" i="2"/>
  <c r="AG380" i="2"/>
  <c r="P381" i="2"/>
  <c r="AM382" i="2"/>
  <c r="P382" i="2"/>
  <c r="AT382" i="2" s="1"/>
  <c r="AE378" i="2"/>
  <c r="T380" i="2"/>
  <c r="F381" i="2"/>
  <c r="Y381" i="2"/>
  <c r="K382" i="2"/>
  <c r="R382" i="2"/>
  <c r="AE382" i="2"/>
  <c r="G383" i="2"/>
  <c r="F383" i="2"/>
  <c r="Z383" i="2"/>
  <c r="Y383" i="2"/>
  <c r="L383" i="2"/>
  <c r="M383" i="2" s="1"/>
  <c r="K383" i="2"/>
  <c r="U383" i="2"/>
  <c r="T383" i="2"/>
  <c r="AF383" i="2"/>
  <c r="AE383" i="2"/>
  <c r="S375" i="6"/>
  <c r="B375" i="6"/>
  <c r="A375" i="6"/>
  <c r="S374" i="6"/>
  <c r="B374" i="6"/>
  <c r="A374" i="6"/>
  <c r="S373" i="6"/>
  <c r="E373" i="6"/>
  <c r="B373" i="6"/>
  <c r="A373" i="6"/>
  <c r="S372" i="6"/>
  <c r="B372" i="6"/>
  <c r="A372" i="6"/>
  <c r="S371" i="6"/>
  <c r="B371" i="6"/>
  <c r="A371" i="6"/>
  <c r="S370" i="6"/>
  <c r="B370" i="6"/>
  <c r="A370" i="6"/>
  <c r="S369" i="6"/>
  <c r="B369" i="6"/>
  <c r="A369" i="6"/>
  <c r="BA375" i="2"/>
  <c r="AZ375" i="2"/>
  <c r="AV375" i="2"/>
  <c r="AF375" i="2"/>
  <c r="AE375" i="2"/>
  <c r="AD375" i="2"/>
  <c r="X375" i="2"/>
  <c r="T375" i="2"/>
  <c r="S375" i="2"/>
  <c r="U375" i="2" s="1"/>
  <c r="AJ375" i="2" s="1"/>
  <c r="K375" i="6" s="1"/>
  <c r="G375" i="2"/>
  <c r="E375" i="2"/>
  <c r="F375" i="2" s="1"/>
  <c r="C375" i="2"/>
  <c r="B375" i="2"/>
  <c r="A375" i="2"/>
  <c r="BA374" i="2"/>
  <c r="AZ374" i="2"/>
  <c r="AV374" i="2"/>
  <c r="AD374" i="2"/>
  <c r="AF374" i="2" s="1"/>
  <c r="Z374" i="2"/>
  <c r="X374" i="2"/>
  <c r="Y374" i="2" s="1"/>
  <c r="F374" i="6" s="1"/>
  <c r="T374" i="2"/>
  <c r="S374" i="2"/>
  <c r="E374" i="2"/>
  <c r="C374" i="2"/>
  <c r="B374" i="2"/>
  <c r="A374" i="2"/>
  <c r="BA373" i="2"/>
  <c r="AZ373" i="2"/>
  <c r="AV373" i="2"/>
  <c r="AF373" i="2"/>
  <c r="AD373" i="2"/>
  <c r="AE373" i="2" s="1"/>
  <c r="Z373" i="2"/>
  <c r="Y373" i="2"/>
  <c r="F373" i="6" s="1"/>
  <c r="X373" i="2"/>
  <c r="S373" i="2"/>
  <c r="E373" i="2"/>
  <c r="G373" i="2" s="1"/>
  <c r="C373" i="2"/>
  <c r="B373" i="2"/>
  <c r="A373" i="2"/>
  <c r="BA372" i="2"/>
  <c r="AZ372" i="2"/>
  <c r="AV372" i="2"/>
  <c r="AD372" i="2"/>
  <c r="X372" i="2"/>
  <c r="E372" i="6" s="1"/>
  <c r="T372" i="2"/>
  <c r="S372" i="2"/>
  <c r="E372" i="2"/>
  <c r="C372" i="2"/>
  <c r="B372" i="2"/>
  <c r="A372" i="2"/>
  <c r="BA371" i="2"/>
  <c r="AZ371" i="2"/>
  <c r="AV371" i="2"/>
  <c r="AF371" i="2"/>
  <c r="AE371" i="2"/>
  <c r="AD371" i="2"/>
  <c r="X371" i="2"/>
  <c r="S371" i="2"/>
  <c r="U371" i="2" s="1"/>
  <c r="G371" i="2"/>
  <c r="O371" i="2" s="1"/>
  <c r="E371" i="2"/>
  <c r="F371" i="2" s="1"/>
  <c r="C371" i="2"/>
  <c r="J371" i="2" s="1"/>
  <c r="K371" i="2" s="1"/>
  <c r="B371" i="2"/>
  <c r="A371" i="2"/>
  <c r="BA370" i="2"/>
  <c r="AZ370" i="2"/>
  <c r="AV370" i="2"/>
  <c r="AD370" i="2"/>
  <c r="Z370" i="2"/>
  <c r="AA370" i="2" s="1"/>
  <c r="X370" i="2"/>
  <c r="Y370" i="2" s="1"/>
  <c r="F370" i="6" s="1"/>
  <c r="S370" i="2"/>
  <c r="T370" i="2" s="1"/>
  <c r="E370" i="2"/>
  <c r="G370" i="2" s="1"/>
  <c r="O370" i="2" s="1"/>
  <c r="C370" i="2"/>
  <c r="J370" i="2" s="1"/>
  <c r="K370" i="2" s="1"/>
  <c r="B370" i="2"/>
  <c r="A370" i="2"/>
  <c r="BA369" i="2"/>
  <c r="AZ369" i="2"/>
  <c r="AV369" i="2"/>
  <c r="AF369" i="2"/>
  <c r="AE369" i="2"/>
  <c r="AD369" i="2"/>
  <c r="Y369" i="2"/>
  <c r="F369" i="6" s="1"/>
  <c r="X369" i="2"/>
  <c r="S369" i="2"/>
  <c r="G369" i="2"/>
  <c r="O369" i="2" s="1"/>
  <c r="P369" i="2" s="1"/>
  <c r="D369" i="6" s="1"/>
  <c r="E369" i="2"/>
  <c r="F369" i="2" s="1"/>
  <c r="C369" i="2"/>
  <c r="J369" i="2" s="1"/>
  <c r="K369" i="2" s="1"/>
  <c r="B369" i="2"/>
  <c r="A369" i="2"/>
  <c r="AP395" i="2"/>
  <c r="AW403" i="2"/>
  <c r="AQ407" i="2"/>
  <c r="AX411" i="2"/>
  <c r="AQ409" i="2"/>
  <c r="AW405" i="2"/>
  <c r="AW395" i="2"/>
  <c r="AW401" i="2"/>
  <c r="AP408" i="2"/>
  <c r="AP401" i="2"/>
  <c r="AP410" i="2"/>
  <c r="AX407" i="2"/>
  <c r="AW410" i="2"/>
  <c r="AQ411" i="2"/>
  <c r="AP403" i="2"/>
  <c r="AP405" i="2"/>
  <c r="AW408" i="2"/>
  <c r="AX409" i="2"/>
  <c r="AP387" i="2"/>
  <c r="O408" i="6" l="1"/>
  <c r="N409" i="6"/>
  <c r="P407" i="6"/>
  <c r="P411" i="6"/>
  <c r="M410" i="6"/>
  <c r="O395" i="6"/>
  <c r="M403" i="6"/>
  <c r="N407" i="6"/>
  <c r="M401" i="6"/>
  <c r="N411" i="6"/>
  <c r="O403" i="6"/>
  <c r="M408" i="6"/>
  <c r="P409" i="6"/>
  <c r="O410" i="6"/>
  <c r="M395" i="6"/>
  <c r="O401" i="6"/>
  <c r="AY408" i="2"/>
  <c r="BD408" i="2"/>
  <c r="BB408" i="2"/>
  <c r="Q408" i="6" s="1"/>
  <c r="BC407" i="2"/>
  <c r="R407" i="6" s="1"/>
  <c r="BC411" i="2"/>
  <c r="R411" i="6" s="1"/>
  <c r="BC409" i="2"/>
  <c r="R409" i="6" s="1"/>
  <c r="AR407" i="2"/>
  <c r="AR411" i="2"/>
  <c r="BD410" i="2"/>
  <c r="BB410" i="2"/>
  <c r="Q410" i="6" s="1"/>
  <c r="AR409" i="2"/>
  <c r="AO408" i="2"/>
  <c r="AY411" i="2"/>
  <c r="AY407" i="2"/>
  <c r="AO410" i="2"/>
  <c r="AY410" i="2" s="1"/>
  <c r="AY409" i="2"/>
  <c r="O405" i="6"/>
  <c r="M405" i="6"/>
  <c r="BD403" i="2"/>
  <c r="BB403" i="2"/>
  <c r="Q403" i="6" s="1"/>
  <c r="BD401" i="2"/>
  <c r="BB401" i="2"/>
  <c r="Q401" i="6" s="1"/>
  <c r="BD405" i="2"/>
  <c r="BB405" i="2"/>
  <c r="Q405" i="6" s="1"/>
  <c r="AT404" i="2"/>
  <c r="AN402" i="2"/>
  <c r="AM402" i="2"/>
  <c r="AM403" i="2"/>
  <c r="AO401" i="2"/>
  <c r="AM405" i="2"/>
  <c r="AT403" i="2"/>
  <c r="AN404" i="2"/>
  <c r="G404" i="6" s="1"/>
  <c r="AM404" i="2"/>
  <c r="AO403" i="2"/>
  <c r="AT401" i="2"/>
  <c r="AO405" i="2"/>
  <c r="H405" i="6" s="1"/>
  <c r="AM401" i="2"/>
  <c r="AT405" i="2"/>
  <c r="AY405" i="2" s="1"/>
  <c r="AT402" i="2"/>
  <c r="BD395" i="2"/>
  <c r="BB395" i="2"/>
  <c r="Q395" i="6" s="1"/>
  <c r="AK398" i="2"/>
  <c r="R396" i="2"/>
  <c r="AS396" i="2"/>
  <c r="AL396" i="2"/>
  <c r="AT395" i="2"/>
  <c r="R397" i="2"/>
  <c r="AS397" i="2"/>
  <c r="AN397" i="2"/>
  <c r="AL397" i="2"/>
  <c r="AO395" i="2"/>
  <c r="R399" i="2"/>
  <c r="AN399" i="2"/>
  <c r="AL399" i="2"/>
  <c r="AM399" i="2" s="1"/>
  <c r="AS399" i="2"/>
  <c r="R398" i="2"/>
  <c r="AS398" i="2"/>
  <c r="AL398" i="2"/>
  <c r="M387" i="6"/>
  <c r="AL387" i="2"/>
  <c r="AM387" i="2" s="1"/>
  <c r="AI390" i="2"/>
  <c r="J390" i="6" s="1"/>
  <c r="I390" i="6"/>
  <c r="AI386" i="2"/>
  <c r="J386" i="6" s="1"/>
  <c r="I386" i="6"/>
  <c r="Q391" i="2"/>
  <c r="AN391" i="2" s="1"/>
  <c r="P391" i="2"/>
  <c r="D391" i="6" s="1"/>
  <c r="AI387" i="2"/>
  <c r="J387" i="6" s="1"/>
  <c r="I387" i="6"/>
  <c r="AI388" i="2"/>
  <c r="J388" i="6" s="1"/>
  <c r="I388" i="6"/>
  <c r="R393" i="2"/>
  <c r="AS393" i="2"/>
  <c r="AN393" i="2"/>
  <c r="G393" i="6" s="1"/>
  <c r="AL393" i="2"/>
  <c r="AK392" i="2"/>
  <c r="L392" i="6" s="1"/>
  <c r="R392" i="2"/>
  <c r="AL392" i="2"/>
  <c r="AS392" i="2"/>
  <c r="AK390" i="2"/>
  <c r="L390" i="6" s="1"/>
  <c r="P389" i="2"/>
  <c r="D389" i="6" s="1"/>
  <c r="Q389" i="2"/>
  <c r="P388" i="2"/>
  <c r="D388" i="6" s="1"/>
  <c r="Q388" i="2"/>
  <c r="AI385" i="2"/>
  <c r="J385" i="6" s="1"/>
  <c r="R391" i="2"/>
  <c r="AS391" i="2"/>
  <c r="AL391" i="2"/>
  <c r="AM391" i="2" s="1"/>
  <c r="P390" i="2"/>
  <c r="D390" i="6" s="1"/>
  <c r="Q390" i="2"/>
  <c r="AK388" i="2"/>
  <c r="L388" i="6" s="1"/>
  <c r="P386" i="2"/>
  <c r="D386" i="6" s="1"/>
  <c r="Q386" i="2"/>
  <c r="AI389" i="2"/>
  <c r="J389" i="6" s="1"/>
  <c r="R387" i="2"/>
  <c r="AS387" i="2"/>
  <c r="AO391" i="2"/>
  <c r="H391" i="6" s="1"/>
  <c r="AK386" i="2"/>
  <c r="L386" i="6" s="1"/>
  <c r="AO387" i="2"/>
  <c r="H387" i="6" s="1"/>
  <c r="P385" i="2"/>
  <c r="D385" i="6" s="1"/>
  <c r="Q385" i="2"/>
  <c r="AK387" i="2"/>
  <c r="L387" i="6" s="1"/>
  <c r="AK391" i="2"/>
  <c r="L391" i="6" s="1"/>
  <c r="AI391" i="2"/>
  <c r="J391" i="6" s="1"/>
  <c r="AJ379" i="2"/>
  <c r="V379" i="2"/>
  <c r="O377" i="2"/>
  <c r="H377" i="2"/>
  <c r="O383" i="2"/>
  <c r="H383" i="2"/>
  <c r="AA380" i="2"/>
  <c r="R378" i="2"/>
  <c r="AS378" i="2"/>
  <c r="AL378" i="2"/>
  <c r="AI379" i="2"/>
  <c r="O380" i="2"/>
  <c r="H380" i="2"/>
  <c r="AJ383" i="2"/>
  <c r="V383" i="2"/>
  <c r="AA383" i="2"/>
  <c r="AT381" i="2"/>
  <c r="Q379" i="2"/>
  <c r="P379" i="2"/>
  <c r="U382" i="2"/>
  <c r="AI380" i="2"/>
  <c r="AH383" i="2"/>
  <c r="AG383" i="2"/>
  <c r="U380" i="2"/>
  <c r="AN381" i="2"/>
  <c r="AL381" i="2"/>
  <c r="AG381" i="2"/>
  <c r="AH381" i="2"/>
  <c r="AA377" i="2"/>
  <c r="AI377" i="2" s="1"/>
  <c r="U378" i="2"/>
  <c r="AF370" i="2"/>
  <c r="AG370" i="2" s="1"/>
  <c r="AE370" i="2"/>
  <c r="P371" i="2"/>
  <c r="D371" i="6" s="1"/>
  <c r="C371" i="6"/>
  <c r="G372" i="2"/>
  <c r="O372" i="2" s="1"/>
  <c r="C372" i="6" s="1"/>
  <c r="F372" i="2"/>
  <c r="AF372" i="2"/>
  <c r="AE372" i="2"/>
  <c r="U373" i="2"/>
  <c r="T373" i="2"/>
  <c r="G374" i="2"/>
  <c r="F374" i="2"/>
  <c r="Z375" i="2"/>
  <c r="AA375" i="2" s="1"/>
  <c r="Y375" i="2"/>
  <c r="F375" i="6" s="1"/>
  <c r="E375" i="6"/>
  <c r="C369" i="6"/>
  <c r="U369" i="2"/>
  <c r="U370" i="2" s="1"/>
  <c r="V370" i="2" s="1"/>
  <c r="T369" i="2"/>
  <c r="P370" i="2"/>
  <c r="D370" i="6" s="1"/>
  <c r="C370" i="6"/>
  <c r="Z371" i="2"/>
  <c r="AH371" i="2" s="1"/>
  <c r="I371" i="6" s="1"/>
  <c r="Y371" i="2"/>
  <c r="F371" i="6" s="1"/>
  <c r="E369" i="6"/>
  <c r="Z369" i="2"/>
  <c r="AA369" i="2" s="1"/>
  <c r="F370" i="2"/>
  <c r="E371" i="6"/>
  <c r="E370" i="6"/>
  <c r="E374" i="6"/>
  <c r="T371" i="2"/>
  <c r="Y372" i="2"/>
  <c r="F372" i="6" s="1"/>
  <c r="F373" i="2"/>
  <c r="AE374" i="2"/>
  <c r="L370" i="2"/>
  <c r="M370" i="2" s="1"/>
  <c r="Z372" i="2"/>
  <c r="AA372" i="2" s="1"/>
  <c r="Q371" i="2"/>
  <c r="R371" i="2" s="1"/>
  <c r="AL371" i="2"/>
  <c r="AG372" i="2"/>
  <c r="J374" i="2"/>
  <c r="D374" i="2"/>
  <c r="O375" i="2"/>
  <c r="C375" i="6" s="1"/>
  <c r="H375" i="2"/>
  <c r="Q369" i="2"/>
  <c r="R369" i="2" s="1"/>
  <c r="AL369" i="2"/>
  <c r="AH369" i="2"/>
  <c r="D369" i="2"/>
  <c r="H369" i="2"/>
  <c r="V369" i="2"/>
  <c r="AG369" i="2"/>
  <c r="D371" i="2"/>
  <c r="H371" i="2"/>
  <c r="V371" i="2"/>
  <c r="AG371" i="2"/>
  <c r="H372" i="2"/>
  <c r="AH373" i="2"/>
  <c r="I373" i="6" s="1"/>
  <c r="AG373" i="2"/>
  <c r="D375" i="2"/>
  <c r="J375" i="2"/>
  <c r="V375" i="2"/>
  <c r="L369" i="2"/>
  <c r="M369" i="2" s="1"/>
  <c r="Q370" i="2"/>
  <c r="AL370" i="2"/>
  <c r="AH370" i="2"/>
  <c r="L371" i="2"/>
  <c r="M371" i="2" s="1"/>
  <c r="AJ371" i="2"/>
  <c r="K371" i="6" s="1"/>
  <c r="J372" i="2"/>
  <c r="D372" i="2"/>
  <c r="O373" i="2"/>
  <c r="C373" i="6" s="1"/>
  <c r="H373" i="2"/>
  <c r="AA373" i="2"/>
  <c r="AG374" i="2"/>
  <c r="AH374" i="2"/>
  <c r="I374" i="6" s="1"/>
  <c r="D370" i="2"/>
  <c r="H370" i="2"/>
  <c r="D373" i="2"/>
  <c r="J373" i="2"/>
  <c r="V373" i="2"/>
  <c r="H374" i="2"/>
  <c r="O374" i="2"/>
  <c r="C374" i="6" s="1"/>
  <c r="AA374" i="2"/>
  <c r="AG375" i="2"/>
  <c r="S367" i="6"/>
  <c r="B367" i="6"/>
  <c r="A367" i="6"/>
  <c r="S366" i="6"/>
  <c r="B366" i="6"/>
  <c r="A366" i="6"/>
  <c r="S365" i="6"/>
  <c r="B365" i="6"/>
  <c r="A365" i="6"/>
  <c r="S364" i="6"/>
  <c r="B364" i="6"/>
  <c r="A364" i="6"/>
  <c r="S363" i="6"/>
  <c r="E363" i="6"/>
  <c r="B363" i="6"/>
  <c r="A363" i="6"/>
  <c r="S362" i="6"/>
  <c r="B362" i="6"/>
  <c r="A362" i="6"/>
  <c r="S361" i="6"/>
  <c r="B361" i="6"/>
  <c r="A361" i="6"/>
  <c r="BA367" i="2"/>
  <c r="AZ367" i="2"/>
  <c r="AV367" i="2"/>
  <c r="AF367" i="2"/>
  <c r="AG367" i="2" s="1"/>
  <c r="AD367" i="2"/>
  <c r="AE367" i="2" s="1"/>
  <c r="X367" i="2"/>
  <c r="Y367" i="2" s="1"/>
  <c r="F367" i="6" s="1"/>
  <c r="S367" i="2"/>
  <c r="T367" i="2" s="1"/>
  <c r="H367" i="2"/>
  <c r="G367" i="2"/>
  <c r="O367" i="2" s="1"/>
  <c r="C367" i="6" s="1"/>
  <c r="E367" i="2"/>
  <c r="F367" i="2" s="1"/>
  <c r="C367" i="2"/>
  <c r="J367" i="2" s="1"/>
  <c r="B367" i="2"/>
  <c r="A367" i="2"/>
  <c r="BA366" i="2"/>
  <c r="AZ366" i="2"/>
  <c r="AV366" i="2"/>
  <c r="AD366" i="2"/>
  <c r="AE366" i="2" s="1"/>
  <c r="X366" i="2"/>
  <c r="Y366" i="2" s="1"/>
  <c r="F366" i="6" s="1"/>
  <c r="S366" i="2"/>
  <c r="T366" i="2" s="1"/>
  <c r="E366" i="2"/>
  <c r="F366" i="2" s="1"/>
  <c r="D366" i="2"/>
  <c r="C366" i="2"/>
  <c r="J366" i="2" s="1"/>
  <c r="B366" i="2"/>
  <c r="A366" i="2"/>
  <c r="BA365" i="2"/>
  <c r="AZ365" i="2"/>
  <c r="AV365" i="2"/>
  <c r="AG365" i="2"/>
  <c r="AF365" i="2"/>
  <c r="AD365" i="2"/>
  <c r="AE365" i="2" s="1"/>
  <c r="Z365" i="2"/>
  <c r="AA365" i="2" s="1"/>
  <c r="X365" i="2"/>
  <c r="Y365" i="2" s="1"/>
  <c r="F365" i="6" s="1"/>
  <c r="S365" i="2"/>
  <c r="T365" i="2" s="1"/>
  <c r="E365" i="2"/>
  <c r="F365" i="2" s="1"/>
  <c r="D365" i="2"/>
  <c r="C365" i="2"/>
  <c r="J365" i="2" s="1"/>
  <c r="B365" i="2"/>
  <c r="A365" i="2"/>
  <c r="BA364" i="2"/>
  <c r="AZ364" i="2"/>
  <c r="AV364" i="2"/>
  <c r="AF364" i="2"/>
  <c r="AG364" i="2" s="1"/>
  <c r="AD364" i="2"/>
  <c r="AE364" i="2" s="1"/>
  <c r="X364" i="2"/>
  <c r="Y364" i="2" s="1"/>
  <c r="F364" i="6" s="1"/>
  <c r="S364" i="2"/>
  <c r="T364" i="2" s="1"/>
  <c r="E364" i="2"/>
  <c r="F364" i="2" s="1"/>
  <c r="C364" i="2"/>
  <c r="J364" i="2" s="1"/>
  <c r="K364" i="2" s="1"/>
  <c r="B364" i="2"/>
  <c r="A364" i="2"/>
  <c r="BA363" i="2"/>
  <c r="AZ363" i="2"/>
  <c r="AV363" i="2"/>
  <c r="AD363" i="2"/>
  <c r="AE363" i="2" s="1"/>
  <c r="Z363" i="2"/>
  <c r="X363" i="2"/>
  <c r="Y363" i="2" s="1"/>
  <c r="F363" i="6" s="1"/>
  <c r="S363" i="2"/>
  <c r="T363" i="2" s="1"/>
  <c r="G363" i="2"/>
  <c r="O363" i="2" s="1"/>
  <c r="P363" i="2" s="1"/>
  <c r="D363" i="6" s="1"/>
  <c r="E363" i="2"/>
  <c r="F363" i="2" s="1"/>
  <c r="D363" i="2"/>
  <c r="C363" i="2"/>
  <c r="J363" i="2" s="1"/>
  <c r="K363" i="2" s="1"/>
  <c r="B363" i="2"/>
  <c r="A363" i="2"/>
  <c r="BA362" i="2"/>
  <c r="AZ362" i="2"/>
  <c r="AV362" i="2"/>
  <c r="AD362" i="2"/>
  <c r="AE362" i="2" s="1"/>
  <c r="X362" i="2"/>
  <c r="Y362" i="2" s="1"/>
  <c r="F362" i="6" s="1"/>
  <c r="S362" i="2"/>
  <c r="T362" i="2" s="1"/>
  <c r="E362" i="2"/>
  <c r="F362" i="2" s="1"/>
  <c r="C362" i="2"/>
  <c r="J362" i="2" s="1"/>
  <c r="B362" i="2"/>
  <c r="A362" i="2"/>
  <c r="BA361" i="2"/>
  <c r="AZ361" i="2"/>
  <c r="AV361" i="2"/>
  <c r="AF361" i="2"/>
  <c r="AD361" i="2"/>
  <c r="AE361" i="2" s="1"/>
  <c r="X361" i="2"/>
  <c r="Y361" i="2" s="1"/>
  <c r="F361" i="6" s="1"/>
  <c r="S361" i="2"/>
  <c r="T361" i="2" s="1"/>
  <c r="E361" i="2"/>
  <c r="F361" i="2" s="1"/>
  <c r="C361" i="2"/>
  <c r="J361" i="2" s="1"/>
  <c r="B361" i="2"/>
  <c r="A361" i="2"/>
  <c r="AW397" i="2"/>
  <c r="AW404" i="2"/>
  <c r="AW387" i="2"/>
  <c r="AW381" i="2"/>
  <c r="AP393" i="2"/>
  <c r="AX403" i="2"/>
  <c r="AP404" i="2"/>
  <c r="AP391" i="2"/>
  <c r="AX408" i="2"/>
  <c r="AQ403" i="2"/>
  <c r="AQ391" i="2"/>
  <c r="AW399" i="2"/>
  <c r="AP381" i="2"/>
  <c r="AQ410" i="2"/>
  <c r="AP399" i="2"/>
  <c r="AP402" i="2"/>
  <c r="AW393" i="2"/>
  <c r="AQ387" i="2"/>
  <c r="AW402" i="2"/>
  <c r="AW391" i="2"/>
  <c r="AP397" i="2"/>
  <c r="AQ401" i="2"/>
  <c r="AX395" i="2"/>
  <c r="AQ408" i="2"/>
  <c r="AQ395" i="2"/>
  <c r="AX410" i="2"/>
  <c r="AX401" i="2"/>
  <c r="AX405" i="2"/>
  <c r="AQ405" i="2"/>
  <c r="P410" i="6" l="1"/>
  <c r="M381" i="6"/>
  <c r="N395" i="6"/>
  <c r="O399" i="6"/>
  <c r="P403" i="6"/>
  <c r="N408" i="6"/>
  <c r="M399" i="6"/>
  <c r="P395" i="6"/>
  <c r="N403" i="6"/>
  <c r="O381" i="6"/>
  <c r="N401" i="6"/>
  <c r="P408" i="6"/>
  <c r="M397" i="6"/>
  <c r="M402" i="6"/>
  <c r="N410" i="6"/>
  <c r="O397" i="6"/>
  <c r="P401" i="6"/>
  <c r="O402" i="6"/>
  <c r="AR408" i="2"/>
  <c r="BC408" i="2"/>
  <c r="R408" i="6" s="1"/>
  <c r="AR410" i="2"/>
  <c r="BC410" i="2"/>
  <c r="R410" i="6" s="1"/>
  <c r="BF410" i="2"/>
  <c r="BE410" i="2"/>
  <c r="BF411" i="2"/>
  <c r="BE411" i="2"/>
  <c r="BF409" i="2"/>
  <c r="BE409" i="2"/>
  <c r="BF408" i="2"/>
  <c r="BE408" i="2"/>
  <c r="BF407" i="2"/>
  <c r="BE407" i="2"/>
  <c r="N405" i="6"/>
  <c r="P405" i="6"/>
  <c r="O404" i="6"/>
  <c r="M404" i="6"/>
  <c r="AR401" i="2"/>
  <c r="AR405" i="2"/>
  <c r="BD404" i="2"/>
  <c r="BB404" i="2"/>
  <c r="Q404" i="6" s="1"/>
  <c r="BC401" i="2"/>
  <c r="R401" i="6" s="1"/>
  <c r="BC403" i="2"/>
  <c r="R403" i="6" s="1"/>
  <c r="BC405" i="2"/>
  <c r="R405" i="6" s="1"/>
  <c r="AR403" i="2"/>
  <c r="BD402" i="2"/>
  <c r="BB402" i="2"/>
  <c r="Q402" i="6" s="1"/>
  <c r="AY401" i="2"/>
  <c r="AO404" i="2"/>
  <c r="H404" i="6" s="1"/>
  <c r="BF405" i="2"/>
  <c r="BE405" i="2"/>
  <c r="AY403" i="2"/>
  <c r="AO402" i="2"/>
  <c r="AR395" i="2"/>
  <c r="BD397" i="2"/>
  <c r="BB397" i="2"/>
  <c r="Q397" i="6" s="1"/>
  <c r="BD399" i="2"/>
  <c r="BB399" i="2"/>
  <c r="Q399" i="6" s="1"/>
  <c r="BC395" i="2"/>
  <c r="R395" i="6" s="1"/>
  <c r="AT398" i="2"/>
  <c r="AO399" i="2"/>
  <c r="AO397" i="2"/>
  <c r="AM396" i="2"/>
  <c r="AN396" i="2"/>
  <c r="AT397" i="2"/>
  <c r="AT396" i="2"/>
  <c r="AT399" i="2"/>
  <c r="AY399" i="2" s="1"/>
  <c r="AY395" i="2"/>
  <c r="AN398" i="2"/>
  <c r="AM398" i="2"/>
  <c r="AM397" i="2"/>
  <c r="N391" i="6"/>
  <c r="O387" i="6"/>
  <c r="O391" i="6"/>
  <c r="N387" i="6"/>
  <c r="M393" i="6"/>
  <c r="O393" i="6"/>
  <c r="M391" i="6"/>
  <c r="G391" i="6"/>
  <c r="BD393" i="2"/>
  <c r="BB393" i="2"/>
  <c r="Q393" i="6" s="1"/>
  <c r="AT392" i="2"/>
  <c r="AM393" i="2"/>
  <c r="AN392" i="2"/>
  <c r="G392" i="6" s="1"/>
  <c r="AM392" i="2"/>
  <c r="AO393" i="2"/>
  <c r="AT393" i="2"/>
  <c r="AR391" i="2"/>
  <c r="BD387" i="2"/>
  <c r="BB387" i="2"/>
  <c r="Q387" i="6" s="1"/>
  <c r="BD391" i="2"/>
  <c r="BB391" i="2"/>
  <c r="Q391" i="6" s="1"/>
  <c r="AR387" i="2"/>
  <c r="R386" i="2"/>
  <c r="AL386" i="2"/>
  <c r="AS386" i="2"/>
  <c r="AT387" i="2"/>
  <c r="AT391" i="2"/>
  <c r="R385" i="2"/>
  <c r="AN385" i="2"/>
  <c r="G385" i="6" s="1"/>
  <c r="AL385" i="2"/>
  <c r="AM385" i="2" s="1"/>
  <c r="AS385" i="2"/>
  <c r="R390" i="2"/>
  <c r="AL390" i="2"/>
  <c r="AS390" i="2"/>
  <c r="R389" i="2"/>
  <c r="AN389" i="2"/>
  <c r="G389" i="6" s="1"/>
  <c r="AL389" i="2"/>
  <c r="AM389" i="2" s="1"/>
  <c r="AS389" i="2"/>
  <c r="R388" i="2"/>
  <c r="AS388" i="2"/>
  <c r="AL388" i="2"/>
  <c r="BD381" i="2"/>
  <c r="AY381" i="2"/>
  <c r="BB381" i="2"/>
  <c r="Q381" i="6" s="1"/>
  <c r="AJ378" i="2"/>
  <c r="V378" i="2"/>
  <c r="AO381" i="2"/>
  <c r="AT378" i="2"/>
  <c r="AI381" i="2"/>
  <c r="AJ380" i="2"/>
  <c r="V380" i="2"/>
  <c r="AL379" i="2"/>
  <c r="R379" i="2"/>
  <c r="AN379" i="2"/>
  <c r="AS379" i="2"/>
  <c r="AK383" i="2"/>
  <c r="Q380" i="2"/>
  <c r="P380" i="2"/>
  <c r="Q383" i="2"/>
  <c r="P383" i="2"/>
  <c r="AK379" i="2"/>
  <c r="AM381" i="2"/>
  <c r="AI383" i="2"/>
  <c r="AJ382" i="2"/>
  <c r="V382" i="2"/>
  <c r="AM378" i="2"/>
  <c r="Q377" i="2"/>
  <c r="P377" i="2"/>
  <c r="AI370" i="2"/>
  <c r="J370" i="6" s="1"/>
  <c r="I370" i="6"/>
  <c r="AI369" i="2"/>
  <c r="J369" i="6" s="1"/>
  <c r="I369" i="6"/>
  <c r="AH372" i="2"/>
  <c r="I372" i="6" s="1"/>
  <c r="U374" i="2"/>
  <c r="AJ373" i="2"/>
  <c r="K373" i="6" s="1"/>
  <c r="AA371" i="2"/>
  <c r="AJ370" i="2"/>
  <c r="K370" i="6" s="1"/>
  <c r="AH375" i="2"/>
  <c r="I375" i="6" s="1"/>
  <c r="U372" i="2"/>
  <c r="AJ369" i="2"/>
  <c r="K369" i="6" s="1"/>
  <c r="AS371" i="2"/>
  <c r="AT371" i="2" s="1"/>
  <c r="AK370" i="2"/>
  <c r="L370" i="6" s="1"/>
  <c r="P374" i="2"/>
  <c r="D374" i="6" s="1"/>
  <c r="Q374" i="2"/>
  <c r="P373" i="2"/>
  <c r="D373" i="6" s="1"/>
  <c r="Q373" i="2"/>
  <c r="R370" i="2"/>
  <c r="AS370" i="2"/>
  <c r="AI373" i="2"/>
  <c r="J373" i="6" s="1"/>
  <c r="P372" i="2"/>
  <c r="D372" i="6" s="1"/>
  <c r="Q372" i="2"/>
  <c r="AK371" i="2"/>
  <c r="L371" i="6" s="1"/>
  <c r="AM369" i="2"/>
  <c r="AI374" i="2"/>
  <c r="J374" i="6" s="1"/>
  <c r="AK369" i="2"/>
  <c r="L369" i="6" s="1"/>
  <c r="AI372" i="2"/>
  <c r="J372" i="6" s="1"/>
  <c r="AM371" i="2"/>
  <c r="AK373" i="2"/>
  <c r="L373" i="6" s="1"/>
  <c r="K372" i="2"/>
  <c r="L372" i="2"/>
  <c r="M372" i="2" s="1"/>
  <c r="AM370" i="2"/>
  <c r="AK375" i="2"/>
  <c r="L375" i="6" s="1"/>
  <c r="K373" i="2"/>
  <c r="L373" i="2"/>
  <c r="M373" i="2" s="1"/>
  <c r="V372" i="2"/>
  <c r="AJ372" i="2"/>
  <c r="K372" i="6" s="1"/>
  <c r="K375" i="2"/>
  <c r="L375" i="2"/>
  <c r="M375" i="2" s="1"/>
  <c r="AN371" i="2"/>
  <c r="G371" i="6" s="1"/>
  <c r="P375" i="2"/>
  <c r="D375" i="6" s="1"/>
  <c r="Q375" i="2"/>
  <c r="K374" i="2"/>
  <c r="L374" i="2"/>
  <c r="M374" i="2" s="1"/>
  <c r="AI371" i="2"/>
  <c r="J371" i="6" s="1"/>
  <c r="AN369" i="2"/>
  <c r="G369" i="6" s="1"/>
  <c r="AS369" i="2"/>
  <c r="L363" i="2"/>
  <c r="M363" i="2" s="1"/>
  <c r="E364" i="6"/>
  <c r="E367" i="6"/>
  <c r="U363" i="2"/>
  <c r="U364" i="2" s="1"/>
  <c r="AJ364" i="2" s="1"/>
  <c r="K364" i="6" s="1"/>
  <c r="AF363" i="2"/>
  <c r="AG363" i="2" s="1"/>
  <c r="Z364" i="2"/>
  <c r="AA364" i="2" s="1"/>
  <c r="U365" i="2"/>
  <c r="AF366" i="2"/>
  <c r="AG366" i="2" s="1"/>
  <c r="D367" i="2"/>
  <c r="Z367" i="2"/>
  <c r="AA367" i="2" s="1"/>
  <c r="E362" i="6"/>
  <c r="E366" i="6"/>
  <c r="G364" i="2"/>
  <c r="O364" i="2" s="1"/>
  <c r="C364" i="6" s="1"/>
  <c r="G365" i="2"/>
  <c r="G366" i="2"/>
  <c r="Z366" i="2"/>
  <c r="AA366" i="2" s="1"/>
  <c r="U367" i="2"/>
  <c r="E361" i="6"/>
  <c r="C363" i="6"/>
  <c r="E365" i="6"/>
  <c r="K362" i="2"/>
  <c r="L362" i="2"/>
  <c r="M362" i="2" s="1"/>
  <c r="K361" i="2"/>
  <c r="L361" i="2"/>
  <c r="M361" i="2" s="1"/>
  <c r="AS363" i="2"/>
  <c r="Q364" i="2"/>
  <c r="G361" i="2"/>
  <c r="Z361" i="2"/>
  <c r="AG361" i="2"/>
  <c r="D362" i="2"/>
  <c r="AA363" i="2"/>
  <c r="AJ363" i="2"/>
  <c r="K363" i="6" s="1"/>
  <c r="H364" i="2"/>
  <c r="L367" i="2"/>
  <c r="M367" i="2" s="1"/>
  <c r="K367" i="2"/>
  <c r="U361" i="2"/>
  <c r="AF362" i="2"/>
  <c r="Q363" i="2"/>
  <c r="R363" i="2" s="1"/>
  <c r="V363" i="2"/>
  <c r="D364" i="2"/>
  <c r="L364" i="2"/>
  <c r="M364" i="2" s="1"/>
  <c r="D361" i="2"/>
  <c r="G362" i="2"/>
  <c r="Z362" i="2"/>
  <c r="H363" i="2"/>
  <c r="AN363" i="2"/>
  <c r="G363" i="6" s="1"/>
  <c r="AL364" i="2"/>
  <c r="L366" i="2"/>
  <c r="M366" i="2" s="1"/>
  <c r="K366" i="2"/>
  <c r="L365" i="2"/>
  <c r="M365" i="2" s="1"/>
  <c r="K365" i="2"/>
  <c r="Q367" i="2"/>
  <c r="AL367" i="2" s="1"/>
  <c r="P367" i="2"/>
  <c r="D367" i="6" s="1"/>
  <c r="AH366" i="2"/>
  <c r="AH367" i="2"/>
  <c r="AH365" i="2"/>
  <c r="AJ365" i="2"/>
  <c r="K365" i="6" s="1"/>
  <c r="AP371" i="2"/>
  <c r="AX393" i="2"/>
  <c r="AQ393" i="2"/>
  <c r="AW396" i="2"/>
  <c r="AX404" i="2"/>
  <c r="AW369" i="2"/>
  <c r="AP398" i="2"/>
  <c r="AP363" i="2"/>
  <c r="AW363" i="2"/>
  <c r="AW385" i="2"/>
  <c r="AQ404" i="2"/>
  <c r="AW379" i="2"/>
  <c r="AX391" i="2"/>
  <c r="AP369" i="2"/>
  <c r="AW398" i="2"/>
  <c r="AW371" i="2"/>
  <c r="AX381" i="2"/>
  <c r="AP392" i="2"/>
  <c r="AQ397" i="2"/>
  <c r="AX402" i="2"/>
  <c r="AP396" i="2"/>
  <c r="AX399" i="2"/>
  <c r="AW389" i="2"/>
  <c r="AP379" i="2"/>
  <c r="AW392" i="2"/>
  <c r="AQ399" i="2"/>
  <c r="AQ402" i="2"/>
  <c r="AP389" i="2"/>
  <c r="AP385" i="2"/>
  <c r="AQ381" i="2"/>
  <c r="AX387" i="2"/>
  <c r="AX397" i="2"/>
  <c r="N397" i="6" l="1"/>
  <c r="M398" i="6"/>
  <c r="M396" i="6"/>
  <c r="N402" i="6"/>
  <c r="P381" i="6"/>
  <c r="N399" i="6"/>
  <c r="O398" i="6"/>
  <c r="O396" i="6"/>
  <c r="P402" i="6"/>
  <c r="M379" i="6"/>
  <c r="N381" i="6"/>
  <c r="P397" i="6"/>
  <c r="P399" i="6"/>
  <c r="O379" i="6"/>
  <c r="N404" i="6"/>
  <c r="P404" i="6"/>
  <c r="AR402" i="2"/>
  <c r="BC402" i="2"/>
  <c r="R402" i="6" s="1"/>
  <c r="AR404" i="2"/>
  <c r="BC404" i="2"/>
  <c r="R404" i="6" s="1"/>
  <c r="BF403" i="2"/>
  <c r="BE403" i="2"/>
  <c r="BF401" i="2"/>
  <c r="BE401" i="2"/>
  <c r="AY402" i="2"/>
  <c r="AY404" i="2"/>
  <c r="BD398" i="2"/>
  <c r="BB398" i="2"/>
  <c r="Q398" i="6" s="1"/>
  <c r="BC397" i="2"/>
  <c r="R397" i="6" s="1"/>
  <c r="AR399" i="2"/>
  <c r="BD396" i="2"/>
  <c r="BB396" i="2"/>
  <c r="Q396" i="6" s="1"/>
  <c r="BC399" i="2"/>
  <c r="R399" i="6" s="1"/>
  <c r="AR397" i="2"/>
  <c r="BF399" i="2"/>
  <c r="BE399" i="2"/>
  <c r="AO398" i="2"/>
  <c r="BF395" i="2"/>
  <c r="BE395" i="2"/>
  <c r="AO396" i="2"/>
  <c r="AY397" i="2"/>
  <c r="O389" i="6"/>
  <c r="P387" i="6"/>
  <c r="M389" i="6"/>
  <c r="O385" i="6"/>
  <c r="P391" i="6"/>
  <c r="M385" i="6"/>
  <c r="M392" i="6"/>
  <c r="O392" i="6"/>
  <c r="P393" i="6"/>
  <c r="N393" i="6"/>
  <c r="AY393" i="2"/>
  <c r="BF393" i="2" s="1"/>
  <c r="H393" i="6"/>
  <c r="BD392" i="2"/>
  <c r="BB392" i="2"/>
  <c r="Q392" i="6" s="1"/>
  <c r="BC393" i="2"/>
  <c r="R393" i="6" s="1"/>
  <c r="AR393" i="2"/>
  <c r="AO392" i="2"/>
  <c r="H392" i="6" s="1"/>
  <c r="BD389" i="2"/>
  <c r="BB389" i="2"/>
  <c r="Q389" i="6" s="1"/>
  <c r="BC387" i="2"/>
  <c r="R387" i="6" s="1"/>
  <c r="BD385" i="2"/>
  <c r="BB385" i="2"/>
  <c r="Q385" i="6" s="1"/>
  <c r="BC391" i="2"/>
  <c r="R391" i="6" s="1"/>
  <c r="AT389" i="2"/>
  <c r="AT388" i="2"/>
  <c r="AO389" i="2"/>
  <c r="AM386" i="2"/>
  <c r="AN386" i="2"/>
  <c r="G386" i="6" s="1"/>
  <c r="AY387" i="2"/>
  <c r="AT385" i="2"/>
  <c r="AY385" i="2" s="1"/>
  <c r="AY391" i="2"/>
  <c r="AT390" i="2"/>
  <c r="AM388" i="2"/>
  <c r="AN388" i="2"/>
  <c r="G388" i="6" s="1"/>
  <c r="AM390" i="2"/>
  <c r="AN390" i="2"/>
  <c r="G390" i="6" s="1"/>
  <c r="AO385" i="2"/>
  <c r="H385" i="6" s="1"/>
  <c r="AT386" i="2"/>
  <c r="BD379" i="2"/>
  <c r="BB379" i="2"/>
  <c r="Q379" i="6" s="1"/>
  <c r="AR381" i="2"/>
  <c r="BC381" i="2"/>
  <c r="R381" i="6" s="1"/>
  <c r="R383" i="2"/>
  <c r="AN383" i="2"/>
  <c r="AS383" i="2"/>
  <c r="AL383" i="2"/>
  <c r="AM383" i="2" s="1"/>
  <c r="AT379" i="2"/>
  <c r="AK378" i="2"/>
  <c r="R377" i="2"/>
  <c r="AL377" i="2"/>
  <c r="AM377" i="2" s="1"/>
  <c r="AN377" i="2"/>
  <c r="AS377" i="2"/>
  <c r="AK382" i="2"/>
  <c r="R380" i="2"/>
  <c r="AL380" i="2"/>
  <c r="AS380" i="2"/>
  <c r="AM379" i="2"/>
  <c r="BE381" i="2"/>
  <c r="BF381" i="2"/>
  <c r="AK380" i="2"/>
  <c r="AO379" i="2"/>
  <c r="M371" i="6"/>
  <c r="O371" i="6"/>
  <c r="O369" i="6"/>
  <c r="M369" i="6"/>
  <c r="V374" i="2"/>
  <c r="AK374" i="2" s="1"/>
  <c r="L374" i="6" s="1"/>
  <c r="AJ374" i="2"/>
  <c r="K374" i="6" s="1"/>
  <c r="AI375" i="2"/>
  <c r="J375" i="6" s="1"/>
  <c r="BD371" i="2"/>
  <c r="BB371" i="2"/>
  <c r="Q371" i="6" s="1"/>
  <c r="BD369" i="2"/>
  <c r="BB369" i="2"/>
  <c r="Q369" i="6" s="1"/>
  <c r="AO371" i="2"/>
  <c r="AK372" i="2"/>
  <c r="L372" i="6" s="1"/>
  <c r="R373" i="2"/>
  <c r="AL373" i="2"/>
  <c r="AS373" i="2"/>
  <c r="AN373" i="2"/>
  <c r="G373" i="6" s="1"/>
  <c r="AT369" i="2"/>
  <c r="AN370" i="2"/>
  <c r="G370" i="6" s="1"/>
  <c r="AO369" i="2"/>
  <c r="H369" i="6" s="1"/>
  <c r="R375" i="2"/>
  <c r="AN375" i="2"/>
  <c r="G375" i="6" s="1"/>
  <c r="AS375" i="2"/>
  <c r="AL375" i="2"/>
  <c r="AT370" i="2"/>
  <c r="R374" i="2"/>
  <c r="AL374" i="2"/>
  <c r="AS374" i="2"/>
  <c r="R372" i="2"/>
  <c r="AS372" i="2"/>
  <c r="AL372" i="2"/>
  <c r="O363" i="6"/>
  <c r="M363" i="6"/>
  <c r="AI367" i="2"/>
  <c r="J367" i="6" s="1"/>
  <c r="I367" i="6"/>
  <c r="O365" i="2"/>
  <c r="H365" i="2"/>
  <c r="AI366" i="2"/>
  <c r="J366" i="6" s="1"/>
  <c r="I366" i="6"/>
  <c r="AJ367" i="2"/>
  <c r="K367" i="6" s="1"/>
  <c r="V367" i="2"/>
  <c r="AK367" i="2" s="1"/>
  <c r="L367" i="6" s="1"/>
  <c r="AI365" i="2"/>
  <c r="J365" i="6" s="1"/>
  <c r="I365" i="6"/>
  <c r="AH364" i="2"/>
  <c r="AL363" i="2"/>
  <c r="AM363" i="2" s="1"/>
  <c r="AH363" i="2"/>
  <c r="I363" i="6" s="1"/>
  <c r="V364" i="2"/>
  <c r="P364" i="2"/>
  <c r="D364" i="6" s="1"/>
  <c r="O366" i="2"/>
  <c r="H366" i="2"/>
  <c r="U366" i="2"/>
  <c r="V365" i="2"/>
  <c r="AK365" i="2" s="1"/>
  <c r="L365" i="6" s="1"/>
  <c r="BD363" i="2"/>
  <c r="BB363" i="2"/>
  <c r="Q363" i="6" s="1"/>
  <c r="AT363" i="2"/>
  <c r="AS367" i="2"/>
  <c r="R367" i="2"/>
  <c r="AM367" i="2" s="1"/>
  <c r="AN367" i="2"/>
  <c r="G367" i="6" s="1"/>
  <c r="O362" i="2"/>
  <c r="C362" i="6" s="1"/>
  <c r="H362" i="2"/>
  <c r="AK363" i="2"/>
  <c r="L363" i="6" s="1"/>
  <c r="AJ361" i="2"/>
  <c r="K361" i="6" s="1"/>
  <c r="V361" i="2"/>
  <c r="U362" i="2"/>
  <c r="AI363" i="2"/>
  <c r="J363" i="6" s="1"/>
  <c r="AK364" i="2"/>
  <c r="L364" i="6" s="1"/>
  <c r="AS364" i="2"/>
  <c r="R364" i="2"/>
  <c r="AM364" i="2" s="1"/>
  <c r="AG362" i="2"/>
  <c r="AH362" i="2"/>
  <c r="I362" i="6" s="1"/>
  <c r="AA361" i="2"/>
  <c r="AO363" i="2"/>
  <c r="H363" i="6" s="1"/>
  <c r="AA362" i="2"/>
  <c r="AH361" i="2"/>
  <c r="I361" i="6" s="1"/>
  <c r="O361" i="2"/>
  <c r="C361" i="6" s="1"/>
  <c r="H361" i="2"/>
  <c r="AX369" i="2"/>
  <c r="AX392" i="2"/>
  <c r="AQ389" i="2"/>
  <c r="AW377" i="2"/>
  <c r="AP375" i="2"/>
  <c r="AQ392" i="2"/>
  <c r="AW373" i="2"/>
  <c r="AP390" i="2"/>
  <c r="AW386" i="2"/>
  <c r="AW388" i="2"/>
  <c r="AX385" i="2"/>
  <c r="AP373" i="2"/>
  <c r="AP388" i="2"/>
  <c r="AQ369" i="2"/>
  <c r="AQ385" i="2"/>
  <c r="AW375" i="2"/>
  <c r="AX389" i="2"/>
  <c r="AW370" i="2"/>
  <c r="AX371" i="2"/>
  <c r="AX398" i="2"/>
  <c r="AP383" i="2"/>
  <c r="AP370" i="2"/>
  <c r="AQ371" i="2"/>
  <c r="AQ398" i="2"/>
  <c r="AX396" i="2"/>
  <c r="AQ396" i="2"/>
  <c r="AQ363" i="2"/>
  <c r="AX379" i="2"/>
  <c r="AP386" i="2"/>
  <c r="AW367" i="2"/>
  <c r="AP367" i="2"/>
  <c r="AP377" i="2"/>
  <c r="AW390" i="2"/>
  <c r="AW383" i="2"/>
  <c r="AQ379" i="2"/>
  <c r="AX363" i="2"/>
  <c r="N396" i="6" l="1"/>
  <c r="N379" i="6"/>
  <c r="P396" i="6"/>
  <c r="O383" i="6"/>
  <c r="N398" i="6"/>
  <c r="M377" i="6"/>
  <c r="O377" i="6"/>
  <c r="M383" i="6"/>
  <c r="P398" i="6"/>
  <c r="P379" i="6"/>
  <c r="BE393" i="2"/>
  <c r="BF404" i="2"/>
  <c r="BE404" i="2"/>
  <c r="BF402" i="2"/>
  <c r="BE402" i="2"/>
  <c r="AR396" i="2"/>
  <c r="BC396" i="2"/>
  <c r="R396" i="6" s="1"/>
  <c r="AR398" i="2"/>
  <c r="BC398" i="2"/>
  <c r="R398" i="6" s="1"/>
  <c r="BF397" i="2"/>
  <c r="BE397" i="2"/>
  <c r="AY398" i="2"/>
  <c r="AY396" i="2"/>
  <c r="N385" i="6"/>
  <c r="M390" i="6"/>
  <c r="O390" i="6"/>
  <c r="M386" i="6"/>
  <c r="O386" i="6"/>
  <c r="P389" i="6"/>
  <c r="M388" i="6"/>
  <c r="O388" i="6"/>
  <c r="P385" i="6"/>
  <c r="N389" i="6"/>
  <c r="N392" i="6"/>
  <c r="P392" i="6"/>
  <c r="AY389" i="2"/>
  <c r="BF389" i="2" s="1"/>
  <c r="H389" i="6"/>
  <c r="AR392" i="2"/>
  <c r="BC392" i="2"/>
  <c r="R392" i="6" s="1"/>
  <c r="AY392" i="2"/>
  <c r="AR385" i="2"/>
  <c r="BD390" i="2"/>
  <c r="BB390" i="2"/>
  <c r="Q390" i="6" s="1"/>
  <c r="BD386" i="2"/>
  <c r="BB386" i="2"/>
  <c r="Q386" i="6" s="1"/>
  <c r="BC389" i="2"/>
  <c r="R389" i="6" s="1"/>
  <c r="BD388" i="2"/>
  <c r="AY388" i="2"/>
  <c r="BB388" i="2"/>
  <c r="Q388" i="6" s="1"/>
  <c r="BC385" i="2"/>
  <c r="R385" i="6" s="1"/>
  <c r="AR389" i="2"/>
  <c r="BF385" i="2"/>
  <c r="BE385" i="2"/>
  <c r="BF387" i="2"/>
  <c r="BE387" i="2"/>
  <c r="AO390" i="2"/>
  <c r="H390" i="6" s="1"/>
  <c r="AO386" i="2"/>
  <c r="H386" i="6" s="1"/>
  <c r="BF391" i="2"/>
  <c r="BE391" i="2"/>
  <c r="AO388" i="2"/>
  <c r="H388" i="6" s="1"/>
  <c r="BD377" i="2"/>
  <c r="AY377" i="2"/>
  <c r="BB377" i="2"/>
  <c r="Q377" i="6" s="1"/>
  <c r="BC379" i="2"/>
  <c r="R379" i="6" s="1"/>
  <c r="AR379" i="2"/>
  <c r="BD383" i="2"/>
  <c r="AY383" i="2"/>
  <c r="BB383" i="2"/>
  <c r="Q383" i="6" s="1"/>
  <c r="AT380" i="2"/>
  <c r="AT377" i="2"/>
  <c r="AO383" i="2"/>
  <c r="AN382" i="2"/>
  <c r="AN380" i="2"/>
  <c r="AM380" i="2"/>
  <c r="AO377" i="2"/>
  <c r="AN378" i="2"/>
  <c r="AY379" i="2"/>
  <c r="AT383" i="2"/>
  <c r="M373" i="6"/>
  <c r="O375" i="6"/>
  <c r="M370" i="6"/>
  <c r="O370" i="6"/>
  <c r="M375" i="6"/>
  <c r="P369" i="6"/>
  <c r="N369" i="6"/>
  <c r="O373" i="6"/>
  <c r="N371" i="6"/>
  <c r="P371" i="6"/>
  <c r="AY371" i="2"/>
  <c r="BE371" i="2" s="1"/>
  <c r="H371" i="6"/>
  <c r="AM373" i="2"/>
  <c r="BD375" i="2"/>
  <c r="BB375" i="2"/>
  <c r="Q375" i="6" s="1"/>
  <c r="BD370" i="2"/>
  <c r="BB370" i="2"/>
  <c r="Q370" i="6" s="1"/>
  <c r="BC369" i="2"/>
  <c r="R369" i="6" s="1"/>
  <c r="AR369" i="2"/>
  <c r="BD373" i="2"/>
  <c r="AY373" i="2"/>
  <c r="BB373" i="2"/>
  <c r="Q373" i="6" s="1"/>
  <c r="AR371" i="2"/>
  <c r="BC371" i="2"/>
  <c r="R371" i="6" s="1"/>
  <c r="BF371" i="2"/>
  <c r="AO373" i="2"/>
  <c r="H373" i="6" s="1"/>
  <c r="AM372" i="2"/>
  <c r="AN372" i="2"/>
  <c r="G372" i="6" s="1"/>
  <c r="AM374" i="2"/>
  <c r="AN374" i="2"/>
  <c r="G374" i="6" s="1"/>
  <c r="AT375" i="2"/>
  <c r="AO370" i="2"/>
  <c r="H370" i="6" s="1"/>
  <c r="AT372" i="2"/>
  <c r="AO375" i="2"/>
  <c r="H375" i="6" s="1"/>
  <c r="AY369" i="2"/>
  <c r="AT374" i="2"/>
  <c r="AM375" i="2"/>
  <c r="AT373" i="2"/>
  <c r="O367" i="6"/>
  <c r="P363" i="6"/>
  <c r="M367" i="6"/>
  <c r="N363" i="6"/>
  <c r="C366" i="6"/>
  <c r="Q366" i="2"/>
  <c r="P366" i="2"/>
  <c r="D366" i="6" s="1"/>
  <c r="AI364" i="2"/>
  <c r="J364" i="6" s="1"/>
  <c r="I364" i="6"/>
  <c r="C365" i="6"/>
  <c r="Q365" i="2"/>
  <c r="P365" i="2"/>
  <c r="D365" i="6" s="1"/>
  <c r="AJ366" i="2"/>
  <c r="K366" i="6" s="1"/>
  <c r="V366" i="2"/>
  <c r="AK366" i="2" s="1"/>
  <c r="L366" i="6" s="1"/>
  <c r="BD367" i="2"/>
  <c r="BB367" i="2"/>
  <c r="Q367" i="6" s="1"/>
  <c r="BC363" i="2"/>
  <c r="R363" i="6" s="1"/>
  <c r="AR363" i="2"/>
  <c r="AK361" i="2"/>
  <c r="L361" i="6" s="1"/>
  <c r="AT367" i="2"/>
  <c r="P361" i="2"/>
  <c r="D361" i="6" s="1"/>
  <c r="Q361" i="2"/>
  <c r="P362" i="2"/>
  <c r="D362" i="6" s="1"/>
  <c r="Q362" i="2"/>
  <c r="AI361" i="2"/>
  <c r="J361" i="6" s="1"/>
  <c r="AJ362" i="2"/>
  <c r="K362" i="6" s="1"/>
  <c r="V362" i="2"/>
  <c r="AO367" i="2"/>
  <c r="H367" i="6" s="1"/>
  <c r="AI362" i="2"/>
  <c r="J362" i="6" s="1"/>
  <c r="AT364" i="2"/>
  <c r="AY363" i="2"/>
  <c r="AX375" i="2"/>
  <c r="AQ390" i="2"/>
  <c r="AW372" i="2"/>
  <c r="AX373" i="2"/>
  <c r="AX377" i="2"/>
  <c r="AP382" i="2"/>
  <c r="AQ373" i="2"/>
  <c r="AQ377" i="2"/>
  <c r="AX386" i="2"/>
  <c r="AQ370" i="2"/>
  <c r="AQ386" i="2"/>
  <c r="AW382" i="2"/>
  <c r="AX370" i="2"/>
  <c r="AX367" i="2"/>
  <c r="AX383" i="2"/>
  <c r="AW380" i="2"/>
  <c r="AW378" i="2"/>
  <c r="AW374" i="2"/>
  <c r="AX388" i="2"/>
  <c r="AP372" i="2"/>
  <c r="AP380" i="2"/>
  <c r="AQ367" i="2"/>
  <c r="AP378" i="2"/>
  <c r="AQ383" i="2"/>
  <c r="AQ375" i="2"/>
  <c r="AX390" i="2"/>
  <c r="AP374" i="2"/>
  <c r="AQ388" i="2"/>
  <c r="O380" i="6" l="1"/>
  <c r="O378" i="6"/>
  <c r="P383" i="6"/>
  <c r="M382" i="6"/>
  <c r="P377" i="6"/>
  <c r="N383" i="6"/>
  <c r="M378" i="6"/>
  <c r="O382" i="6"/>
  <c r="N377" i="6"/>
  <c r="M380" i="6"/>
  <c r="BE389" i="2"/>
  <c r="BF396" i="2"/>
  <c r="BE396" i="2"/>
  <c r="BF398" i="2"/>
  <c r="BE398" i="2"/>
  <c r="N386" i="6"/>
  <c r="P386" i="6"/>
  <c r="N388" i="6"/>
  <c r="P388" i="6"/>
  <c r="N390" i="6"/>
  <c r="P390" i="6"/>
  <c r="BF392" i="2"/>
  <c r="BE392" i="2"/>
  <c r="AR386" i="2"/>
  <c r="BC386" i="2"/>
  <c r="R386" i="6" s="1"/>
  <c r="AR388" i="2"/>
  <c r="BC388" i="2"/>
  <c r="R388" i="6" s="1"/>
  <c r="AR390" i="2"/>
  <c r="BC390" i="2"/>
  <c r="R390" i="6" s="1"/>
  <c r="AY386" i="2"/>
  <c r="AY390" i="2"/>
  <c r="BF388" i="2"/>
  <c r="BE388" i="2"/>
  <c r="BD378" i="2"/>
  <c r="BB378" i="2"/>
  <c r="Q378" i="6" s="1"/>
  <c r="AR377" i="2"/>
  <c r="AR383" i="2"/>
  <c r="BC383" i="2"/>
  <c r="R383" i="6" s="1"/>
  <c r="BC377" i="2"/>
  <c r="R377" i="6" s="1"/>
  <c r="AY380" i="2"/>
  <c r="BD380" i="2"/>
  <c r="BB380" i="2"/>
  <c r="Q380" i="6" s="1"/>
  <c r="BD382" i="2"/>
  <c r="BB382" i="2"/>
  <c r="Q382" i="6" s="1"/>
  <c r="AO378" i="2"/>
  <c r="AY378" i="2" s="1"/>
  <c r="BE377" i="2"/>
  <c r="BF377" i="2"/>
  <c r="BE379" i="2"/>
  <c r="BF379" i="2"/>
  <c r="AO380" i="2"/>
  <c r="AO382" i="2"/>
  <c r="BE383" i="2"/>
  <c r="BF383" i="2"/>
  <c r="N370" i="6"/>
  <c r="P370" i="6"/>
  <c r="M372" i="6"/>
  <c r="O372" i="6"/>
  <c r="P375" i="6"/>
  <c r="P373" i="6"/>
  <c r="N375" i="6"/>
  <c r="M374" i="6"/>
  <c r="O374" i="6"/>
  <c r="N373" i="6"/>
  <c r="AR370" i="2"/>
  <c r="BC370" i="2"/>
  <c r="R370" i="6" s="1"/>
  <c r="BD372" i="2"/>
  <c r="AY372" i="2"/>
  <c r="BB372" i="2"/>
  <c r="Q372" i="6" s="1"/>
  <c r="BC375" i="2"/>
  <c r="R375" i="6" s="1"/>
  <c r="BC373" i="2"/>
  <c r="R373" i="6" s="1"/>
  <c r="AR375" i="2"/>
  <c r="BD374" i="2"/>
  <c r="BB374" i="2"/>
  <c r="Q374" i="6" s="1"/>
  <c r="AR373" i="2"/>
  <c r="AO372" i="2"/>
  <c r="H372" i="6" s="1"/>
  <c r="BF369" i="2"/>
  <c r="BE369" i="2"/>
  <c r="AO374" i="2"/>
  <c r="H374" i="6" s="1"/>
  <c r="AY370" i="2"/>
  <c r="AY375" i="2"/>
  <c r="BF373" i="2"/>
  <c r="BE373" i="2"/>
  <c r="P367" i="6"/>
  <c r="N367" i="6"/>
  <c r="AN365" i="2"/>
  <c r="AL365" i="2"/>
  <c r="AS365" i="2"/>
  <c r="R365" i="2"/>
  <c r="AO365" i="2" s="1"/>
  <c r="AL366" i="2"/>
  <c r="AS366" i="2"/>
  <c r="R366" i="2"/>
  <c r="BC367" i="2"/>
  <c r="R367" i="6" s="1"/>
  <c r="AR367" i="2"/>
  <c r="BF363" i="2"/>
  <c r="BE363" i="2"/>
  <c r="R361" i="2"/>
  <c r="AN361" i="2"/>
  <c r="G361" i="6" s="1"/>
  <c r="AL361" i="2"/>
  <c r="AS361" i="2"/>
  <c r="AY367" i="2"/>
  <c r="AK362" i="2"/>
  <c r="L362" i="6" s="1"/>
  <c r="R362" i="2"/>
  <c r="AS362" i="2"/>
  <c r="AL362" i="2"/>
  <c r="AW365" i="2"/>
  <c r="AX374" i="2"/>
  <c r="AP365" i="2"/>
  <c r="AP361" i="2"/>
  <c r="AX378" i="2"/>
  <c r="AX372" i="2"/>
  <c r="AQ380" i="2"/>
  <c r="AW361" i="2"/>
  <c r="AQ374" i="2"/>
  <c r="AX382" i="2"/>
  <c r="AQ365" i="2"/>
  <c r="AQ372" i="2"/>
  <c r="AX380" i="2"/>
  <c r="AQ378" i="2"/>
  <c r="AQ382" i="2"/>
  <c r="N382" i="6" l="1"/>
  <c r="N380" i="6"/>
  <c r="N378" i="6"/>
  <c r="P380" i="6"/>
  <c r="P378" i="6"/>
  <c r="P382" i="6"/>
  <c r="BF390" i="2"/>
  <c r="BE390" i="2"/>
  <c r="BF386" i="2"/>
  <c r="BE386" i="2"/>
  <c r="AR380" i="2"/>
  <c r="BC380" i="2"/>
  <c r="R380" i="6" s="1"/>
  <c r="BC382" i="2"/>
  <c r="R382" i="6" s="1"/>
  <c r="AR382" i="2"/>
  <c r="AR378" i="2"/>
  <c r="BC378" i="2"/>
  <c r="R378" i="6" s="1"/>
  <c r="BE378" i="2"/>
  <c r="BF378" i="2"/>
  <c r="AY382" i="2"/>
  <c r="BE380" i="2"/>
  <c r="BF380" i="2"/>
  <c r="N372" i="6"/>
  <c r="P372" i="6"/>
  <c r="N374" i="6"/>
  <c r="P374" i="6"/>
  <c r="AY374" i="2"/>
  <c r="BF374" i="2" s="1"/>
  <c r="AR372" i="2"/>
  <c r="BC372" i="2"/>
  <c r="R372" i="6" s="1"/>
  <c r="AR374" i="2"/>
  <c r="BC374" i="2"/>
  <c r="R374" i="6" s="1"/>
  <c r="BF370" i="2"/>
  <c r="BE370" i="2"/>
  <c r="BF375" i="2"/>
  <c r="BE375" i="2"/>
  <c r="BF372" i="2"/>
  <c r="BE372" i="2"/>
  <c r="O361" i="6"/>
  <c r="M361" i="6"/>
  <c r="M365" i="6"/>
  <c r="N365" i="6"/>
  <c r="AR365" i="2"/>
  <c r="O365" i="6"/>
  <c r="BB365" i="2"/>
  <c r="Q365" i="6" s="1"/>
  <c r="BD365" i="2"/>
  <c r="AT366" i="2"/>
  <c r="AM365" i="2"/>
  <c r="AN366" i="2"/>
  <c r="AM366" i="2"/>
  <c r="G365" i="6"/>
  <c r="AN364" i="2"/>
  <c r="H365" i="6"/>
  <c r="AT365" i="2"/>
  <c r="BD361" i="2"/>
  <c r="BB361" i="2"/>
  <c r="Q361" i="6" s="1"/>
  <c r="AM362" i="2"/>
  <c r="AN362" i="2"/>
  <c r="G362" i="6" s="1"/>
  <c r="AT361" i="2"/>
  <c r="AT362" i="2"/>
  <c r="AM361" i="2"/>
  <c r="AO361" i="2"/>
  <c r="H361" i="6" s="1"/>
  <c r="BE367" i="2"/>
  <c r="BF367" i="2"/>
  <c r="AX365" i="2"/>
  <c r="AP362" i="2"/>
  <c r="AP364" i="2"/>
  <c r="AX361" i="2"/>
  <c r="AW364" i="2"/>
  <c r="AW362" i="2"/>
  <c r="AW366" i="2"/>
  <c r="AQ361" i="2"/>
  <c r="AP366" i="2"/>
  <c r="BE382" i="2" l="1"/>
  <c r="BF382" i="2"/>
  <c r="BE374" i="2"/>
  <c r="N361" i="6"/>
  <c r="P361" i="6"/>
  <c r="M362" i="6"/>
  <c r="O362" i="6"/>
  <c r="P365" i="6"/>
  <c r="BC365" i="2"/>
  <c r="R365" i="6" s="1"/>
  <c r="M366" i="6"/>
  <c r="O366" i="6"/>
  <c r="BB366" i="2"/>
  <c r="Q366" i="6" s="1"/>
  <c r="BD366" i="2"/>
  <c r="M364" i="6"/>
  <c r="O364" i="6"/>
  <c r="BB364" i="2"/>
  <c r="Q364" i="6" s="1"/>
  <c r="BD364" i="2"/>
  <c r="AY364" i="2"/>
  <c r="G366" i="6"/>
  <c r="AO366" i="2"/>
  <c r="AY365" i="2"/>
  <c r="G364" i="6"/>
  <c r="AO364" i="2"/>
  <c r="AR361" i="2"/>
  <c r="BC361" i="2"/>
  <c r="R361" i="6" s="1"/>
  <c r="BD362" i="2"/>
  <c r="BB362" i="2"/>
  <c r="Q362" i="6" s="1"/>
  <c r="AO362" i="2"/>
  <c r="H362" i="6" s="1"/>
  <c r="AY361" i="2"/>
  <c r="AX366" i="2"/>
  <c r="AX364" i="2"/>
  <c r="AX362" i="2"/>
  <c r="AQ362" i="2"/>
  <c r="AQ366" i="2"/>
  <c r="AQ364" i="2"/>
  <c r="N362" i="6" l="1"/>
  <c r="P362" i="6"/>
  <c r="N366" i="6"/>
  <c r="AR366" i="2"/>
  <c r="P366" i="6"/>
  <c r="BC366" i="2"/>
  <c r="R366" i="6" s="1"/>
  <c r="P364" i="6"/>
  <c r="BC364" i="2"/>
  <c r="R364" i="6" s="1"/>
  <c r="N364" i="6"/>
  <c r="AR364" i="2"/>
  <c r="BE364" i="2"/>
  <c r="BF364" i="2"/>
  <c r="H366" i="6"/>
  <c r="AY362" i="2"/>
  <c r="BF362" i="2" s="1"/>
  <c r="H364" i="6"/>
  <c r="AY366" i="2"/>
  <c r="BE365" i="2"/>
  <c r="BF365" i="2"/>
  <c r="AR362" i="2"/>
  <c r="BC362" i="2"/>
  <c r="R362" i="6" s="1"/>
  <c r="BE361" i="2"/>
  <c r="BF361" i="2"/>
  <c r="BE362" i="2" l="1"/>
  <c r="BE366" i="2"/>
  <c r="BF366" i="2"/>
  <c r="S359" i="6" l="1"/>
  <c r="L359" i="6"/>
  <c r="K359" i="6"/>
  <c r="J359" i="6"/>
  <c r="I359" i="6"/>
  <c r="H359" i="6"/>
  <c r="G359" i="6"/>
  <c r="F359" i="6"/>
  <c r="E359" i="6"/>
  <c r="D359" i="6"/>
  <c r="C359" i="6"/>
  <c r="B359" i="6"/>
  <c r="A359" i="6"/>
  <c r="S358" i="6"/>
  <c r="L358" i="6"/>
  <c r="K358" i="6"/>
  <c r="J358" i="6"/>
  <c r="I358" i="6"/>
  <c r="H358" i="6"/>
  <c r="G358" i="6"/>
  <c r="F358" i="6"/>
  <c r="E358" i="6"/>
  <c r="D358" i="6"/>
  <c r="C358" i="6"/>
  <c r="B358" i="6"/>
  <c r="A358" i="6"/>
  <c r="S357" i="6"/>
  <c r="L357" i="6"/>
  <c r="K357" i="6"/>
  <c r="J357" i="6"/>
  <c r="I357" i="6"/>
  <c r="H357" i="6"/>
  <c r="G357" i="6"/>
  <c r="F357" i="6"/>
  <c r="E357" i="6"/>
  <c r="D357" i="6"/>
  <c r="C357" i="6"/>
  <c r="B357" i="6"/>
  <c r="A357" i="6"/>
  <c r="S356" i="6"/>
  <c r="L356" i="6"/>
  <c r="K356" i="6"/>
  <c r="J356" i="6"/>
  <c r="I356" i="6"/>
  <c r="H356" i="6"/>
  <c r="G356" i="6"/>
  <c r="F356" i="6"/>
  <c r="E356" i="6"/>
  <c r="D356" i="6"/>
  <c r="C356" i="6"/>
  <c r="B356" i="6"/>
  <c r="A356" i="6"/>
  <c r="S355" i="6"/>
  <c r="L355" i="6"/>
  <c r="K355" i="6"/>
  <c r="J355" i="6"/>
  <c r="I355" i="6"/>
  <c r="H355" i="6"/>
  <c r="G355" i="6"/>
  <c r="F355" i="6"/>
  <c r="E355" i="6"/>
  <c r="D355" i="6"/>
  <c r="C355" i="6"/>
  <c r="B355" i="6"/>
  <c r="A355" i="6"/>
  <c r="S354" i="6"/>
  <c r="L354" i="6"/>
  <c r="K354" i="6"/>
  <c r="J354" i="6"/>
  <c r="I354" i="6"/>
  <c r="H354" i="6"/>
  <c r="G354" i="6"/>
  <c r="F354" i="6"/>
  <c r="E354" i="6"/>
  <c r="D354" i="6"/>
  <c r="C354" i="6"/>
  <c r="B354" i="6"/>
  <c r="A354" i="6"/>
  <c r="S353" i="6"/>
  <c r="L353" i="6"/>
  <c r="K353" i="6"/>
  <c r="J353" i="6"/>
  <c r="I353" i="6"/>
  <c r="H353" i="6"/>
  <c r="G353" i="6"/>
  <c r="F353" i="6"/>
  <c r="E353" i="6"/>
  <c r="D353" i="6"/>
  <c r="C353" i="6"/>
  <c r="B353" i="6"/>
  <c r="A353" i="6"/>
  <c r="BA359" i="2" l="1"/>
  <c r="AZ359" i="2"/>
  <c r="AV359" i="2"/>
  <c r="AD359" i="2"/>
  <c r="AF359" i="2" s="1"/>
  <c r="X359" i="2"/>
  <c r="Z359" i="2" s="1"/>
  <c r="S359" i="2"/>
  <c r="U359" i="2" s="1"/>
  <c r="E359" i="2"/>
  <c r="G359" i="2" s="1"/>
  <c r="D359" i="2"/>
  <c r="C359" i="2"/>
  <c r="J359" i="2" s="1"/>
  <c r="L359" i="2" s="1"/>
  <c r="M359" i="2" s="1"/>
  <c r="B359" i="2"/>
  <c r="A359" i="2"/>
  <c r="BA358" i="2"/>
  <c r="AZ358" i="2"/>
  <c r="AV358" i="2"/>
  <c r="AD358" i="2"/>
  <c r="AF358" i="2" s="1"/>
  <c r="X358" i="2"/>
  <c r="Z358" i="2" s="1"/>
  <c r="S358" i="2"/>
  <c r="E358" i="2"/>
  <c r="G358" i="2" s="1"/>
  <c r="D358" i="2"/>
  <c r="C358" i="2"/>
  <c r="J358" i="2" s="1"/>
  <c r="L358" i="2" s="1"/>
  <c r="M358" i="2" s="1"/>
  <c r="B358" i="2"/>
  <c r="A358" i="2"/>
  <c r="BA357" i="2"/>
  <c r="AZ357" i="2"/>
  <c r="AV357" i="2"/>
  <c r="AD357" i="2"/>
  <c r="AF357" i="2" s="1"/>
  <c r="AA357" i="2"/>
  <c r="X357" i="2"/>
  <c r="Z357" i="2" s="1"/>
  <c r="S357" i="2"/>
  <c r="U357" i="2" s="1"/>
  <c r="J357" i="2"/>
  <c r="L357" i="2" s="1"/>
  <c r="M357" i="2" s="1"/>
  <c r="E357" i="2"/>
  <c r="G357" i="2" s="1"/>
  <c r="O357" i="2" s="1"/>
  <c r="D357" i="2"/>
  <c r="C357" i="2"/>
  <c r="B357" i="2"/>
  <c r="A357" i="2"/>
  <c r="BA356" i="2"/>
  <c r="AZ356" i="2"/>
  <c r="AV356" i="2"/>
  <c r="AD356" i="2"/>
  <c r="AF356" i="2" s="1"/>
  <c r="X356" i="2"/>
  <c r="Z356" i="2" s="1"/>
  <c r="AA356" i="2" s="1"/>
  <c r="S356" i="2"/>
  <c r="E356" i="2"/>
  <c r="G356" i="2" s="1"/>
  <c r="O356" i="2" s="1"/>
  <c r="C356" i="2"/>
  <c r="J356" i="2" s="1"/>
  <c r="L356" i="2" s="1"/>
  <c r="M356" i="2" s="1"/>
  <c r="B356" i="2"/>
  <c r="A356" i="2"/>
  <c r="BA355" i="2"/>
  <c r="AZ355" i="2"/>
  <c r="AV355" i="2"/>
  <c r="AD355" i="2"/>
  <c r="AF355" i="2" s="1"/>
  <c r="X355" i="2"/>
  <c r="Z355" i="2" s="1"/>
  <c r="AA355" i="2" s="1"/>
  <c r="S355" i="2"/>
  <c r="U355" i="2" s="1"/>
  <c r="AJ355" i="2" s="1"/>
  <c r="E355" i="2"/>
  <c r="G355" i="2" s="1"/>
  <c r="O355" i="2" s="1"/>
  <c r="D355" i="2"/>
  <c r="C355" i="2"/>
  <c r="J355" i="2" s="1"/>
  <c r="L355" i="2" s="1"/>
  <c r="M355" i="2" s="1"/>
  <c r="B355" i="2"/>
  <c r="A355" i="2"/>
  <c r="BA354" i="2"/>
  <c r="AZ354" i="2"/>
  <c r="AV354" i="2"/>
  <c r="AD354" i="2"/>
  <c r="AF354" i="2" s="1"/>
  <c r="AA354" i="2"/>
  <c r="X354" i="2"/>
  <c r="Z354" i="2" s="1"/>
  <c r="S354" i="2"/>
  <c r="J354" i="2"/>
  <c r="L354" i="2" s="1"/>
  <c r="M354" i="2" s="1"/>
  <c r="E354" i="2"/>
  <c r="G354" i="2" s="1"/>
  <c r="O354" i="2" s="1"/>
  <c r="D354" i="2"/>
  <c r="C354" i="2"/>
  <c r="B354" i="2"/>
  <c r="A354" i="2"/>
  <c r="BA353" i="2"/>
  <c r="AZ353" i="2"/>
  <c r="AV353" i="2"/>
  <c r="AD353" i="2"/>
  <c r="AF353" i="2" s="1"/>
  <c r="AA353" i="2"/>
  <c r="X353" i="2"/>
  <c r="Z353" i="2" s="1"/>
  <c r="S353" i="2"/>
  <c r="U353" i="2" s="1"/>
  <c r="AJ353" i="2" s="1"/>
  <c r="J353" i="2"/>
  <c r="L353" i="2" s="1"/>
  <c r="M353" i="2" s="1"/>
  <c r="E353" i="2"/>
  <c r="G353" i="2" s="1"/>
  <c r="O353" i="2" s="1"/>
  <c r="C353" i="2"/>
  <c r="D353" i="2" s="1"/>
  <c r="B353" i="2"/>
  <c r="A353" i="2"/>
  <c r="D356" i="2" l="1"/>
  <c r="U358" i="2"/>
  <c r="AJ358" i="2" s="1"/>
  <c r="Q355" i="2"/>
  <c r="P355" i="2"/>
  <c r="Q356" i="2"/>
  <c r="AL356" i="2" s="1"/>
  <c r="P356" i="2"/>
  <c r="AH353" i="2"/>
  <c r="H354" i="2"/>
  <c r="U354" i="2"/>
  <c r="AH354" i="2"/>
  <c r="H355" i="2"/>
  <c r="AN355" i="2"/>
  <c r="AL355" i="2"/>
  <c r="AH355" i="2"/>
  <c r="U356" i="2"/>
  <c r="AH356" i="2"/>
  <c r="H357" i="2"/>
  <c r="AJ357" i="2"/>
  <c r="AH357" i="2"/>
  <c r="AA358" i="2"/>
  <c r="AA359" i="2"/>
  <c r="V353" i="2"/>
  <c r="AG353" i="2"/>
  <c r="AG354" i="2"/>
  <c r="V355" i="2"/>
  <c r="AG355" i="2"/>
  <c r="AG356" i="2"/>
  <c r="V357" i="2"/>
  <c r="AG357" i="2"/>
  <c r="H358" i="2"/>
  <c r="O358" i="2"/>
  <c r="AG358" i="2"/>
  <c r="AH358" i="2"/>
  <c r="O359" i="2"/>
  <c r="H359" i="2"/>
  <c r="AG359" i="2"/>
  <c r="AH359" i="2"/>
  <c r="Q353" i="2"/>
  <c r="P353" i="2"/>
  <c r="Q357" i="2"/>
  <c r="AN357" i="2" s="1"/>
  <c r="P357" i="2"/>
  <c r="V358" i="2"/>
  <c r="AJ359" i="2"/>
  <c r="V359" i="2"/>
  <c r="Q354" i="2"/>
  <c r="P354" i="2"/>
  <c r="H353" i="2"/>
  <c r="H356" i="2"/>
  <c r="F353" i="2"/>
  <c r="Y353" i="2"/>
  <c r="AE353" i="2"/>
  <c r="F354" i="2"/>
  <c r="K354" i="2"/>
  <c r="T354" i="2"/>
  <c r="Y354" i="2"/>
  <c r="AE354" i="2"/>
  <c r="F355" i="2"/>
  <c r="K355" i="2"/>
  <c r="T355" i="2"/>
  <c r="Y355" i="2"/>
  <c r="AE355" i="2"/>
  <c r="F356" i="2"/>
  <c r="K356" i="2"/>
  <c r="T356" i="2"/>
  <c r="Y356" i="2"/>
  <c r="AE356" i="2"/>
  <c r="F357" i="2"/>
  <c r="K357" i="2"/>
  <c r="T357" i="2"/>
  <c r="Y357" i="2"/>
  <c r="AE357" i="2"/>
  <c r="F358" i="2"/>
  <c r="K358" i="2"/>
  <c r="T358" i="2"/>
  <c r="Y358" i="2"/>
  <c r="AE358" i="2"/>
  <c r="F359" i="2"/>
  <c r="K359" i="2"/>
  <c r="T359" i="2"/>
  <c r="Y359" i="2"/>
  <c r="AE359" i="2"/>
  <c r="K353" i="2"/>
  <c r="T353" i="2"/>
  <c r="A348" i="6"/>
  <c r="B348" i="6"/>
  <c r="C348" i="6"/>
  <c r="D348" i="6"/>
  <c r="E348" i="6"/>
  <c r="F348" i="6"/>
  <c r="G348" i="6"/>
  <c r="H348" i="6"/>
  <c r="I348" i="6"/>
  <c r="J348" i="6"/>
  <c r="K348" i="6"/>
  <c r="L348" i="6"/>
  <c r="S348" i="6"/>
  <c r="S351" i="6"/>
  <c r="B351" i="6"/>
  <c r="A351" i="6"/>
  <c r="S350" i="6"/>
  <c r="B350" i="6"/>
  <c r="A350" i="6"/>
  <c r="S349" i="6"/>
  <c r="F349" i="6"/>
  <c r="B349" i="6"/>
  <c r="A349" i="6"/>
  <c r="S347" i="6"/>
  <c r="B347" i="6"/>
  <c r="A347" i="6"/>
  <c r="S346" i="6"/>
  <c r="B346" i="6"/>
  <c r="A346" i="6"/>
  <c r="S345" i="6"/>
  <c r="B345" i="6"/>
  <c r="A345" i="6"/>
  <c r="BA351" i="2"/>
  <c r="AZ351" i="2"/>
  <c r="AV351" i="2"/>
  <c r="AD351" i="2"/>
  <c r="AF351" i="2" s="1"/>
  <c r="Y351" i="2"/>
  <c r="F351" i="6" s="1"/>
  <c r="X351" i="2"/>
  <c r="Z351" i="2" s="1"/>
  <c r="S351" i="2"/>
  <c r="U351" i="2" s="1"/>
  <c r="E351" i="2"/>
  <c r="G351" i="2" s="1"/>
  <c r="C351" i="2"/>
  <c r="D351" i="2" s="1"/>
  <c r="B351" i="2"/>
  <c r="A351" i="2"/>
  <c r="BA350" i="2"/>
  <c r="AZ350" i="2"/>
  <c r="AV350" i="2"/>
  <c r="AD350" i="2"/>
  <c r="AF350" i="2" s="1"/>
  <c r="X350" i="2"/>
  <c r="Z350" i="2" s="1"/>
  <c r="S350" i="2"/>
  <c r="J350" i="2"/>
  <c r="L350" i="2" s="1"/>
  <c r="M350" i="2" s="1"/>
  <c r="E350" i="2"/>
  <c r="G350" i="2" s="1"/>
  <c r="C350" i="2"/>
  <c r="D350" i="2" s="1"/>
  <c r="B350" i="2"/>
  <c r="A350" i="2"/>
  <c r="BA349" i="2"/>
  <c r="AZ349" i="2"/>
  <c r="AV349" i="2"/>
  <c r="AD349" i="2"/>
  <c r="AF349" i="2" s="1"/>
  <c r="Y349" i="2"/>
  <c r="X349" i="2"/>
  <c r="Z349" i="2" s="1"/>
  <c r="S349" i="2"/>
  <c r="U349" i="2" s="1"/>
  <c r="F349" i="2"/>
  <c r="E349" i="2"/>
  <c r="G349" i="2" s="1"/>
  <c r="H349" i="2" s="1"/>
  <c r="C349" i="2"/>
  <c r="D349" i="2" s="1"/>
  <c r="B349" i="2"/>
  <c r="A349" i="2"/>
  <c r="BA348" i="2"/>
  <c r="AZ348" i="2"/>
  <c r="AV348" i="2"/>
  <c r="AD348" i="2"/>
  <c r="AF348" i="2" s="1"/>
  <c r="AG348" i="2" s="1"/>
  <c r="X348" i="2"/>
  <c r="Z348" i="2" s="1"/>
  <c r="S348" i="2"/>
  <c r="T348" i="2" s="1"/>
  <c r="E348" i="2"/>
  <c r="G348" i="2" s="1"/>
  <c r="H348" i="2" s="1"/>
  <c r="C348" i="2"/>
  <c r="D348" i="2" s="1"/>
  <c r="B348" i="2"/>
  <c r="A348" i="2"/>
  <c r="BA347" i="2"/>
  <c r="AZ347" i="2"/>
  <c r="AV347" i="2"/>
  <c r="AD347" i="2"/>
  <c r="AF347" i="2" s="1"/>
  <c r="X347" i="2"/>
  <c r="Z347" i="2" s="1"/>
  <c r="S347" i="2"/>
  <c r="U347" i="2" s="1"/>
  <c r="E347" i="2"/>
  <c r="G347" i="2" s="1"/>
  <c r="H347" i="2" s="1"/>
  <c r="C347" i="2"/>
  <c r="D347" i="2" s="1"/>
  <c r="B347" i="2"/>
  <c r="A347" i="2"/>
  <c r="BA346" i="2"/>
  <c r="AZ346" i="2"/>
  <c r="AV346" i="2"/>
  <c r="AE346" i="2"/>
  <c r="AD346" i="2"/>
  <c r="AF346" i="2" s="1"/>
  <c r="AG346" i="2" s="1"/>
  <c r="X346" i="2"/>
  <c r="Z346" i="2" s="1"/>
  <c r="AH346" i="2" s="1"/>
  <c r="I346" i="6" s="1"/>
  <c r="S346" i="2"/>
  <c r="T346" i="2" s="1"/>
  <c r="J346" i="2"/>
  <c r="L346" i="2" s="1"/>
  <c r="M346" i="2" s="1"/>
  <c r="E346" i="2"/>
  <c r="G346" i="2" s="1"/>
  <c r="H346" i="2" s="1"/>
  <c r="D346" i="2"/>
  <c r="C346" i="2"/>
  <c r="B346" i="2"/>
  <c r="A346" i="2"/>
  <c r="BA345" i="2"/>
  <c r="AZ345" i="2"/>
  <c r="AV345" i="2"/>
  <c r="AD345" i="2"/>
  <c r="AF345" i="2" s="1"/>
  <c r="X345" i="2"/>
  <c r="Z345" i="2" s="1"/>
  <c r="T345" i="2"/>
  <c r="S345" i="2"/>
  <c r="U345" i="2" s="1"/>
  <c r="E345" i="2"/>
  <c r="G345" i="2" s="1"/>
  <c r="H345" i="2" s="1"/>
  <c r="C345" i="2"/>
  <c r="D345" i="2" s="1"/>
  <c r="B345" i="2"/>
  <c r="A345" i="2"/>
  <c r="AP357" i="2"/>
  <c r="AP355" i="2"/>
  <c r="M355" i="6" l="1"/>
  <c r="M357" i="6"/>
  <c r="AI356" i="2"/>
  <c r="AI354" i="2"/>
  <c r="R353" i="2"/>
  <c r="AS353" i="2"/>
  <c r="R354" i="2"/>
  <c r="AS354" i="2"/>
  <c r="R357" i="2"/>
  <c r="AO357" i="2" s="1"/>
  <c r="AS357" i="2"/>
  <c r="Q359" i="2"/>
  <c r="P359" i="2"/>
  <c r="Q358" i="2"/>
  <c r="P358" i="2"/>
  <c r="AI357" i="2"/>
  <c r="AJ356" i="2"/>
  <c r="V356" i="2"/>
  <c r="AK359" i="2"/>
  <c r="AK358" i="2"/>
  <c r="AI358" i="2"/>
  <c r="AL357" i="2"/>
  <c r="AI355" i="2"/>
  <c r="AL354" i="2"/>
  <c r="AI353" i="2"/>
  <c r="AS356" i="2"/>
  <c r="R356" i="2"/>
  <c r="AM356" i="2" s="1"/>
  <c r="AL353" i="2"/>
  <c r="AM353" i="2" s="1"/>
  <c r="AI359" i="2"/>
  <c r="AK357" i="2"/>
  <c r="AK355" i="2"/>
  <c r="AK353" i="2"/>
  <c r="AN356" i="2"/>
  <c r="AJ354" i="2"/>
  <c r="V354" i="2"/>
  <c r="AN353" i="2"/>
  <c r="R355" i="2"/>
  <c r="AO355" i="2" s="1"/>
  <c r="AS355" i="2"/>
  <c r="E351" i="6"/>
  <c r="F351" i="2"/>
  <c r="T351" i="2"/>
  <c r="AE351" i="2"/>
  <c r="J351" i="2"/>
  <c r="J347" i="2"/>
  <c r="L347" i="2" s="1"/>
  <c r="M347" i="2" s="1"/>
  <c r="J345" i="2"/>
  <c r="AH345" i="2"/>
  <c r="I345" i="6" s="1"/>
  <c r="K346" i="2"/>
  <c r="F348" i="2"/>
  <c r="Y348" i="2"/>
  <c r="K350" i="2"/>
  <c r="Y350" i="2"/>
  <c r="F350" i="6" s="1"/>
  <c r="E347" i="6"/>
  <c r="J348" i="2"/>
  <c r="L348" i="2" s="1"/>
  <c r="M348" i="2" s="1"/>
  <c r="U350" i="2"/>
  <c r="AJ350" i="2" s="1"/>
  <c r="K350" i="6" s="1"/>
  <c r="E346" i="6"/>
  <c r="E350" i="6"/>
  <c r="AE345" i="2"/>
  <c r="F347" i="2"/>
  <c r="Y347" i="2"/>
  <c r="F347" i="6" s="1"/>
  <c r="J349" i="2"/>
  <c r="L349" i="2" s="1"/>
  <c r="M349" i="2" s="1"/>
  <c r="F350" i="2"/>
  <c r="T350" i="2"/>
  <c r="AE350" i="2"/>
  <c r="E345" i="6"/>
  <c r="E349" i="6"/>
  <c r="O345" i="2"/>
  <c r="C345" i="6" s="1"/>
  <c r="AG347" i="2"/>
  <c r="Y345" i="2"/>
  <c r="F345" i="6" s="1"/>
  <c r="O346" i="2"/>
  <c r="C346" i="6" s="1"/>
  <c r="AE347" i="2"/>
  <c r="V349" i="2"/>
  <c r="AJ349" i="2"/>
  <c r="K349" i="6" s="1"/>
  <c r="AG349" i="2"/>
  <c r="V351" i="2"/>
  <c r="AJ351" i="2"/>
  <c r="K351" i="6" s="1"/>
  <c r="AG351" i="2"/>
  <c r="AH351" i="2"/>
  <c r="I351" i="6" s="1"/>
  <c r="V345" i="2"/>
  <c r="AJ345" i="2"/>
  <c r="K345" i="6" s="1"/>
  <c r="AG345" i="2"/>
  <c r="AI345" i="2" s="1"/>
  <c r="J345" i="6" s="1"/>
  <c r="F346" i="2"/>
  <c r="Y346" i="2"/>
  <c r="F346" i="6" s="1"/>
  <c r="O347" i="2"/>
  <c r="C347" i="6" s="1"/>
  <c r="AA347" i="2"/>
  <c r="AH347" i="2"/>
  <c r="I347" i="6" s="1"/>
  <c r="K348" i="2"/>
  <c r="AE348" i="2"/>
  <c r="T349" i="2"/>
  <c r="AE349" i="2"/>
  <c r="AA350" i="2"/>
  <c r="V347" i="2"/>
  <c r="AJ347" i="2"/>
  <c r="K347" i="6" s="1"/>
  <c r="AG350" i="2"/>
  <c r="AH350" i="2"/>
  <c r="I350" i="6" s="1"/>
  <c r="H351" i="2"/>
  <c r="O351" i="2"/>
  <c r="C351" i="6" s="1"/>
  <c r="F345" i="2"/>
  <c r="AA346" i="2"/>
  <c r="AI346" i="2" s="1"/>
  <c r="J346" i="6" s="1"/>
  <c r="K347" i="2"/>
  <c r="T347" i="2"/>
  <c r="U348" i="2"/>
  <c r="U346" i="2"/>
  <c r="O348" i="2"/>
  <c r="AA348" i="2"/>
  <c r="AH348" i="2"/>
  <c r="O349" i="2"/>
  <c r="C349" i="6" s="1"/>
  <c r="AA349" i="2"/>
  <c r="AH349" i="2"/>
  <c r="I349" i="6" s="1"/>
  <c r="H350" i="2"/>
  <c r="O350" i="2"/>
  <c r="C350" i="6" s="1"/>
  <c r="AA351" i="2"/>
  <c r="AA345" i="2"/>
  <c r="AP353" i="2"/>
  <c r="AW353" i="2"/>
  <c r="AP356" i="2"/>
  <c r="AW356" i="2"/>
  <c r="AQ357" i="2"/>
  <c r="AW355" i="2"/>
  <c r="AQ355" i="2"/>
  <c r="AW357" i="2"/>
  <c r="O353" i="6" l="1"/>
  <c r="O357" i="6"/>
  <c r="O355" i="6"/>
  <c r="O356" i="6"/>
  <c r="M353" i="6"/>
  <c r="N355" i="6"/>
  <c r="N357" i="6"/>
  <c r="M356" i="6"/>
  <c r="AR355" i="2"/>
  <c r="AR357" i="2"/>
  <c r="BD353" i="2"/>
  <c r="BB353" i="2"/>
  <c r="Q353" i="6" s="1"/>
  <c r="BD355" i="2"/>
  <c r="BB355" i="2"/>
  <c r="Q355" i="6" s="1"/>
  <c r="BD356" i="2"/>
  <c r="BB356" i="2"/>
  <c r="Q356" i="6" s="1"/>
  <c r="BD357" i="2"/>
  <c r="BB357" i="2"/>
  <c r="Q357" i="6" s="1"/>
  <c r="AM355" i="2"/>
  <c r="R358" i="2"/>
  <c r="AS358" i="2"/>
  <c r="AL358" i="2"/>
  <c r="AT353" i="2"/>
  <c r="AO353" i="2"/>
  <c r="AN354" i="2"/>
  <c r="AM354" i="2"/>
  <c r="AT354" i="2"/>
  <c r="AK354" i="2"/>
  <c r="R359" i="2"/>
  <c r="AS359" i="2"/>
  <c r="AL359" i="2"/>
  <c r="AN359" i="2"/>
  <c r="AT355" i="2"/>
  <c r="AO356" i="2"/>
  <c r="AT356" i="2"/>
  <c r="AM357" i="2"/>
  <c r="AK356" i="2"/>
  <c r="AT357" i="2"/>
  <c r="L351" i="2"/>
  <c r="M351" i="2" s="1"/>
  <c r="K351" i="2"/>
  <c r="V350" i="2"/>
  <c r="L345" i="2"/>
  <c r="M345" i="2" s="1"/>
  <c r="K345" i="2"/>
  <c r="AI348" i="2"/>
  <c r="K349" i="2"/>
  <c r="Q349" i="2"/>
  <c r="P349" i="2"/>
  <c r="D349" i="6" s="1"/>
  <c r="AI349" i="2"/>
  <c r="J349" i="6" s="1"/>
  <c r="Q351" i="2"/>
  <c r="P351" i="2"/>
  <c r="D351" i="6" s="1"/>
  <c r="AK345" i="2"/>
  <c r="L345" i="6" s="1"/>
  <c r="V346" i="2"/>
  <c r="AJ346" i="2"/>
  <c r="K346" i="6" s="1"/>
  <c r="AK347" i="2"/>
  <c r="L347" i="6" s="1"/>
  <c r="Q347" i="2"/>
  <c r="P347" i="2"/>
  <c r="D347" i="6" s="1"/>
  <c r="AK349" i="2"/>
  <c r="L349" i="6" s="1"/>
  <c r="Q346" i="2"/>
  <c r="P346" i="2"/>
  <c r="D346" i="6" s="1"/>
  <c r="Q350" i="2"/>
  <c r="P350" i="2"/>
  <c r="D350" i="6" s="1"/>
  <c r="V348" i="2"/>
  <c r="AJ348" i="2"/>
  <c r="AI350" i="2"/>
  <c r="J350" i="6" s="1"/>
  <c r="AK350" i="2"/>
  <c r="L350" i="6" s="1"/>
  <c r="AI347" i="2"/>
  <c r="J347" i="6" s="1"/>
  <c r="AI351" i="2"/>
  <c r="J351" i="6" s="1"/>
  <c r="Q345" i="2"/>
  <c r="P345" i="2"/>
  <c r="D345" i="6" s="1"/>
  <c r="Q348" i="2"/>
  <c r="P348" i="2"/>
  <c r="AK351" i="2"/>
  <c r="L351" i="6" s="1"/>
  <c r="S343" i="6"/>
  <c r="B343" i="6"/>
  <c r="A343" i="6"/>
  <c r="S342" i="6"/>
  <c r="B342" i="6"/>
  <c r="A342" i="6"/>
  <c r="S341" i="6"/>
  <c r="B341" i="6"/>
  <c r="A341" i="6"/>
  <c r="S340" i="6"/>
  <c r="E340" i="6"/>
  <c r="B340" i="6"/>
  <c r="A340" i="6"/>
  <c r="S339" i="6"/>
  <c r="B339" i="6"/>
  <c r="A339" i="6"/>
  <c r="S338" i="6"/>
  <c r="B338" i="6"/>
  <c r="A338" i="6"/>
  <c r="S337" i="6"/>
  <c r="F337" i="6"/>
  <c r="B337" i="6"/>
  <c r="A337" i="6"/>
  <c r="S336" i="6"/>
  <c r="E336" i="6"/>
  <c r="B336" i="6"/>
  <c r="A336" i="6"/>
  <c r="S335" i="6"/>
  <c r="B335" i="6"/>
  <c r="A335" i="6"/>
  <c r="BA343" i="2"/>
  <c r="AZ343" i="2"/>
  <c r="AV343" i="2"/>
  <c r="AF343" i="2"/>
  <c r="AE343" i="2"/>
  <c r="AD343" i="2"/>
  <c r="Y343" i="2"/>
  <c r="F343" i="6" s="1"/>
  <c r="X343" i="2"/>
  <c r="E343" i="6" s="1"/>
  <c r="S343" i="2"/>
  <c r="U343" i="2" s="1"/>
  <c r="AJ343" i="2" s="1"/>
  <c r="K343" i="6" s="1"/>
  <c r="G343" i="2"/>
  <c r="F343" i="2"/>
  <c r="E343" i="2"/>
  <c r="C343" i="2"/>
  <c r="B343" i="2"/>
  <c r="A343" i="2"/>
  <c r="BA342" i="2"/>
  <c r="AZ342" i="2"/>
  <c r="AV342" i="2"/>
  <c r="AD342" i="2"/>
  <c r="AF342" i="2" s="1"/>
  <c r="Z342" i="2"/>
  <c r="X342" i="2"/>
  <c r="E342" i="6" s="1"/>
  <c r="T342" i="2"/>
  <c r="S342" i="2"/>
  <c r="F342" i="2"/>
  <c r="E342" i="2"/>
  <c r="G342" i="2" s="1"/>
  <c r="C342" i="2"/>
  <c r="B342" i="2"/>
  <c r="A342" i="2"/>
  <c r="BA341" i="2"/>
  <c r="AZ341" i="2"/>
  <c r="AV341" i="2"/>
  <c r="AF341" i="2"/>
  <c r="AE341" i="2"/>
  <c r="AD341" i="2"/>
  <c r="Y341" i="2"/>
  <c r="F341" i="6" s="1"/>
  <c r="X341" i="2"/>
  <c r="E341" i="6" s="1"/>
  <c r="S341" i="2"/>
  <c r="U341" i="2" s="1"/>
  <c r="U342" i="2" s="1"/>
  <c r="G341" i="2"/>
  <c r="E341" i="2"/>
  <c r="F341" i="2" s="1"/>
  <c r="C341" i="2"/>
  <c r="B341" i="2"/>
  <c r="A341" i="2"/>
  <c r="BA340" i="2"/>
  <c r="AZ340" i="2"/>
  <c r="AV340" i="2"/>
  <c r="AD340" i="2"/>
  <c r="AF340" i="2" s="1"/>
  <c r="Z340" i="2"/>
  <c r="X340" i="2"/>
  <c r="Y340" i="2" s="1"/>
  <c r="F340" i="6" s="1"/>
  <c r="T340" i="2"/>
  <c r="S340" i="2"/>
  <c r="E340" i="2"/>
  <c r="G340" i="2" s="1"/>
  <c r="C340" i="2"/>
  <c r="B340" i="2"/>
  <c r="A340" i="2"/>
  <c r="BA339" i="2"/>
  <c r="AZ339" i="2"/>
  <c r="AV339" i="2"/>
  <c r="AE339" i="2"/>
  <c r="AD339" i="2"/>
  <c r="AF339" i="2" s="1"/>
  <c r="AG339" i="2" s="1"/>
  <c r="X339" i="2"/>
  <c r="Y339" i="2" s="1"/>
  <c r="F339" i="6" s="1"/>
  <c r="S339" i="2"/>
  <c r="U339" i="2" s="1"/>
  <c r="E339" i="2"/>
  <c r="F339" i="2" s="1"/>
  <c r="C339" i="2"/>
  <c r="D339" i="2" s="1"/>
  <c r="B339" i="2"/>
  <c r="A339" i="2"/>
  <c r="BA338" i="2"/>
  <c r="AZ338" i="2"/>
  <c r="AV338" i="2"/>
  <c r="AD338" i="2"/>
  <c r="AE338" i="2" s="1"/>
  <c r="X338" i="2"/>
  <c r="Z338" i="2" s="1"/>
  <c r="S338" i="2"/>
  <c r="T338" i="2" s="1"/>
  <c r="E338" i="2"/>
  <c r="G338" i="2" s="1"/>
  <c r="C338" i="2"/>
  <c r="D338" i="2" s="1"/>
  <c r="B338" i="2"/>
  <c r="A338" i="2"/>
  <c r="BA337" i="2"/>
  <c r="AZ337" i="2"/>
  <c r="AV337" i="2"/>
  <c r="AD337" i="2"/>
  <c r="Z337" i="2"/>
  <c r="X337" i="2"/>
  <c r="Y337" i="2" s="1"/>
  <c r="S337" i="2"/>
  <c r="U337" i="2" s="1"/>
  <c r="U338" i="2" s="1"/>
  <c r="L337" i="2"/>
  <c r="M337" i="2" s="1"/>
  <c r="F337" i="2"/>
  <c r="E337" i="2"/>
  <c r="G337" i="2" s="1"/>
  <c r="C337" i="2"/>
  <c r="J337" i="2" s="1"/>
  <c r="K337" i="2" s="1"/>
  <c r="B337" i="2"/>
  <c r="A337" i="2"/>
  <c r="BA336" i="2"/>
  <c r="AZ336" i="2"/>
  <c r="AV336" i="2"/>
  <c r="AF336" i="2"/>
  <c r="AD336" i="2"/>
  <c r="AE336" i="2" s="1"/>
  <c r="Z336" i="2"/>
  <c r="Y336" i="2"/>
  <c r="F336" i="6" s="1"/>
  <c r="X336" i="2"/>
  <c r="S336" i="2"/>
  <c r="T336" i="2" s="1"/>
  <c r="L336" i="2"/>
  <c r="M336" i="2" s="1"/>
  <c r="K336" i="2"/>
  <c r="E336" i="2"/>
  <c r="G336" i="2" s="1"/>
  <c r="D336" i="2"/>
  <c r="C336" i="2"/>
  <c r="J336" i="2" s="1"/>
  <c r="B336" i="2"/>
  <c r="A336" i="2"/>
  <c r="BA335" i="2"/>
  <c r="AZ335" i="2"/>
  <c r="AV335" i="2"/>
  <c r="AF335" i="2"/>
  <c r="AD335" i="2"/>
  <c r="AE335" i="2" s="1"/>
  <c r="Z335" i="2"/>
  <c r="Y335" i="2"/>
  <c r="F335" i="6" s="1"/>
  <c r="X335" i="2"/>
  <c r="E335" i="6" s="1"/>
  <c r="T335" i="2"/>
  <c r="S335" i="2"/>
  <c r="U335" i="2" s="1"/>
  <c r="L335" i="2"/>
  <c r="M335" i="2" s="1"/>
  <c r="K335" i="2"/>
  <c r="F335" i="2"/>
  <c r="E335" i="2"/>
  <c r="G335" i="2" s="1"/>
  <c r="C335" i="2"/>
  <c r="J335" i="2" s="1"/>
  <c r="B335" i="2"/>
  <c r="A335" i="2"/>
  <c r="AX357" i="2"/>
  <c r="AQ353" i="2"/>
  <c r="AX356" i="2"/>
  <c r="AX355" i="2"/>
  <c r="AP354" i="2"/>
  <c r="AW359" i="2"/>
  <c r="AX353" i="2"/>
  <c r="AP359" i="2"/>
  <c r="AQ356" i="2"/>
  <c r="AW354" i="2"/>
  <c r="N356" i="6" l="1"/>
  <c r="O359" i="6"/>
  <c r="P356" i="6"/>
  <c r="P357" i="6"/>
  <c r="M359" i="6"/>
  <c r="M354" i="6"/>
  <c r="N353" i="6"/>
  <c r="O354" i="6"/>
  <c r="P353" i="6"/>
  <c r="P355" i="6"/>
  <c r="AR353" i="2"/>
  <c r="BC356" i="2"/>
  <c r="R356" i="6" s="1"/>
  <c r="BC353" i="2"/>
  <c r="R353" i="6" s="1"/>
  <c r="AR356" i="2"/>
  <c r="BD359" i="2"/>
  <c r="BB359" i="2"/>
  <c r="Q359" i="6" s="1"/>
  <c r="BC357" i="2"/>
  <c r="R357" i="6" s="1"/>
  <c r="BC355" i="2"/>
  <c r="R355" i="6" s="1"/>
  <c r="BD354" i="2"/>
  <c r="BB354" i="2"/>
  <c r="Q354" i="6" s="1"/>
  <c r="AO359" i="2"/>
  <c r="AM359" i="2"/>
  <c r="AT359" i="2"/>
  <c r="AY359" i="2" s="1"/>
  <c r="AN358" i="2"/>
  <c r="AM358" i="2"/>
  <c r="AO354" i="2"/>
  <c r="AT358" i="2"/>
  <c r="AY357" i="2"/>
  <c r="AY356" i="2"/>
  <c r="AY355" i="2"/>
  <c r="AY353" i="2"/>
  <c r="R346" i="2"/>
  <c r="AS346" i="2"/>
  <c r="AL346" i="2"/>
  <c r="R345" i="2"/>
  <c r="AN345" i="2"/>
  <c r="G345" i="6" s="1"/>
  <c r="AL345" i="2"/>
  <c r="AM345" i="2" s="1"/>
  <c r="AS345" i="2"/>
  <c r="R349" i="2"/>
  <c r="AN349" i="2"/>
  <c r="G349" i="6" s="1"/>
  <c r="AS349" i="2"/>
  <c r="AL349" i="2"/>
  <c r="R350" i="2"/>
  <c r="AL350" i="2"/>
  <c r="AS350" i="2"/>
  <c r="AK346" i="2"/>
  <c r="L346" i="6" s="1"/>
  <c r="R351" i="2"/>
  <c r="AS351" i="2"/>
  <c r="AN351" i="2"/>
  <c r="G351" i="6" s="1"/>
  <c r="AL351" i="2"/>
  <c r="R348" i="2"/>
  <c r="AS348" i="2"/>
  <c r="AL348" i="2"/>
  <c r="AK348" i="2"/>
  <c r="R347" i="2"/>
  <c r="AN347" i="2"/>
  <c r="G347" i="6" s="1"/>
  <c r="AS347" i="2"/>
  <c r="AL347" i="2"/>
  <c r="O335" i="2"/>
  <c r="H335" i="2"/>
  <c r="V335" i="2"/>
  <c r="AK335" i="2" s="1"/>
  <c r="L335" i="6" s="1"/>
  <c r="AJ335" i="2"/>
  <c r="K335" i="6" s="1"/>
  <c r="O336" i="2"/>
  <c r="H336" i="2"/>
  <c r="F336" i="2"/>
  <c r="T337" i="2"/>
  <c r="J338" i="2"/>
  <c r="F340" i="2"/>
  <c r="AE340" i="2"/>
  <c r="T341" i="2"/>
  <c r="Z341" i="2"/>
  <c r="AE342" i="2"/>
  <c r="T343" i="2"/>
  <c r="Z343" i="2"/>
  <c r="AA343" i="2" s="1"/>
  <c r="E339" i="6"/>
  <c r="D335" i="2"/>
  <c r="D337" i="2"/>
  <c r="Y342" i="2"/>
  <c r="F342" i="6" s="1"/>
  <c r="E338" i="6"/>
  <c r="E337" i="6"/>
  <c r="AA337" i="2"/>
  <c r="H338" i="2"/>
  <c r="O338" i="2"/>
  <c r="C338" i="6" s="1"/>
  <c r="V338" i="2"/>
  <c r="AJ338" i="2"/>
  <c r="K338" i="6" s="1"/>
  <c r="AH335" i="2"/>
  <c r="I335" i="6" s="1"/>
  <c r="U336" i="2"/>
  <c r="AH336" i="2"/>
  <c r="AF337" i="2"/>
  <c r="AE337" i="2"/>
  <c r="K338" i="2"/>
  <c r="L338" i="2"/>
  <c r="M338" i="2" s="1"/>
  <c r="AA338" i="2"/>
  <c r="AA335" i="2"/>
  <c r="AG335" i="2"/>
  <c r="AA336" i="2"/>
  <c r="AG336" i="2"/>
  <c r="V337" i="2"/>
  <c r="AJ337" i="2"/>
  <c r="K337" i="6" s="1"/>
  <c r="V339" i="2"/>
  <c r="U340" i="2"/>
  <c r="AJ339" i="2"/>
  <c r="K339" i="6" s="1"/>
  <c r="O337" i="2"/>
  <c r="C337" i="6" s="1"/>
  <c r="H337" i="2"/>
  <c r="F338" i="2"/>
  <c r="Y338" i="2"/>
  <c r="F338" i="6" s="1"/>
  <c r="AF338" i="2"/>
  <c r="G339" i="2"/>
  <c r="T339" i="2"/>
  <c r="Z339" i="2"/>
  <c r="AH339" i="2" s="1"/>
  <c r="I339" i="6" s="1"/>
  <c r="D340" i="2"/>
  <c r="J340" i="2"/>
  <c r="AG340" i="2"/>
  <c r="AH340" i="2"/>
  <c r="AA341" i="2"/>
  <c r="V342" i="2"/>
  <c r="AJ342" i="2"/>
  <c r="K342" i="6" s="1"/>
  <c r="H343" i="2"/>
  <c r="O343" i="2"/>
  <c r="C343" i="6" s="1"/>
  <c r="J339" i="2"/>
  <c r="AA340" i="2"/>
  <c r="V341" i="2"/>
  <c r="AJ341" i="2"/>
  <c r="K341" i="6" s="1"/>
  <c r="H342" i="2"/>
  <c r="O342" i="2"/>
  <c r="C342" i="6" s="1"/>
  <c r="D343" i="2"/>
  <c r="J343" i="2"/>
  <c r="V343" i="2"/>
  <c r="H341" i="2"/>
  <c r="O341" i="2"/>
  <c r="C341" i="6" s="1"/>
  <c r="D342" i="2"/>
  <c r="J342" i="2"/>
  <c r="AG342" i="2"/>
  <c r="AH342" i="2"/>
  <c r="I342" i="6" s="1"/>
  <c r="H340" i="2"/>
  <c r="O340" i="2"/>
  <c r="C340" i="6" s="1"/>
  <c r="D341" i="2"/>
  <c r="J341" i="2"/>
  <c r="AG341" i="2"/>
  <c r="AH341" i="2"/>
  <c r="I341" i="6" s="1"/>
  <c r="AA342" i="2"/>
  <c r="AG343" i="2"/>
  <c r="AX359" i="2"/>
  <c r="AW358" i="2"/>
  <c r="AP358" i="2"/>
  <c r="AX354" i="2"/>
  <c r="AW351" i="2"/>
  <c r="AW345" i="2"/>
  <c r="AP345" i="2"/>
  <c r="AP349" i="2"/>
  <c r="AW347" i="2"/>
  <c r="AP347" i="2"/>
  <c r="AW349" i="2"/>
  <c r="AP351" i="2"/>
  <c r="AQ359" i="2"/>
  <c r="AQ354" i="2"/>
  <c r="N359" i="6" l="1"/>
  <c r="M358" i="6"/>
  <c r="N354" i="6"/>
  <c r="O358" i="6"/>
  <c r="P354" i="6"/>
  <c r="P359" i="6"/>
  <c r="AR354" i="2"/>
  <c r="BC354" i="2"/>
  <c r="R354" i="6" s="1"/>
  <c r="AR359" i="2"/>
  <c r="BD358" i="2"/>
  <c r="BB358" i="2"/>
  <c r="Q358" i="6" s="1"/>
  <c r="BC359" i="2"/>
  <c r="R359" i="6" s="1"/>
  <c r="BE359" i="2"/>
  <c r="BF359" i="2"/>
  <c r="BE355" i="2"/>
  <c r="BF355" i="2"/>
  <c r="AY354" i="2"/>
  <c r="BE356" i="2"/>
  <c r="BF356" i="2"/>
  <c r="BE357" i="2"/>
  <c r="BF357" i="2"/>
  <c r="AO358" i="2"/>
  <c r="AY358" i="2" s="1"/>
  <c r="BE353" i="2"/>
  <c r="BF353" i="2"/>
  <c r="M351" i="6"/>
  <c r="O351" i="6"/>
  <c r="O347" i="6"/>
  <c r="O349" i="6"/>
  <c r="M347" i="6"/>
  <c r="M349" i="6"/>
  <c r="M345" i="6"/>
  <c r="O345" i="6"/>
  <c r="BD347" i="2"/>
  <c r="BB347" i="2"/>
  <c r="Q347" i="6" s="1"/>
  <c r="BD349" i="2"/>
  <c r="BB349" i="2"/>
  <c r="Q349" i="6" s="1"/>
  <c r="BD351" i="2"/>
  <c r="BB351" i="2"/>
  <c r="Q351" i="6" s="1"/>
  <c r="BD345" i="2"/>
  <c r="BB345" i="2"/>
  <c r="Q345" i="6" s="1"/>
  <c r="AT347" i="2"/>
  <c r="AN348" i="2"/>
  <c r="AM348" i="2"/>
  <c r="AO351" i="2"/>
  <c r="H351" i="6" s="1"/>
  <c r="AT350" i="2"/>
  <c r="AT349" i="2"/>
  <c r="AY349" i="2" s="1"/>
  <c r="AT346" i="2"/>
  <c r="AO347" i="2"/>
  <c r="H347" i="6" s="1"/>
  <c r="AT348" i="2"/>
  <c r="AT351" i="2"/>
  <c r="AY351" i="2" s="1"/>
  <c r="AN350" i="2"/>
  <c r="G350" i="6" s="1"/>
  <c r="AM350" i="2"/>
  <c r="AO349" i="2"/>
  <c r="H349" i="6" s="1"/>
  <c r="AO345" i="2"/>
  <c r="H345" i="6" s="1"/>
  <c r="AM347" i="2"/>
  <c r="AM351" i="2"/>
  <c r="AM349" i="2"/>
  <c r="AT345" i="2"/>
  <c r="AN346" i="2"/>
  <c r="G346" i="6" s="1"/>
  <c r="AM346" i="2"/>
  <c r="Q336" i="2"/>
  <c r="C336" i="6"/>
  <c r="P336" i="2"/>
  <c r="D336" i="6" s="1"/>
  <c r="AH343" i="2"/>
  <c r="C335" i="6"/>
  <c r="Q335" i="2"/>
  <c r="P335" i="2"/>
  <c r="D335" i="6" s="1"/>
  <c r="AI340" i="2"/>
  <c r="J340" i="6" s="1"/>
  <c r="I340" i="6"/>
  <c r="AI336" i="2"/>
  <c r="J336" i="6" s="1"/>
  <c r="I336" i="6"/>
  <c r="Q340" i="2"/>
  <c r="P340" i="2"/>
  <c r="D340" i="6" s="1"/>
  <c r="K343" i="2"/>
  <c r="L343" i="2"/>
  <c r="M343" i="2" s="1"/>
  <c r="V340" i="2"/>
  <c r="AJ340" i="2"/>
  <c r="K340" i="6" s="1"/>
  <c r="AG337" i="2"/>
  <c r="AH337" i="2"/>
  <c r="P343" i="2"/>
  <c r="D343" i="6" s="1"/>
  <c r="Q343" i="2"/>
  <c r="AG338" i="2"/>
  <c r="AH338" i="2"/>
  <c r="I338" i="6" s="1"/>
  <c r="Q337" i="2"/>
  <c r="P337" i="2"/>
  <c r="D337" i="6" s="1"/>
  <c r="AK339" i="2"/>
  <c r="L339" i="6" s="1"/>
  <c r="K341" i="2"/>
  <c r="L341" i="2"/>
  <c r="M341" i="2" s="1"/>
  <c r="L342" i="2"/>
  <c r="M342" i="2" s="1"/>
  <c r="K342" i="2"/>
  <c r="AK343" i="2"/>
  <c r="L343" i="6" s="1"/>
  <c r="Q342" i="2"/>
  <c r="P342" i="2"/>
  <c r="D342" i="6" s="1"/>
  <c r="L339" i="2"/>
  <c r="M339" i="2" s="1"/>
  <c r="K339" i="2"/>
  <c r="AA339" i="2"/>
  <c r="AI339" i="2" s="1"/>
  <c r="J339" i="6" s="1"/>
  <c r="Q338" i="2"/>
  <c r="AL338" i="2" s="1"/>
  <c r="P338" i="2"/>
  <c r="D338" i="6" s="1"/>
  <c r="AI341" i="2"/>
  <c r="J341" i="6" s="1"/>
  <c r="AI342" i="2"/>
  <c r="J342" i="6" s="1"/>
  <c r="L340" i="2"/>
  <c r="M340" i="2" s="1"/>
  <c r="K340" i="2"/>
  <c r="V336" i="2"/>
  <c r="AJ336" i="2"/>
  <c r="K336" i="6" s="1"/>
  <c r="H339" i="2"/>
  <c r="O339" i="2"/>
  <c r="C339" i="6" s="1"/>
  <c r="Q341" i="2"/>
  <c r="P341" i="2"/>
  <c r="D341" i="6" s="1"/>
  <c r="AK342" i="2"/>
  <c r="L342" i="6" s="1"/>
  <c r="AK337" i="2"/>
  <c r="L337" i="6" s="1"/>
  <c r="AK338" i="2"/>
  <c r="L338" i="6" s="1"/>
  <c r="AK341" i="2"/>
  <c r="L341" i="6" s="1"/>
  <c r="AI335" i="2"/>
  <c r="J335" i="6" s="1"/>
  <c r="AX347" i="2"/>
  <c r="AQ349" i="2"/>
  <c r="AQ358" i="2"/>
  <c r="AQ347" i="2"/>
  <c r="AQ345" i="2"/>
  <c r="AX345" i="2"/>
  <c r="AX358" i="2"/>
  <c r="AX349" i="2"/>
  <c r="AX351" i="2"/>
  <c r="AW350" i="2"/>
  <c r="AP350" i="2"/>
  <c r="AW346" i="2"/>
  <c r="AP346" i="2"/>
  <c r="AQ351" i="2"/>
  <c r="AP348" i="2"/>
  <c r="AW348" i="2"/>
  <c r="N358" i="6" l="1"/>
  <c r="M348" i="6"/>
  <c r="P358" i="6"/>
  <c r="O348" i="6"/>
  <c r="AR358" i="2"/>
  <c r="BC358" i="2"/>
  <c r="R358" i="6" s="1"/>
  <c r="BE358" i="2"/>
  <c r="BF358" i="2"/>
  <c r="BE354" i="2"/>
  <c r="BF354" i="2"/>
  <c r="N351" i="6"/>
  <c r="P351" i="6"/>
  <c r="P345" i="6"/>
  <c r="N345" i="6"/>
  <c r="N349" i="6"/>
  <c r="P347" i="6"/>
  <c r="N347" i="6"/>
  <c r="M346" i="6"/>
  <c r="O346" i="6"/>
  <c r="M350" i="6"/>
  <c r="O350" i="6"/>
  <c r="P349" i="6"/>
  <c r="BC345" i="2"/>
  <c r="R345" i="6" s="1"/>
  <c r="AR345" i="2"/>
  <c r="BD348" i="2"/>
  <c r="BB348" i="2"/>
  <c r="Q348" i="6" s="1"/>
  <c r="AR349" i="2"/>
  <c r="BC347" i="2"/>
  <c r="R347" i="6" s="1"/>
  <c r="AR347" i="2"/>
  <c r="AR351" i="2"/>
  <c r="BD346" i="2"/>
  <c r="AY346" i="2"/>
  <c r="BB346" i="2"/>
  <c r="Q346" i="6" s="1"/>
  <c r="BD350" i="2"/>
  <c r="BB350" i="2"/>
  <c r="Q350" i="6" s="1"/>
  <c r="BC351" i="2"/>
  <c r="R351" i="6" s="1"/>
  <c r="BC349" i="2"/>
  <c r="R349" i="6" s="1"/>
  <c r="BF351" i="2"/>
  <c r="BE351" i="2"/>
  <c r="BF349" i="2"/>
  <c r="BE349" i="2"/>
  <c r="AO348" i="2"/>
  <c r="AO346" i="2"/>
  <c r="H346" i="6" s="1"/>
  <c r="AO350" i="2"/>
  <c r="H350" i="6" s="1"/>
  <c r="AY345" i="2"/>
  <c r="AY347" i="2"/>
  <c r="AI337" i="2"/>
  <c r="J337" i="6" s="1"/>
  <c r="I337" i="6"/>
  <c r="R335" i="2"/>
  <c r="AL335" i="2"/>
  <c r="AS335" i="2"/>
  <c r="AN335" i="2"/>
  <c r="R336" i="2"/>
  <c r="AS336" i="2"/>
  <c r="AT336" i="2" s="1"/>
  <c r="AL336" i="2"/>
  <c r="AM336" i="2" s="1"/>
  <c r="AI343" i="2"/>
  <c r="J343" i="6" s="1"/>
  <c r="I343" i="6"/>
  <c r="Q339" i="2"/>
  <c r="P339" i="2"/>
  <c r="D339" i="6" s="1"/>
  <c r="AK336" i="2"/>
  <c r="L336" i="6" s="1"/>
  <c r="R342" i="2"/>
  <c r="AS342" i="2"/>
  <c r="AL342" i="2"/>
  <c r="R337" i="2"/>
  <c r="AS337" i="2"/>
  <c r="R338" i="2"/>
  <c r="AM338" i="2" s="1"/>
  <c r="AS338" i="2"/>
  <c r="AI338" i="2"/>
  <c r="J338" i="6" s="1"/>
  <c r="AN337" i="2"/>
  <c r="G337" i="6" s="1"/>
  <c r="AK340" i="2"/>
  <c r="L340" i="6" s="1"/>
  <c r="R341" i="2"/>
  <c r="AL341" i="2"/>
  <c r="AS341" i="2"/>
  <c r="AN341" i="2"/>
  <c r="G341" i="6" s="1"/>
  <c r="R343" i="2"/>
  <c r="AS343" i="2"/>
  <c r="AN343" i="2"/>
  <c r="G343" i="6" s="1"/>
  <c r="AL343" i="2"/>
  <c r="AL337" i="2"/>
  <c r="R340" i="2"/>
  <c r="AS340" i="2"/>
  <c r="AL340" i="2"/>
  <c r="AQ346" i="2"/>
  <c r="AX350" i="2"/>
  <c r="AQ350" i="2"/>
  <c r="AW335" i="2"/>
  <c r="AP335" i="2"/>
  <c r="AP341" i="2"/>
  <c r="AW337" i="2"/>
  <c r="AX348" i="2"/>
  <c r="AQ348" i="2"/>
  <c r="AP337" i="2"/>
  <c r="AW343" i="2"/>
  <c r="AW341" i="2"/>
  <c r="AP343" i="2"/>
  <c r="AX346" i="2"/>
  <c r="N348" i="6" l="1"/>
  <c r="P348" i="6"/>
  <c r="AY350" i="2"/>
  <c r="BE350" i="2" s="1"/>
  <c r="N350" i="6"/>
  <c r="P350" i="6"/>
  <c r="N346" i="6"/>
  <c r="P346" i="6"/>
  <c r="AY348" i="2"/>
  <c r="BF348" i="2" s="1"/>
  <c r="AR350" i="2"/>
  <c r="BC350" i="2"/>
  <c r="R350" i="6" s="1"/>
  <c r="AR346" i="2"/>
  <c r="BC346" i="2"/>
  <c r="R346" i="6" s="1"/>
  <c r="AR348" i="2"/>
  <c r="BC348" i="2"/>
  <c r="R348" i="6" s="1"/>
  <c r="BF345" i="2"/>
  <c r="BE345" i="2"/>
  <c r="BF347" i="2"/>
  <c r="BE347" i="2"/>
  <c r="BF346" i="2"/>
  <c r="BE346" i="2"/>
  <c r="O337" i="6"/>
  <c r="M341" i="6"/>
  <c r="M343" i="6"/>
  <c r="O341" i="6"/>
  <c r="M337" i="6"/>
  <c r="O343" i="6"/>
  <c r="M335" i="6"/>
  <c r="O335" i="6"/>
  <c r="BD335" i="2"/>
  <c r="BB335" i="2"/>
  <c r="Q335" i="6" s="1"/>
  <c r="G335" i="6"/>
  <c r="AO335" i="2"/>
  <c r="AM335" i="2"/>
  <c r="AM341" i="2"/>
  <c r="AM337" i="2"/>
  <c r="AT335" i="2"/>
  <c r="BD337" i="2"/>
  <c r="BB337" i="2"/>
  <c r="Q337" i="6" s="1"/>
  <c r="BD341" i="2"/>
  <c r="BB341" i="2"/>
  <c r="Q341" i="6" s="1"/>
  <c r="BD343" i="2"/>
  <c r="BB343" i="2"/>
  <c r="Q343" i="6" s="1"/>
  <c r="AT340" i="2"/>
  <c r="AT338" i="2"/>
  <c r="AT337" i="2"/>
  <c r="AM340" i="2"/>
  <c r="AN340" i="2"/>
  <c r="G340" i="6" s="1"/>
  <c r="AM343" i="2"/>
  <c r="AO341" i="2"/>
  <c r="H341" i="6" s="1"/>
  <c r="AO343" i="2"/>
  <c r="H343" i="6" s="1"/>
  <c r="AT341" i="2"/>
  <c r="AY341" i="2" s="1"/>
  <c r="AO337" i="2"/>
  <c r="H337" i="6" s="1"/>
  <c r="AN336" i="2"/>
  <c r="G336" i="6" s="1"/>
  <c r="AN342" i="2"/>
  <c r="G342" i="6" s="1"/>
  <c r="AM342" i="2"/>
  <c r="AT343" i="2"/>
  <c r="AT342" i="2"/>
  <c r="R339" i="2"/>
  <c r="AL339" i="2"/>
  <c r="AN339" i="2"/>
  <c r="G339" i="6" s="1"/>
  <c r="AS339" i="2"/>
  <c r="AQ343" i="2"/>
  <c r="AP336" i="2"/>
  <c r="AW336" i="2"/>
  <c r="AW339" i="2"/>
  <c r="AX341" i="2"/>
  <c r="AQ341" i="2"/>
  <c r="AQ335" i="2"/>
  <c r="AX335" i="2"/>
  <c r="AX337" i="2"/>
  <c r="AW340" i="2"/>
  <c r="AW342" i="2"/>
  <c r="AP342" i="2"/>
  <c r="AQ337" i="2"/>
  <c r="AP340" i="2"/>
  <c r="AP339" i="2"/>
  <c r="AX343" i="2"/>
  <c r="BE348" i="2" l="1"/>
  <c r="BF350" i="2"/>
  <c r="P343" i="6"/>
  <c r="N337" i="6"/>
  <c r="P341" i="6"/>
  <c r="M340" i="6"/>
  <c r="O340" i="6"/>
  <c r="O339" i="6"/>
  <c r="M342" i="6"/>
  <c r="O342" i="6"/>
  <c r="N343" i="6"/>
  <c r="M339" i="6"/>
  <c r="O336" i="6"/>
  <c r="M336" i="6"/>
  <c r="N341" i="6"/>
  <c r="P337" i="6"/>
  <c r="P335" i="6"/>
  <c r="BC335" i="2"/>
  <c r="R335" i="6" s="1"/>
  <c r="N335" i="6"/>
  <c r="AR335" i="2"/>
  <c r="H335" i="6"/>
  <c r="AY335" i="2"/>
  <c r="AM339" i="2"/>
  <c r="BC343" i="2"/>
  <c r="R343" i="6" s="1"/>
  <c r="AR337" i="2"/>
  <c r="BC341" i="2"/>
  <c r="R341" i="6" s="1"/>
  <c r="BD340" i="2"/>
  <c r="BB340" i="2"/>
  <c r="Q340" i="6" s="1"/>
  <c r="BD339" i="2"/>
  <c r="BB339" i="2"/>
  <c r="Q339" i="6" s="1"/>
  <c r="AY342" i="2"/>
  <c r="BD342" i="2"/>
  <c r="BB342" i="2"/>
  <c r="Q342" i="6" s="1"/>
  <c r="AR343" i="2"/>
  <c r="BD336" i="2"/>
  <c r="BB336" i="2"/>
  <c r="Q336" i="6" s="1"/>
  <c r="AR341" i="2"/>
  <c r="BC337" i="2"/>
  <c r="R337" i="6" s="1"/>
  <c r="BF341" i="2"/>
  <c r="BE341" i="2"/>
  <c r="AY337" i="2"/>
  <c r="AO340" i="2"/>
  <c r="H340" i="6" s="1"/>
  <c r="AT339" i="2"/>
  <c r="AO342" i="2"/>
  <c r="H342" i="6" s="1"/>
  <c r="AO339" i="2"/>
  <c r="AN338" i="2"/>
  <c r="G338" i="6" s="1"/>
  <c r="AO336" i="2"/>
  <c r="H336" i="6" s="1"/>
  <c r="AY343" i="2"/>
  <c r="AQ336" i="2"/>
  <c r="AQ342" i="2"/>
  <c r="AQ340" i="2"/>
  <c r="AP338" i="2"/>
  <c r="AX342" i="2"/>
  <c r="AW338" i="2"/>
  <c r="AX336" i="2"/>
  <c r="AX340" i="2"/>
  <c r="AX339" i="2"/>
  <c r="AQ339" i="2"/>
  <c r="N342" i="6" l="1"/>
  <c r="P342" i="6"/>
  <c r="N336" i="6"/>
  <c r="P336" i="6"/>
  <c r="P339" i="6"/>
  <c r="N340" i="6"/>
  <c r="P340" i="6"/>
  <c r="M338" i="6"/>
  <c r="O338" i="6"/>
  <c r="N339" i="6"/>
  <c r="BE335" i="2"/>
  <c r="BF335" i="2"/>
  <c r="AY339" i="2"/>
  <c r="BF339" i="2" s="1"/>
  <c r="H339" i="6"/>
  <c r="AY336" i="2"/>
  <c r="AR342" i="2"/>
  <c r="BC342" i="2"/>
  <c r="R342" i="6" s="1"/>
  <c r="AR336" i="2"/>
  <c r="BC336" i="2"/>
  <c r="R336" i="6" s="1"/>
  <c r="BC339" i="2"/>
  <c r="R339" i="6" s="1"/>
  <c r="AR340" i="2"/>
  <c r="BC340" i="2"/>
  <c r="R340" i="6" s="1"/>
  <c r="BD338" i="2"/>
  <c r="BB338" i="2"/>
  <c r="Q338" i="6" s="1"/>
  <c r="AR339" i="2"/>
  <c r="BF337" i="2"/>
  <c r="BE337" i="2"/>
  <c r="BF343" i="2"/>
  <c r="BE343" i="2"/>
  <c r="BE336" i="2"/>
  <c r="BF336" i="2"/>
  <c r="AO338" i="2"/>
  <c r="H338" i="6" s="1"/>
  <c r="BF342" i="2"/>
  <c r="BE342" i="2"/>
  <c r="AY340" i="2"/>
  <c r="AX338" i="2"/>
  <c r="AQ338" i="2"/>
  <c r="N338" i="6" l="1"/>
  <c r="P338" i="6"/>
  <c r="BE339" i="2"/>
  <c r="AR338" i="2"/>
  <c r="BC338" i="2"/>
  <c r="R338" i="6" s="1"/>
  <c r="BF340" i="2"/>
  <c r="BE340" i="2"/>
  <c r="AY338" i="2"/>
  <c r="BF338" i="2" l="1"/>
  <c r="BE338" i="2"/>
  <c r="S333" i="6" l="1"/>
  <c r="L333" i="6"/>
  <c r="K333" i="6"/>
  <c r="J333" i="6"/>
  <c r="I333" i="6"/>
  <c r="H333" i="6"/>
  <c r="G333" i="6"/>
  <c r="F333" i="6"/>
  <c r="E333" i="6"/>
  <c r="D333" i="6"/>
  <c r="C333" i="6"/>
  <c r="B333" i="6"/>
  <c r="A333" i="6"/>
  <c r="S332" i="6"/>
  <c r="L332" i="6"/>
  <c r="K332" i="6"/>
  <c r="J332" i="6"/>
  <c r="I332" i="6"/>
  <c r="H332" i="6"/>
  <c r="G332" i="6"/>
  <c r="F332" i="6"/>
  <c r="E332" i="6"/>
  <c r="D332" i="6"/>
  <c r="C332" i="6"/>
  <c r="B332" i="6"/>
  <c r="A332" i="6"/>
  <c r="S331" i="6"/>
  <c r="L331" i="6"/>
  <c r="K331" i="6"/>
  <c r="J331" i="6"/>
  <c r="I331" i="6"/>
  <c r="H331" i="6"/>
  <c r="G331" i="6"/>
  <c r="F331" i="6"/>
  <c r="E331" i="6"/>
  <c r="D331" i="6"/>
  <c r="C331" i="6"/>
  <c r="B331" i="6"/>
  <c r="A331" i="6"/>
  <c r="S330" i="6"/>
  <c r="L330" i="6"/>
  <c r="K330" i="6"/>
  <c r="J330" i="6"/>
  <c r="I330" i="6"/>
  <c r="H330" i="6"/>
  <c r="G330" i="6"/>
  <c r="F330" i="6"/>
  <c r="E330" i="6"/>
  <c r="D330" i="6"/>
  <c r="C330" i="6"/>
  <c r="B330" i="6"/>
  <c r="A330" i="6"/>
  <c r="S329" i="6"/>
  <c r="L329" i="6"/>
  <c r="K329" i="6"/>
  <c r="J329" i="6"/>
  <c r="I329" i="6"/>
  <c r="H329" i="6"/>
  <c r="G329" i="6"/>
  <c r="F329" i="6"/>
  <c r="E329" i="6"/>
  <c r="D329" i="6"/>
  <c r="C329" i="6"/>
  <c r="B329" i="6"/>
  <c r="A329" i="6"/>
  <c r="S328" i="6"/>
  <c r="L328" i="6"/>
  <c r="K328" i="6"/>
  <c r="J328" i="6"/>
  <c r="I328" i="6"/>
  <c r="H328" i="6"/>
  <c r="G328" i="6"/>
  <c r="F328" i="6"/>
  <c r="E328" i="6"/>
  <c r="D328" i="6"/>
  <c r="C328" i="6"/>
  <c r="B328" i="6"/>
  <c r="A328" i="6"/>
  <c r="S327" i="6"/>
  <c r="L327" i="6"/>
  <c r="K327" i="6"/>
  <c r="J327" i="6"/>
  <c r="I327" i="6"/>
  <c r="H327" i="6"/>
  <c r="G327" i="6"/>
  <c r="F327" i="6"/>
  <c r="E327" i="6"/>
  <c r="D327" i="6"/>
  <c r="C327" i="6"/>
  <c r="B327" i="6"/>
  <c r="A327" i="6"/>
  <c r="S326" i="6"/>
  <c r="L326" i="6"/>
  <c r="K326" i="6"/>
  <c r="J326" i="6"/>
  <c r="I326" i="6"/>
  <c r="H326" i="6"/>
  <c r="G326" i="6"/>
  <c r="F326" i="6"/>
  <c r="E326" i="6"/>
  <c r="D326" i="6"/>
  <c r="C326" i="6"/>
  <c r="B326" i="6"/>
  <c r="A326" i="6"/>
  <c r="S325" i="6"/>
  <c r="L325" i="6"/>
  <c r="K325" i="6"/>
  <c r="J325" i="6"/>
  <c r="I325" i="6"/>
  <c r="H325" i="6"/>
  <c r="G325" i="6"/>
  <c r="F325" i="6"/>
  <c r="E325" i="6"/>
  <c r="D325" i="6"/>
  <c r="C325" i="6"/>
  <c r="B325" i="6"/>
  <c r="A325" i="6"/>
  <c r="BA333" i="2"/>
  <c r="AZ333" i="2"/>
  <c r="AV333" i="2"/>
  <c r="AG333" i="2"/>
  <c r="AF333" i="2"/>
  <c r="AE333" i="2"/>
  <c r="AD333" i="2"/>
  <c r="AA333" i="2"/>
  <c r="Z333" i="2"/>
  <c r="Y333" i="2"/>
  <c r="X333" i="2"/>
  <c r="V333" i="2"/>
  <c r="AK333" i="2" s="1"/>
  <c r="U333" i="2"/>
  <c r="AJ333" i="2" s="1"/>
  <c r="T333" i="2"/>
  <c r="S333" i="2"/>
  <c r="H333" i="2"/>
  <c r="G333" i="2"/>
  <c r="O333" i="2" s="1"/>
  <c r="F333" i="2"/>
  <c r="E333" i="2"/>
  <c r="D333" i="2"/>
  <c r="C333" i="2"/>
  <c r="J333" i="2" s="1"/>
  <c r="B333" i="2"/>
  <c r="A333" i="2"/>
  <c r="BA332" i="2"/>
  <c r="AZ332" i="2"/>
  <c r="AV332" i="2"/>
  <c r="AG332" i="2"/>
  <c r="AF332" i="2"/>
  <c r="AE332" i="2"/>
  <c r="AD332" i="2"/>
  <c r="AA332" i="2"/>
  <c r="Z332" i="2"/>
  <c r="Y332" i="2"/>
  <c r="X332" i="2"/>
  <c r="T332" i="2"/>
  <c r="S332" i="2"/>
  <c r="H332" i="2"/>
  <c r="F332" i="2"/>
  <c r="E332" i="2"/>
  <c r="G332" i="2" s="1"/>
  <c r="O332" i="2" s="1"/>
  <c r="D332" i="2"/>
  <c r="C332" i="2"/>
  <c r="J332" i="2" s="1"/>
  <c r="B332" i="2"/>
  <c r="A332" i="2"/>
  <c r="BA331" i="2"/>
  <c r="AZ331" i="2"/>
  <c r="AV331" i="2"/>
  <c r="AG331" i="2"/>
  <c r="AE331" i="2"/>
  <c r="AD331" i="2"/>
  <c r="AF331" i="2" s="1"/>
  <c r="X331" i="2"/>
  <c r="Z331" i="2" s="1"/>
  <c r="AA331" i="2" s="1"/>
  <c r="S331" i="2"/>
  <c r="U331" i="2" s="1"/>
  <c r="M331" i="2"/>
  <c r="J331" i="2"/>
  <c r="L331" i="2" s="1"/>
  <c r="E331" i="2"/>
  <c r="G331" i="2" s="1"/>
  <c r="O331" i="2" s="1"/>
  <c r="D331" i="2"/>
  <c r="C331" i="2"/>
  <c r="B331" i="2"/>
  <c r="A331" i="2"/>
  <c r="BA330" i="2"/>
  <c r="AZ330" i="2"/>
  <c r="AV330" i="2"/>
  <c r="AD330" i="2"/>
  <c r="AF330" i="2" s="1"/>
  <c r="X330" i="2"/>
  <c r="Z330" i="2" s="1"/>
  <c r="AA330" i="2" s="1"/>
  <c r="S330" i="2"/>
  <c r="M330" i="2"/>
  <c r="J330" i="2"/>
  <c r="L330" i="2" s="1"/>
  <c r="E330" i="2"/>
  <c r="G330" i="2" s="1"/>
  <c r="O330" i="2" s="1"/>
  <c r="D330" i="2"/>
  <c r="C330" i="2"/>
  <c r="B330" i="2"/>
  <c r="A330" i="2"/>
  <c r="BA329" i="2"/>
  <c r="AZ329" i="2"/>
  <c r="AV329" i="2"/>
  <c r="AD329" i="2"/>
  <c r="AF329" i="2" s="1"/>
  <c r="X329" i="2"/>
  <c r="Z329" i="2" s="1"/>
  <c r="AA329" i="2" s="1"/>
  <c r="S329" i="2"/>
  <c r="U329" i="2" s="1"/>
  <c r="AJ329" i="2" s="1"/>
  <c r="M329" i="2"/>
  <c r="J329" i="2"/>
  <c r="L329" i="2" s="1"/>
  <c r="E329" i="2"/>
  <c r="G329" i="2" s="1"/>
  <c r="O329" i="2" s="1"/>
  <c r="D329" i="2"/>
  <c r="C329" i="2"/>
  <c r="B329" i="2"/>
  <c r="A329" i="2"/>
  <c r="BA328" i="2"/>
  <c r="AZ328" i="2"/>
  <c r="AV328" i="2"/>
  <c r="AD328" i="2"/>
  <c r="AF328" i="2" s="1"/>
  <c r="X328" i="2"/>
  <c r="Z328" i="2" s="1"/>
  <c r="AA328" i="2" s="1"/>
  <c r="S328" i="2"/>
  <c r="M328" i="2"/>
  <c r="J328" i="2"/>
  <c r="L328" i="2" s="1"/>
  <c r="E328" i="2"/>
  <c r="G328" i="2" s="1"/>
  <c r="O328" i="2" s="1"/>
  <c r="D328" i="2"/>
  <c r="C328" i="2"/>
  <c r="B328" i="2"/>
  <c r="A328" i="2"/>
  <c r="BA327" i="2"/>
  <c r="AZ327" i="2"/>
  <c r="AV327" i="2"/>
  <c r="AD327" i="2"/>
  <c r="AF327" i="2" s="1"/>
  <c r="X327" i="2"/>
  <c r="Z327" i="2" s="1"/>
  <c r="AA327" i="2" s="1"/>
  <c r="S327" i="2"/>
  <c r="U327" i="2" s="1"/>
  <c r="AJ327" i="2" s="1"/>
  <c r="J327" i="2"/>
  <c r="E327" i="2"/>
  <c r="D327" i="2"/>
  <c r="C327" i="2"/>
  <c r="B327" i="2"/>
  <c r="A327" i="2"/>
  <c r="BA326" i="2"/>
  <c r="AZ326" i="2"/>
  <c r="AV326" i="2"/>
  <c r="AD326" i="2"/>
  <c r="X326" i="2"/>
  <c r="S326" i="2"/>
  <c r="J326" i="2"/>
  <c r="E326" i="2"/>
  <c r="D326" i="2"/>
  <c r="C326" i="2"/>
  <c r="B326" i="2"/>
  <c r="A326" i="2"/>
  <c r="BA325" i="2"/>
  <c r="AZ325" i="2"/>
  <c r="AV325" i="2"/>
  <c r="AG325" i="2"/>
  <c r="AD325" i="2"/>
  <c r="AF325" i="2" s="1"/>
  <c r="Z325" i="2"/>
  <c r="AH325" i="2" s="1"/>
  <c r="X325" i="2"/>
  <c r="Y325" i="2" s="1"/>
  <c r="U325" i="2"/>
  <c r="AJ325" i="2" s="1"/>
  <c r="S325" i="2"/>
  <c r="T325" i="2" s="1"/>
  <c r="G325" i="2"/>
  <c r="O325" i="2" s="1"/>
  <c r="E325" i="2"/>
  <c r="F325" i="2" s="1"/>
  <c r="C325" i="2"/>
  <c r="J325" i="2" s="1"/>
  <c r="B325" i="2"/>
  <c r="A325" i="2"/>
  <c r="S323" i="6"/>
  <c r="L323" i="6"/>
  <c r="K323" i="6"/>
  <c r="J323" i="6"/>
  <c r="I323" i="6"/>
  <c r="H323" i="6"/>
  <c r="G323" i="6"/>
  <c r="F323" i="6"/>
  <c r="E323" i="6"/>
  <c r="D323" i="6"/>
  <c r="C323" i="6"/>
  <c r="B323" i="6"/>
  <c r="A323" i="6"/>
  <c r="S322" i="6"/>
  <c r="L322" i="6"/>
  <c r="K322" i="6"/>
  <c r="J322" i="6"/>
  <c r="I322" i="6"/>
  <c r="H322" i="6"/>
  <c r="G322" i="6"/>
  <c r="F322" i="6"/>
  <c r="E322" i="6"/>
  <c r="D322" i="6"/>
  <c r="C322" i="6"/>
  <c r="B322" i="6"/>
  <c r="A322" i="6"/>
  <c r="S321" i="6"/>
  <c r="L321" i="6"/>
  <c r="K321" i="6"/>
  <c r="J321" i="6"/>
  <c r="I321" i="6"/>
  <c r="H321" i="6"/>
  <c r="G321" i="6"/>
  <c r="F321" i="6"/>
  <c r="E321" i="6"/>
  <c r="D321" i="6"/>
  <c r="C321" i="6"/>
  <c r="B321" i="6"/>
  <c r="A321" i="6"/>
  <c r="S320" i="6"/>
  <c r="L320" i="6"/>
  <c r="K320" i="6"/>
  <c r="J320" i="6"/>
  <c r="I320" i="6"/>
  <c r="H320" i="6"/>
  <c r="G320" i="6"/>
  <c r="F320" i="6"/>
  <c r="E320" i="6"/>
  <c r="D320" i="6"/>
  <c r="C320" i="6"/>
  <c r="B320" i="6"/>
  <c r="A320" i="6"/>
  <c r="S319" i="6"/>
  <c r="L319" i="6"/>
  <c r="K319" i="6"/>
  <c r="J319" i="6"/>
  <c r="I319" i="6"/>
  <c r="H319" i="6"/>
  <c r="G319" i="6"/>
  <c r="F319" i="6"/>
  <c r="E319" i="6"/>
  <c r="D319" i="6"/>
  <c r="C319" i="6"/>
  <c r="B319" i="6"/>
  <c r="A319" i="6"/>
  <c r="S318" i="6"/>
  <c r="L318" i="6"/>
  <c r="K318" i="6"/>
  <c r="J318" i="6"/>
  <c r="I318" i="6"/>
  <c r="H318" i="6"/>
  <c r="G318" i="6"/>
  <c r="F318" i="6"/>
  <c r="E318" i="6"/>
  <c r="D318" i="6"/>
  <c r="C318" i="6"/>
  <c r="B318" i="6"/>
  <c r="A318" i="6"/>
  <c r="S317" i="6"/>
  <c r="L317" i="6"/>
  <c r="K317" i="6"/>
  <c r="J317" i="6"/>
  <c r="I317" i="6"/>
  <c r="H317" i="6"/>
  <c r="G317" i="6"/>
  <c r="F317" i="6"/>
  <c r="E317" i="6"/>
  <c r="D317" i="6"/>
  <c r="C317" i="6"/>
  <c r="B317" i="6"/>
  <c r="A317" i="6"/>
  <c r="S316" i="6"/>
  <c r="L316" i="6"/>
  <c r="K316" i="6"/>
  <c r="J316" i="6"/>
  <c r="I316" i="6"/>
  <c r="H316" i="6"/>
  <c r="G316" i="6"/>
  <c r="F316" i="6"/>
  <c r="E316" i="6"/>
  <c r="D316" i="6"/>
  <c r="C316" i="6"/>
  <c r="B316" i="6"/>
  <c r="A316" i="6"/>
  <c r="S315" i="6"/>
  <c r="L315" i="6"/>
  <c r="K315" i="6"/>
  <c r="J315" i="6"/>
  <c r="I315" i="6"/>
  <c r="H315" i="6"/>
  <c r="G315" i="6"/>
  <c r="F315" i="6"/>
  <c r="E315" i="6"/>
  <c r="D315" i="6"/>
  <c r="C315" i="6"/>
  <c r="B315" i="6"/>
  <c r="A315" i="6"/>
  <c r="BA323" i="2"/>
  <c r="AZ323" i="2"/>
  <c r="AV323" i="2"/>
  <c r="AF323" i="2"/>
  <c r="AD323" i="2"/>
  <c r="AE323" i="2" s="1"/>
  <c r="Z323" i="2"/>
  <c r="X323" i="2"/>
  <c r="Y323" i="2" s="1"/>
  <c r="U323" i="2"/>
  <c r="AJ323" i="2" s="1"/>
  <c r="S323" i="2"/>
  <c r="T323" i="2" s="1"/>
  <c r="G323" i="2"/>
  <c r="E323" i="2"/>
  <c r="F323" i="2" s="1"/>
  <c r="C323" i="2"/>
  <c r="B323" i="2"/>
  <c r="A323" i="2"/>
  <c r="BA322" i="2"/>
  <c r="AZ322" i="2"/>
  <c r="AV322" i="2"/>
  <c r="AF322" i="2"/>
  <c r="AD322" i="2"/>
  <c r="AE322" i="2" s="1"/>
  <c r="Z322" i="2"/>
  <c r="X322" i="2"/>
  <c r="Y322" i="2" s="1"/>
  <c r="U322" i="2"/>
  <c r="S322" i="2"/>
  <c r="T322" i="2" s="1"/>
  <c r="G322" i="2"/>
  <c r="E322" i="2"/>
  <c r="F322" i="2" s="1"/>
  <c r="C322" i="2"/>
  <c r="B322" i="2"/>
  <c r="A322" i="2"/>
  <c r="BA321" i="2"/>
  <c r="AZ321" i="2"/>
  <c r="AV321" i="2"/>
  <c r="AJ321" i="2"/>
  <c r="AF321" i="2"/>
  <c r="AD321" i="2"/>
  <c r="AE321" i="2" s="1"/>
  <c r="Z321" i="2"/>
  <c r="X321" i="2"/>
  <c r="Y321" i="2" s="1"/>
  <c r="U321" i="2"/>
  <c r="S321" i="2"/>
  <c r="T321" i="2" s="1"/>
  <c r="G321" i="2"/>
  <c r="E321" i="2"/>
  <c r="F321" i="2" s="1"/>
  <c r="C321" i="2"/>
  <c r="B321" i="2"/>
  <c r="A321" i="2"/>
  <c r="BA320" i="2"/>
  <c r="AZ320" i="2"/>
  <c r="AV320" i="2"/>
  <c r="AF320" i="2"/>
  <c r="AD320" i="2"/>
  <c r="AE320" i="2" s="1"/>
  <c r="Z320" i="2"/>
  <c r="X320" i="2"/>
  <c r="Y320" i="2" s="1"/>
  <c r="S320" i="2"/>
  <c r="T320" i="2" s="1"/>
  <c r="G320" i="2"/>
  <c r="E320" i="2"/>
  <c r="F320" i="2" s="1"/>
  <c r="C320" i="2"/>
  <c r="B320" i="2"/>
  <c r="A320" i="2"/>
  <c r="BA319" i="2"/>
  <c r="AZ319" i="2"/>
  <c r="AV319" i="2"/>
  <c r="AD319" i="2"/>
  <c r="AE319" i="2" s="1"/>
  <c r="X319" i="2"/>
  <c r="Y319" i="2" s="1"/>
  <c r="S319" i="2"/>
  <c r="T319" i="2" s="1"/>
  <c r="J319" i="2"/>
  <c r="K319" i="2" s="1"/>
  <c r="G319" i="2"/>
  <c r="H319" i="2" s="1"/>
  <c r="E319" i="2"/>
  <c r="F319" i="2" s="1"/>
  <c r="C319" i="2"/>
  <c r="D319" i="2" s="1"/>
  <c r="B319" i="2"/>
  <c r="A319" i="2"/>
  <c r="BA318" i="2"/>
  <c r="AZ318" i="2"/>
  <c r="AV318" i="2"/>
  <c r="AD318" i="2"/>
  <c r="Z318" i="2"/>
  <c r="X318" i="2"/>
  <c r="Y318" i="2" s="1"/>
  <c r="S318" i="2"/>
  <c r="J318" i="2"/>
  <c r="G318" i="2"/>
  <c r="E318" i="2"/>
  <c r="F318" i="2" s="1"/>
  <c r="C318" i="2"/>
  <c r="D318" i="2" s="1"/>
  <c r="B318" i="2"/>
  <c r="A318" i="2"/>
  <c r="BA317" i="2"/>
  <c r="AZ317" i="2"/>
  <c r="AV317" i="2"/>
  <c r="AF317" i="2"/>
  <c r="AE317" i="2"/>
  <c r="AD317" i="2"/>
  <c r="X317" i="2"/>
  <c r="Z317" i="2" s="1"/>
  <c r="S317" i="2"/>
  <c r="J317" i="2"/>
  <c r="E317" i="2"/>
  <c r="D317" i="2"/>
  <c r="C317" i="2"/>
  <c r="B317" i="2"/>
  <c r="A317" i="2"/>
  <c r="BA316" i="2"/>
  <c r="AZ316" i="2"/>
  <c r="AV316" i="2"/>
  <c r="AD316" i="2"/>
  <c r="X316" i="2"/>
  <c r="S316" i="2"/>
  <c r="J316" i="2"/>
  <c r="E316" i="2"/>
  <c r="D316" i="2"/>
  <c r="C316" i="2"/>
  <c r="B316" i="2"/>
  <c r="A316" i="2"/>
  <c r="BA315" i="2"/>
  <c r="AZ315" i="2"/>
  <c r="AV315" i="2"/>
  <c r="AD315" i="2"/>
  <c r="X315" i="2"/>
  <c r="Z315" i="2" s="1"/>
  <c r="S315" i="2"/>
  <c r="U315" i="2" s="1"/>
  <c r="AJ315" i="2" s="1"/>
  <c r="M315" i="2"/>
  <c r="K315" i="2"/>
  <c r="J315" i="2"/>
  <c r="L315" i="2" s="1"/>
  <c r="E315" i="2"/>
  <c r="G315" i="2" s="1"/>
  <c r="O315" i="2" s="1"/>
  <c r="D315" i="2"/>
  <c r="C315" i="2"/>
  <c r="B315" i="2"/>
  <c r="A315" i="2"/>
  <c r="K325" i="2" l="1"/>
  <c r="L325" i="2"/>
  <c r="M325" i="2" s="1"/>
  <c r="Q325" i="2"/>
  <c r="P325" i="2"/>
  <c r="D325" i="2"/>
  <c r="H325" i="2"/>
  <c r="V325" i="2"/>
  <c r="AA325" i="2"/>
  <c r="AI325" i="2" s="1"/>
  <c r="G326" i="2"/>
  <c r="F326" i="2"/>
  <c r="AN325" i="2"/>
  <c r="L327" i="2"/>
  <c r="M327" i="2" s="1"/>
  <c r="K327" i="2"/>
  <c r="AH327" i="2"/>
  <c r="AI327" i="2" s="1"/>
  <c r="H328" i="2"/>
  <c r="U328" i="2"/>
  <c r="AL328" i="2"/>
  <c r="AH328" i="2"/>
  <c r="H329" i="2"/>
  <c r="AN329" i="2"/>
  <c r="AH329" i="2"/>
  <c r="AS329" i="2"/>
  <c r="H330" i="2"/>
  <c r="U330" i="2"/>
  <c r="AH330" i="2"/>
  <c r="AS330" i="2"/>
  <c r="H331" i="2"/>
  <c r="U332" i="2"/>
  <c r="AJ331" i="2"/>
  <c r="AN331" i="2"/>
  <c r="AH331" i="2"/>
  <c r="AI331" i="2" s="1"/>
  <c r="Q332" i="2"/>
  <c r="P332" i="2"/>
  <c r="AE325" i="2"/>
  <c r="AS325" i="2"/>
  <c r="L326" i="2"/>
  <c r="M326" i="2" s="1"/>
  <c r="K326" i="2"/>
  <c r="U326" i="2"/>
  <c r="T326" i="2"/>
  <c r="AF326" i="2"/>
  <c r="AE326" i="2"/>
  <c r="V327" i="2"/>
  <c r="AG327" i="2"/>
  <c r="AG328" i="2"/>
  <c r="V329" i="2"/>
  <c r="AG329" i="2"/>
  <c r="AG330" i="2"/>
  <c r="V331" i="2"/>
  <c r="AS331" i="2"/>
  <c r="AN333" i="2"/>
  <c r="L332" i="2"/>
  <c r="M332" i="2" s="1"/>
  <c r="K332" i="2"/>
  <c r="AL332" i="2"/>
  <c r="G327" i="2"/>
  <c r="F327" i="2"/>
  <c r="Z326" i="2"/>
  <c r="Y326" i="2"/>
  <c r="Q328" i="2"/>
  <c r="R328" i="2" s="1"/>
  <c r="P328" i="2"/>
  <c r="Q329" i="2"/>
  <c r="R329" i="2" s="1"/>
  <c r="P329" i="2"/>
  <c r="Q330" i="2"/>
  <c r="R330" i="2" s="1"/>
  <c r="P330" i="2"/>
  <c r="Q331" i="2"/>
  <c r="R331" i="2" s="1"/>
  <c r="P331" i="2"/>
  <c r="L333" i="2"/>
  <c r="M333" i="2" s="1"/>
  <c r="K333" i="2"/>
  <c r="Q333" i="2"/>
  <c r="P333" i="2"/>
  <c r="AH332" i="2"/>
  <c r="AI332" i="2" s="1"/>
  <c r="AH333" i="2"/>
  <c r="AI333" i="2" s="1"/>
  <c r="AL333" i="2"/>
  <c r="T327" i="2"/>
  <c r="Y327" i="2"/>
  <c r="AE327" i="2"/>
  <c r="F328" i="2"/>
  <c r="K328" i="2"/>
  <c r="T328" i="2"/>
  <c r="Y328" i="2"/>
  <c r="AE328" i="2"/>
  <c r="F329" i="2"/>
  <c r="K329" i="2"/>
  <c r="T329" i="2"/>
  <c r="Y329" i="2"/>
  <c r="AE329" i="2"/>
  <c r="F330" i="2"/>
  <c r="K330" i="2"/>
  <c r="T330" i="2"/>
  <c r="Y330" i="2"/>
  <c r="AE330" i="2"/>
  <c r="F331" i="2"/>
  <c r="K331" i="2"/>
  <c r="T331" i="2"/>
  <c r="Y331" i="2"/>
  <c r="Q315" i="2"/>
  <c r="R315" i="2" s="1"/>
  <c r="P315" i="2"/>
  <c r="G316" i="2"/>
  <c r="F316" i="2"/>
  <c r="F315" i="2"/>
  <c r="Y315" i="2"/>
  <c r="L317" i="2"/>
  <c r="M317" i="2" s="1"/>
  <c r="K317" i="2"/>
  <c r="U317" i="2"/>
  <c r="T317" i="2"/>
  <c r="K318" i="2"/>
  <c r="L318" i="2"/>
  <c r="M318" i="2" s="1"/>
  <c r="AA318" i="2"/>
  <c r="D320" i="2"/>
  <c r="J320" i="2"/>
  <c r="D321" i="2"/>
  <c r="J321" i="2"/>
  <c r="AA321" i="2"/>
  <c r="V322" i="2"/>
  <c r="AG322" i="2"/>
  <c r="AH322" i="2"/>
  <c r="H315" i="2"/>
  <c r="T315" i="2"/>
  <c r="AA315" i="2"/>
  <c r="L316" i="2"/>
  <c r="M316" i="2" s="1"/>
  <c r="K316" i="2"/>
  <c r="U316" i="2"/>
  <c r="T316" i="2"/>
  <c r="AF316" i="2"/>
  <c r="AE316" i="2"/>
  <c r="AA317" i="2"/>
  <c r="AG317" i="2"/>
  <c r="AH317" i="2"/>
  <c r="AE318" i="2"/>
  <c r="AF318" i="2"/>
  <c r="O319" i="2"/>
  <c r="Z319" i="2"/>
  <c r="H322" i="2"/>
  <c r="O322" i="2"/>
  <c r="AJ322" i="2"/>
  <c r="V315" i="2"/>
  <c r="AF315" i="2"/>
  <c r="AE315" i="2"/>
  <c r="G317" i="2"/>
  <c r="F317" i="2"/>
  <c r="Y317" i="2"/>
  <c r="T318" i="2"/>
  <c r="AA320" i="2"/>
  <c r="H318" i="2"/>
  <c r="O318" i="2"/>
  <c r="Z316" i="2"/>
  <c r="Y316" i="2"/>
  <c r="H320" i="2"/>
  <c r="O320" i="2"/>
  <c r="AG320" i="2"/>
  <c r="AH320" i="2"/>
  <c r="AI320" i="2" s="1"/>
  <c r="D322" i="2"/>
  <c r="J322" i="2"/>
  <c r="AA322" i="2"/>
  <c r="L319" i="2"/>
  <c r="M319" i="2" s="1"/>
  <c r="U319" i="2"/>
  <c r="AF319" i="2"/>
  <c r="H321" i="2"/>
  <c r="O321" i="2"/>
  <c r="V321" i="2"/>
  <c r="AG321" i="2"/>
  <c r="AH321" i="2"/>
  <c r="D323" i="2"/>
  <c r="J323" i="2"/>
  <c r="AA323" i="2"/>
  <c r="H323" i="2"/>
  <c r="O323" i="2"/>
  <c r="V323" i="2"/>
  <c r="AG323" i="2"/>
  <c r="AH323" i="2"/>
  <c r="AI323" i="2" s="1"/>
  <c r="AP325" i="2"/>
  <c r="AW331" i="2"/>
  <c r="AW329" i="2"/>
  <c r="AP331" i="2"/>
  <c r="AW325" i="2"/>
  <c r="AP329" i="2"/>
  <c r="AP333" i="2"/>
  <c r="O331" i="6" l="1"/>
  <c r="M333" i="6"/>
  <c r="O325" i="6"/>
  <c r="O329" i="6"/>
  <c r="M325" i="6"/>
  <c r="M329" i="6"/>
  <c r="M331" i="6"/>
  <c r="BD331" i="2"/>
  <c r="BB331" i="2"/>
  <c r="Q331" i="6" s="1"/>
  <c r="BD325" i="2"/>
  <c r="BB325" i="2"/>
  <c r="Q325" i="6" s="1"/>
  <c r="BD329" i="2"/>
  <c r="BB329" i="2"/>
  <c r="Q329" i="6" s="1"/>
  <c r="AT330" i="2"/>
  <c r="AO329" i="2"/>
  <c r="AM328" i="2"/>
  <c r="AN332" i="2"/>
  <c r="AT331" i="2"/>
  <c r="AT325" i="2"/>
  <c r="AJ332" i="2"/>
  <c r="V332" i="2"/>
  <c r="AL330" i="2"/>
  <c r="AI329" i="2"/>
  <c r="AS328" i="2"/>
  <c r="AK325" i="2"/>
  <c r="R333" i="2"/>
  <c r="AM333" i="2" s="1"/>
  <c r="AS333" i="2"/>
  <c r="AA326" i="2"/>
  <c r="AK331" i="2"/>
  <c r="AK329" i="2"/>
  <c r="AK327" i="2"/>
  <c r="AJ326" i="2"/>
  <c r="V326" i="2"/>
  <c r="AL331" i="2"/>
  <c r="AM331" i="2" s="1"/>
  <c r="AJ330" i="2"/>
  <c r="V330" i="2"/>
  <c r="AL329" i="2"/>
  <c r="AM329" i="2" s="1"/>
  <c r="AI328" i="2"/>
  <c r="AL325" i="2"/>
  <c r="AM325" i="2" s="1"/>
  <c r="R325" i="2"/>
  <c r="AO325" i="2" s="1"/>
  <c r="AO331" i="2"/>
  <c r="H326" i="2"/>
  <c r="O326" i="2"/>
  <c r="H327" i="2"/>
  <c r="O327" i="2"/>
  <c r="AH326" i="2"/>
  <c r="AI326" i="2" s="1"/>
  <c r="AG326" i="2"/>
  <c r="AS332" i="2"/>
  <c r="R332" i="2"/>
  <c r="AM332" i="2" s="1"/>
  <c r="AI330" i="2"/>
  <c r="AT329" i="2"/>
  <c r="AJ328" i="2"/>
  <c r="V328" i="2"/>
  <c r="K323" i="2"/>
  <c r="L323" i="2"/>
  <c r="M323" i="2" s="1"/>
  <c r="P319" i="2"/>
  <c r="Q319" i="2"/>
  <c r="R319" i="2" s="1"/>
  <c r="AK322" i="2"/>
  <c r="O316" i="2"/>
  <c r="H316" i="2"/>
  <c r="AK321" i="2"/>
  <c r="AG319" i="2"/>
  <c r="AN319" i="2"/>
  <c r="AH319" i="2"/>
  <c r="AN315" i="2"/>
  <c r="AH315" i="2"/>
  <c r="AI315" i="2" s="1"/>
  <c r="AG315" i="2"/>
  <c r="AL315" i="2"/>
  <c r="AM315" i="2" s="1"/>
  <c r="P322" i="2"/>
  <c r="Q322" i="2"/>
  <c r="AG318" i="2"/>
  <c r="AH318" i="2"/>
  <c r="AI318" i="2" s="1"/>
  <c r="AL318" i="2"/>
  <c r="AH316" i="2"/>
  <c r="AI316" i="2" s="1"/>
  <c r="AG316" i="2"/>
  <c r="AI322" i="2"/>
  <c r="V317" i="2"/>
  <c r="AJ317" i="2"/>
  <c r="AS315" i="2"/>
  <c r="K321" i="2"/>
  <c r="L321" i="2"/>
  <c r="M321" i="2" s="1"/>
  <c r="AK323" i="2"/>
  <c r="AI321" i="2"/>
  <c r="V319" i="2"/>
  <c r="U320" i="2"/>
  <c r="AJ319" i="2"/>
  <c r="K322" i="2"/>
  <c r="L322" i="2"/>
  <c r="M322" i="2" s="1"/>
  <c r="AA316" i="2"/>
  <c r="AK315" i="2"/>
  <c r="K320" i="2"/>
  <c r="L320" i="2"/>
  <c r="M320" i="2" s="1"/>
  <c r="P323" i="2"/>
  <c r="Q323" i="2"/>
  <c r="P321" i="2"/>
  <c r="Q321" i="2"/>
  <c r="P320" i="2"/>
  <c r="Q320" i="2"/>
  <c r="P318" i="2"/>
  <c r="Q318" i="2"/>
  <c r="U318" i="2"/>
  <c r="O317" i="2"/>
  <c r="H317" i="2"/>
  <c r="AS319" i="2"/>
  <c r="AA319" i="2"/>
  <c r="AI317" i="2"/>
  <c r="AJ316" i="2"/>
  <c r="V316" i="2"/>
  <c r="AQ331" i="2"/>
  <c r="AW333" i="2"/>
  <c r="AQ329" i="2"/>
  <c r="AQ325" i="2"/>
  <c r="AW332" i="2"/>
  <c r="AW315" i="2"/>
  <c r="AP319" i="2"/>
  <c r="AP315" i="2"/>
  <c r="AP332" i="2"/>
  <c r="AX325" i="2"/>
  <c r="AX331" i="2"/>
  <c r="AX329" i="2"/>
  <c r="AW319" i="2"/>
  <c r="O319" i="6" l="1"/>
  <c r="P331" i="6"/>
  <c r="M319" i="6"/>
  <c r="N325" i="6"/>
  <c r="N331" i="6"/>
  <c r="M332" i="6"/>
  <c r="O315" i="6"/>
  <c r="N329" i="6"/>
  <c r="P325" i="6"/>
  <c r="M315" i="6"/>
  <c r="O332" i="6"/>
  <c r="O333" i="6"/>
  <c r="P329" i="6"/>
  <c r="AR325" i="2"/>
  <c r="AR329" i="2"/>
  <c r="BD332" i="2"/>
  <c r="BB332" i="2"/>
  <c r="Q332" i="6" s="1"/>
  <c r="BC329" i="2"/>
  <c r="R329" i="6" s="1"/>
  <c r="AR331" i="2"/>
  <c r="BC325" i="2"/>
  <c r="R325" i="6" s="1"/>
  <c r="BD333" i="2"/>
  <c r="AY333" i="2"/>
  <c r="BB333" i="2"/>
  <c r="Q333" i="6" s="1"/>
  <c r="BC331" i="2"/>
  <c r="R331" i="6" s="1"/>
  <c r="Q326" i="2"/>
  <c r="P326" i="2"/>
  <c r="AT328" i="2"/>
  <c r="AT332" i="2"/>
  <c r="AO333" i="2"/>
  <c r="Q327" i="2"/>
  <c r="P327" i="2"/>
  <c r="AN330" i="2"/>
  <c r="AM330" i="2"/>
  <c r="AK328" i="2"/>
  <c r="AK330" i="2"/>
  <c r="AK326" i="2"/>
  <c r="AT333" i="2"/>
  <c r="AK332" i="2"/>
  <c r="AY329" i="2"/>
  <c r="AY325" i="2"/>
  <c r="AY331" i="2"/>
  <c r="AO332" i="2"/>
  <c r="BD315" i="2"/>
  <c r="BB315" i="2"/>
  <c r="Q315" i="6" s="1"/>
  <c r="BD319" i="2"/>
  <c r="AY319" i="2"/>
  <c r="BB319" i="2"/>
  <c r="Q319" i="6" s="1"/>
  <c r="Q317" i="2"/>
  <c r="P317" i="2"/>
  <c r="R320" i="2"/>
  <c r="AS320" i="2"/>
  <c r="AL320" i="2"/>
  <c r="R323" i="2"/>
  <c r="AN323" i="2"/>
  <c r="AS323" i="2"/>
  <c r="AL323" i="2"/>
  <c r="R322" i="2"/>
  <c r="AL322" i="2"/>
  <c r="AS322" i="2"/>
  <c r="AO319" i="2"/>
  <c r="Q316" i="2"/>
  <c r="P316" i="2"/>
  <c r="AK316" i="2"/>
  <c r="V318" i="2"/>
  <c r="AJ318" i="2"/>
  <c r="AT315" i="2"/>
  <c r="AO315" i="2"/>
  <c r="AT319" i="2"/>
  <c r="R318" i="2"/>
  <c r="AM318" i="2" s="1"/>
  <c r="AS318" i="2"/>
  <c r="R321" i="2"/>
  <c r="AN321" i="2"/>
  <c r="AS321" i="2"/>
  <c r="AL321" i="2"/>
  <c r="AM321" i="2" s="1"/>
  <c r="V320" i="2"/>
  <c r="AJ320" i="2"/>
  <c r="AI319" i="2"/>
  <c r="AK319" i="2"/>
  <c r="AK317" i="2"/>
  <c r="AL319" i="2"/>
  <c r="AM319" i="2" s="1"/>
  <c r="AX332" i="2"/>
  <c r="AW330" i="2"/>
  <c r="AQ315" i="2"/>
  <c r="AX319" i="2"/>
  <c r="AX333" i="2"/>
  <c r="AQ332" i="2"/>
  <c r="AP321" i="2"/>
  <c r="AQ333" i="2"/>
  <c r="AW323" i="2"/>
  <c r="AX315" i="2"/>
  <c r="AP330" i="2"/>
  <c r="AQ319" i="2"/>
  <c r="AW321" i="2"/>
  <c r="AP323" i="2"/>
  <c r="N333" i="6" l="1"/>
  <c r="P319" i="6"/>
  <c r="M323" i="6"/>
  <c r="M330" i="6"/>
  <c r="M321" i="6"/>
  <c r="N315" i="6"/>
  <c r="O321" i="6"/>
  <c r="P315" i="6"/>
  <c r="N332" i="6"/>
  <c r="O330" i="6"/>
  <c r="N319" i="6"/>
  <c r="O323" i="6"/>
  <c r="P333" i="6"/>
  <c r="P332" i="6"/>
  <c r="AR332" i="2"/>
  <c r="BC333" i="2"/>
  <c r="R333" i="6" s="1"/>
  <c r="AR333" i="2"/>
  <c r="BD330" i="2"/>
  <c r="BB330" i="2"/>
  <c r="Q330" i="6" s="1"/>
  <c r="BC332" i="2"/>
  <c r="R332" i="6" s="1"/>
  <c r="R327" i="2"/>
  <c r="AL327" i="2"/>
  <c r="AM327" i="2" s="1"/>
  <c r="AS327" i="2"/>
  <c r="AN327" i="2"/>
  <c r="BE333" i="2"/>
  <c r="BF333" i="2"/>
  <c r="BE331" i="2"/>
  <c r="BF331" i="2"/>
  <c r="R326" i="2"/>
  <c r="AS326" i="2"/>
  <c r="AL326" i="2"/>
  <c r="BE325" i="2"/>
  <c r="BF325" i="2"/>
  <c r="AO330" i="2"/>
  <c r="BE329" i="2"/>
  <c r="BF329" i="2"/>
  <c r="AY332" i="2"/>
  <c r="BD321" i="2"/>
  <c r="BB321" i="2"/>
  <c r="Q321" i="6" s="1"/>
  <c r="AR319" i="2"/>
  <c r="BC319" i="2"/>
  <c r="R319" i="6" s="1"/>
  <c r="BC315" i="2"/>
  <c r="R315" i="6" s="1"/>
  <c r="BD323" i="2"/>
  <c r="BB323" i="2"/>
  <c r="Q323" i="6" s="1"/>
  <c r="AR315" i="2"/>
  <c r="BF319" i="2"/>
  <c r="BE319" i="2"/>
  <c r="AT321" i="2"/>
  <c r="AM323" i="2"/>
  <c r="AM320" i="2"/>
  <c r="AN320" i="2"/>
  <c r="AL317" i="2"/>
  <c r="R317" i="2"/>
  <c r="AS317" i="2"/>
  <c r="AN317" i="2"/>
  <c r="AK320" i="2"/>
  <c r="AO321" i="2"/>
  <c r="AT322" i="2"/>
  <c r="AT323" i="2"/>
  <c r="AT320" i="2"/>
  <c r="AM322" i="2"/>
  <c r="AN322" i="2"/>
  <c r="AO323" i="2"/>
  <c r="AY315" i="2"/>
  <c r="AT318" i="2"/>
  <c r="AK318" i="2"/>
  <c r="R316" i="2"/>
  <c r="AL316" i="2"/>
  <c r="AS316" i="2"/>
  <c r="AW322" i="2"/>
  <c r="AW320" i="2"/>
  <c r="AP317" i="2"/>
  <c r="AX323" i="2"/>
  <c r="AP320" i="2"/>
  <c r="AW317" i="2"/>
  <c r="AQ321" i="2"/>
  <c r="AQ330" i="2"/>
  <c r="AX321" i="2"/>
  <c r="AW327" i="2"/>
  <c r="AP327" i="2"/>
  <c r="AX330" i="2"/>
  <c r="AQ323" i="2"/>
  <c r="AP322" i="2"/>
  <c r="P321" i="6" l="1"/>
  <c r="M320" i="6"/>
  <c r="O327" i="6"/>
  <c r="N323" i="6"/>
  <c r="N330" i="6"/>
  <c r="P323" i="6"/>
  <c r="M322" i="6"/>
  <c r="P330" i="6"/>
  <c r="N321" i="6"/>
  <c r="M317" i="6"/>
  <c r="O322" i="6"/>
  <c r="M327" i="6"/>
  <c r="O317" i="6"/>
  <c r="O320" i="6"/>
  <c r="AR330" i="2"/>
  <c r="BC330" i="2"/>
  <c r="R330" i="6" s="1"/>
  <c r="BD327" i="2"/>
  <c r="AY327" i="2"/>
  <c r="BB327" i="2"/>
  <c r="Q327" i="6" s="1"/>
  <c r="AT326" i="2"/>
  <c r="AO327" i="2"/>
  <c r="AN328" i="2"/>
  <c r="AN326" i="2"/>
  <c r="AM326" i="2"/>
  <c r="AT327" i="2"/>
  <c r="AY330" i="2"/>
  <c r="BE332" i="2"/>
  <c r="BF332" i="2"/>
  <c r="AR321" i="2"/>
  <c r="BC321" i="2"/>
  <c r="R321" i="6" s="1"/>
  <c r="AR323" i="2"/>
  <c r="BC323" i="2"/>
  <c r="R323" i="6" s="1"/>
  <c r="BD320" i="2"/>
  <c r="BB320" i="2"/>
  <c r="Q320" i="6" s="1"/>
  <c r="BD322" i="2"/>
  <c r="BB322" i="2"/>
  <c r="Q322" i="6" s="1"/>
  <c r="BD317" i="2"/>
  <c r="BB317" i="2"/>
  <c r="Q317" i="6" s="1"/>
  <c r="AT316" i="2"/>
  <c r="AN316" i="2"/>
  <c r="AM316" i="2"/>
  <c r="BE315" i="2"/>
  <c r="BF315" i="2"/>
  <c r="AM317" i="2"/>
  <c r="AY321" i="2"/>
  <c r="AO317" i="2"/>
  <c r="AN318" i="2"/>
  <c r="AO320" i="2"/>
  <c r="AY320" i="2" s="1"/>
  <c r="AY323" i="2"/>
  <c r="AO322" i="2"/>
  <c r="AY322" i="2" s="1"/>
  <c r="AT317" i="2"/>
  <c r="AQ317" i="2"/>
  <c r="AQ322" i="2"/>
  <c r="AW316" i="2"/>
  <c r="AP316" i="2"/>
  <c r="AP318" i="2"/>
  <c r="AW326" i="2"/>
  <c r="AP326" i="2"/>
  <c r="AW318" i="2"/>
  <c r="AX322" i="2"/>
  <c r="AX320" i="2"/>
  <c r="AP328" i="2"/>
  <c r="AQ327" i="2"/>
  <c r="AX327" i="2"/>
  <c r="AW328" i="2"/>
  <c r="AX317" i="2"/>
  <c r="AQ320" i="2"/>
  <c r="M316" i="6" l="1"/>
  <c r="N320" i="6"/>
  <c r="O318" i="6"/>
  <c r="O328" i="6"/>
  <c r="O316" i="6"/>
  <c r="P320" i="6"/>
  <c r="M326" i="6"/>
  <c r="P327" i="6"/>
  <c r="N322" i="6"/>
  <c r="P317" i="6"/>
  <c r="O326" i="6"/>
  <c r="N327" i="6"/>
  <c r="N317" i="6"/>
  <c r="P322" i="6"/>
  <c r="M318" i="6"/>
  <c r="M328" i="6"/>
  <c r="BD326" i="2"/>
  <c r="BB326" i="2"/>
  <c r="Q326" i="6" s="1"/>
  <c r="BD328" i="2"/>
  <c r="BB328" i="2"/>
  <c r="Q328" i="6" s="1"/>
  <c r="BC327" i="2"/>
  <c r="R327" i="6" s="1"/>
  <c r="AR327" i="2"/>
  <c r="AO326" i="2"/>
  <c r="BE330" i="2"/>
  <c r="BF330" i="2"/>
  <c r="AO328" i="2"/>
  <c r="BE327" i="2"/>
  <c r="BF327" i="2"/>
  <c r="AR317" i="2"/>
  <c r="BD316" i="2"/>
  <c r="AY316" i="2"/>
  <c r="BB316" i="2"/>
  <c r="Q316" i="6" s="1"/>
  <c r="AR322" i="2"/>
  <c r="BC322" i="2"/>
  <c r="R322" i="6" s="1"/>
  <c r="AR320" i="2"/>
  <c r="BC320" i="2"/>
  <c r="R320" i="6" s="1"/>
  <c r="BC317" i="2"/>
  <c r="R317" i="6" s="1"/>
  <c r="BD318" i="2"/>
  <c r="BB318" i="2"/>
  <c r="Q318" i="6" s="1"/>
  <c r="BF322" i="2"/>
  <c r="BE322" i="2"/>
  <c r="BF320" i="2"/>
  <c r="BE320" i="2"/>
  <c r="BF323" i="2"/>
  <c r="BE323" i="2"/>
  <c r="BF321" i="2"/>
  <c r="BE321" i="2"/>
  <c r="AO316" i="2"/>
  <c r="AY317" i="2"/>
  <c r="AO318" i="2"/>
  <c r="AQ316" i="2"/>
  <c r="AQ328" i="2"/>
  <c r="AQ318" i="2"/>
  <c r="AX326" i="2"/>
  <c r="AX316" i="2"/>
  <c r="AX328" i="2"/>
  <c r="AX318" i="2"/>
  <c r="AQ326" i="2"/>
  <c r="N318" i="6" l="1"/>
  <c r="N326" i="6"/>
  <c r="P318" i="6"/>
  <c r="P326" i="6"/>
  <c r="N328" i="6"/>
  <c r="N316" i="6"/>
  <c r="P316" i="6"/>
  <c r="P328" i="6"/>
  <c r="AR328" i="2"/>
  <c r="BC328" i="2"/>
  <c r="R328" i="6" s="1"/>
  <c r="AR326" i="2"/>
  <c r="BC326" i="2"/>
  <c r="R326" i="6" s="1"/>
  <c r="AY328" i="2"/>
  <c r="AY326" i="2"/>
  <c r="AR316" i="2"/>
  <c r="BC316" i="2"/>
  <c r="R316" i="6" s="1"/>
  <c r="AR318" i="2"/>
  <c r="BC318" i="2"/>
  <c r="R318" i="6" s="1"/>
  <c r="BF317" i="2"/>
  <c r="BE317" i="2"/>
  <c r="BE316" i="2"/>
  <c r="BF316" i="2"/>
  <c r="AY318" i="2"/>
  <c r="BE326" i="2" l="1"/>
  <c r="BF326" i="2"/>
  <c r="BE328" i="2"/>
  <c r="BF328" i="2"/>
  <c r="BF318" i="2"/>
  <c r="BE318" i="2"/>
  <c r="S313" i="6" l="1"/>
  <c r="L313" i="6"/>
  <c r="K313" i="6"/>
  <c r="J313" i="6"/>
  <c r="I313" i="6"/>
  <c r="H313" i="6"/>
  <c r="G313" i="6"/>
  <c r="F313" i="6"/>
  <c r="E313" i="6"/>
  <c r="D313" i="6"/>
  <c r="C313" i="6"/>
  <c r="B313" i="6"/>
  <c r="A313" i="6"/>
  <c r="S312" i="6"/>
  <c r="L312" i="6"/>
  <c r="K312" i="6"/>
  <c r="J312" i="6"/>
  <c r="I312" i="6"/>
  <c r="H312" i="6"/>
  <c r="G312" i="6"/>
  <c r="F312" i="6"/>
  <c r="E312" i="6"/>
  <c r="D312" i="6"/>
  <c r="C312" i="6"/>
  <c r="B312" i="6"/>
  <c r="A312" i="6"/>
  <c r="S311" i="6"/>
  <c r="L311" i="6"/>
  <c r="K311" i="6"/>
  <c r="J311" i="6"/>
  <c r="I311" i="6"/>
  <c r="H311" i="6"/>
  <c r="G311" i="6"/>
  <c r="F311" i="6"/>
  <c r="E311" i="6"/>
  <c r="D311" i="6"/>
  <c r="C311" i="6"/>
  <c r="B311" i="6"/>
  <c r="A311" i="6"/>
  <c r="S310" i="6"/>
  <c r="L310" i="6"/>
  <c r="K310" i="6"/>
  <c r="J310" i="6"/>
  <c r="I310" i="6"/>
  <c r="H310" i="6"/>
  <c r="G310" i="6"/>
  <c r="F310" i="6"/>
  <c r="E310" i="6"/>
  <c r="D310" i="6"/>
  <c r="C310" i="6"/>
  <c r="B310" i="6"/>
  <c r="A310" i="6"/>
  <c r="S309" i="6"/>
  <c r="L309" i="6"/>
  <c r="K309" i="6"/>
  <c r="J309" i="6"/>
  <c r="I309" i="6"/>
  <c r="H309" i="6"/>
  <c r="G309" i="6"/>
  <c r="F309" i="6"/>
  <c r="E309" i="6"/>
  <c r="D309" i="6"/>
  <c r="C309" i="6"/>
  <c r="B309" i="6"/>
  <c r="A309" i="6"/>
  <c r="S308" i="6"/>
  <c r="L308" i="6"/>
  <c r="K308" i="6"/>
  <c r="J308" i="6"/>
  <c r="I308" i="6"/>
  <c r="H308" i="6"/>
  <c r="G308" i="6"/>
  <c r="F308" i="6"/>
  <c r="E308" i="6"/>
  <c r="D308" i="6"/>
  <c r="C308" i="6"/>
  <c r="B308" i="6"/>
  <c r="A308" i="6"/>
  <c r="S307" i="6"/>
  <c r="L307" i="6"/>
  <c r="K307" i="6"/>
  <c r="J307" i="6"/>
  <c r="I307" i="6"/>
  <c r="H307" i="6"/>
  <c r="G307" i="6"/>
  <c r="F307" i="6"/>
  <c r="E307" i="6"/>
  <c r="D307" i="6"/>
  <c r="C307" i="6"/>
  <c r="B307" i="6"/>
  <c r="A307" i="6"/>
  <c r="S306" i="6"/>
  <c r="L306" i="6"/>
  <c r="K306" i="6"/>
  <c r="J306" i="6"/>
  <c r="I306" i="6"/>
  <c r="H306" i="6"/>
  <c r="G306" i="6"/>
  <c r="F306" i="6"/>
  <c r="E306" i="6"/>
  <c r="D306" i="6"/>
  <c r="C306" i="6"/>
  <c r="B306" i="6"/>
  <c r="A306" i="6"/>
  <c r="S305" i="6"/>
  <c r="L305" i="6"/>
  <c r="K305" i="6"/>
  <c r="J305" i="6"/>
  <c r="I305" i="6"/>
  <c r="H305" i="6"/>
  <c r="G305" i="6"/>
  <c r="F305" i="6"/>
  <c r="E305" i="6"/>
  <c r="D305" i="6"/>
  <c r="C305" i="6"/>
  <c r="B305" i="6"/>
  <c r="A305" i="6"/>
  <c r="BA313" i="2"/>
  <c r="AZ313" i="2"/>
  <c r="AV313" i="2"/>
  <c r="AG313" i="2"/>
  <c r="AF313" i="2"/>
  <c r="AE313" i="2"/>
  <c r="AD313" i="2"/>
  <c r="AA313" i="2"/>
  <c r="Z313" i="2"/>
  <c r="X313" i="2"/>
  <c r="Y313" i="2" s="1"/>
  <c r="V313" i="2"/>
  <c r="AK313" i="2" s="1"/>
  <c r="U313" i="2"/>
  <c r="AJ313" i="2" s="1"/>
  <c r="S313" i="2"/>
  <c r="T313" i="2" s="1"/>
  <c r="H313" i="2"/>
  <c r="G313" i="2"/>
  <c r="O313" i="2" s="1"/>
  <c r="E313" i="2"/>
  <c r="F313" i="2" s="1"/>
  <c r="D313" i="2"/>
  <c r="C313" i="2"/>
  <c r="J313" i="2" s="1"/>
  <c r="B313" i="2"/>
  <c r="A313" i="2"/>
  <c r="BA312" i="2"/>
  <c r="AZ312" i="2"/>
  <c r="AV312" i="2"/>
  <c r="AK312" i="2"/>
  <c r="AG312" i="2"/>
  <c r="AF312" i="2"/>
  <c r="AD312" i="2"/>
  <c r="AE312" i="2" s="1"/>
  <c r="AA312" i="2"/>
  <c r="Z312" i="2"/>
  <c r="X312" i="2"/>
  <c r="Y312" i="2" s="1"/>
  <c r="V312" i="2"/>
  <c r="S312" i="2"/>
  <c r="T312" i="2" s="1"/>
  <c r="H312" i="2"/>
  <c r="G312" i="2"/>
  <c r="O312" i="2" s="1"/>
  <c r="E312" i="2"/>
  <c r="F312" i="2" s="1"/>
  <c r="D312" i="2"/>
  <c r="C312" i="2"/>
  <c r="J312" i="2" s="1"/>
  <c r="B312" i="2"/>
  <c r="A312" i="2"/>
  <c r="BA311" i="2"/>
  <c r="AZ311" i="2"/>
  <c r="AV311" i="2"/>
  <c r="AG311" i="2"/>
  <c r="AF311" i="2"/>
  <c r="AD311" i="2"/>
  <c r="AE311" i="2" s="1"/>
  <c r="AA311" i="2"/>
  <c r="Z311" i="2"/>
  <c r="X311" i="2"/>
  <c r="Y311" i="2" s="1"/>
  <c r="V311" i="2"/>
  <c r="AK311" i="2" s="1"/>
  <c r="U311" i="2"/>
  <c r="U312" i="2" s="1"/>
  <c r="AJ312" i="2" s="1"/>
  <c r="S311" i="2"/>
  <c r="T311" i="2" s="1"/>
  <c r="G311" i="2"/>
  <c r="O311" i="2" s="1"/>
  <c r="E311" i="2"/>
  <c r="F311" i="2" s="1"/>
  <c r="C311" i="2"/>
  <c r="J311" i="2" s="1"/>
  <c r="K311" i="2" s="1"/>
  <c r="B311" i="2"/>
  <c r="A311" i="2"/>
  <c r="BA310" i="2"/>
  <c r="AZ310" i="2"/>
  <c r="AV310" i="2"/>
  <c r="AG310" i="2"/>
  <c r="AF310" i="2"/>
  <c r="AD310" i="2"/>
  <c r="AE310" i="2" s="1"/>
  <c r="Z310" i="2"/>
  <c r="X310" i="2"/>
  <c r="Y310" i="2" s="1"/>
  <c r="S310" i="2"/>
  <c r="T310" i="2" s="1"/>
  <c r="L310" i="2"/>
  <c r="M310" i="2" s="1"/>
  <c r="H310" i="2"/>
  <c r="G310" i="2"/>
  <c r="O310" i="2" s="1"/>
  <c r="P310" i="2" s="1"/>
  <c r="E310" i="2"/>
  <c r="F310" i="2" s="1"/>
  <c r="D310" i="2"/>
  <c r="C310" i="2"/>
  <c r="J310" i="2" s="1"/>
  <c r="K310" i="2" s="1"/>
  <c r="B310" i="2"/>
  <c r="A310" i="2"/>
  <c r="BA309" i="2"/>
  <c r="AZ309" i="2"/>
  <c r="AV309" i="2"/>
  <c r="AF309" i="2"/>
  <c r="AD309" i="2"/>
  <c r="AE309" i="2" s="1"/>
  <c r="AA309" i="2"/>
  <c r="Z309" i="2"/>
  <c r="X309" i="2"/>
  <c r="Y309" i="2" s="1"/>
  <c r="V309" i="2"/>
  <c r="AK309" i="2" s="1"/>
  <c r="U309" i="2"/>
  <c r="AJ309" i="2" s="1"/>
  <c r="S309" i="2"/>
  <c r="T309" i="2" s="1"/>
  <c r="G309" i="2"/>
  <c r="O309" i="2" s="1"/>
  <c r="P309" i="2" s="1"/>
  <c r="E309" i="2"/>
  <c r="F309" i="2" s="1"/>
  <c r="C309" i="2"/>
  <c r="J309" i="2" s="1"/>
  <c r="K309" i="2" s="1"/>
  <c r="B309" i="2"/>
  <c r="A309" i="2"/>
  <c r="BA308" i="2"/>
  <c r="AZ308" i="2"/>
  <c r="AV308" i="2"/>
  <c r="AG308" i="2"/>
  <c r="AF308" i="2"/>
  <c r="AD308" i="2"/>
  <c r="AE308" i="2" s="1"/>
  <c r="Z308" i="2"/>
  <c r="X308" i="2"/>
  <c r="Y308" i="2" s="1"/>
  <c r="S308" i="2"/>
  <c r="T308" i="2" s="1"/>
  <c r="H308" i="2"/>
  <c r="G308" i="2"/>
  <c r="O308" i="2" s="1"/>
  <c r="P308" i="2" s="1"/>
  <c r="E308" i="2"/>
  <c r="F308" i="2" s="1"/>
  <c r="D308" i="2"/>
  <c r="C308" i="2"/>
  <c r="J308" i="2" s="1"/>
  <c r="K308" i="2" s="1"/>
  <c r="B308" i="2"/>
  <c r="A308" i="2"/>
  <c r="BA307" i="2"/>
  <c r="AZ307" i="2"/>
  <c r="AV307" i="2"/>
  <c r="AF307" i="2"/>
  <c r="AD307" i="2"/>
  <c r="AE307" i="2" s="1"/>
  <c r="AA307" i="2"/>
  <c r="Z307" i="2"/>
  <c r="X307" i="2"/>
  <c r="Y307" i="2" s="1"/>
  <c r="U307" i="2"/>
  <c r="AJ307" i="2" s="1"/>
  <c r="S307" i="2"/>
  <c r="T307" i="2" s="1"/>
  <c r="E307" i="2"/>
  <c r="F307" i="2" s="1"/>
  <c r="C307" i="2"/>
  <c r="J307" i="2" s="1"/>
  <c r="K307" i="2" s="1"/>
  <c r="B307" i="2"/>
  <c r="A307" i="2"/>
  <c r="BA306" i="2"/>
  <c r="AZ306" i="2"/>
  <c r="AV306" i="2"/>
  <c r="AD306" i="2"/>
  <c r="AE306" i="2" s="1"/>
  <c r="X306" i="2"/>
  <c r="Y306" i="2" s="1"/>
  <c r="S306" i="2"/>
  <c r="T306" i="2" s="1"/>
  <c r="E306" i="2"/>
  <c r="F306" i="2" s="1"/>
  <c r="C306" i="2"/>
  <c r="J306" i="2" s="1"/>
  <c r="B306" i="2"/>
  <c r="A306" i="2"/>
  <c r="BA305" i="2"/>
  <c r="AZ305" i="2"/>
  <c r="AV305" i="2"/>
  <c r="AF305" i="2"/>
  <c r="AD305" i="2"/>
  <c r="AE305" i="2" s="1"/>
  <c r="X305" i="2"/>
  <c r="Y305" i="2" s="1"/>
  <c r="S305" i="2"/>
  <c r="T305" i="2" s="1"/>
  <c r="G305" i="2"/>
  <c r="O305" i="2" s="1"/>
  <c r="F305" i="2"/>
  <c r="E305" i="2"/>
  <c r="C305" i="2"/>
  <c r="J305" i="2" s="1"/>
  <c r="B305" i="2"/>
  <c r="A305" i="2"/>
  <c r="BA303" i="2"/>
  <c r="AZ303" i="2"/>
  <c r="AV303" i="2"/>
  <c r="AD303" i="2"/>
  <c r="X303" i="2"/>
  <c r="S303" i="2"/>
  <c r="J303" i="2"/>
  <c r="E303" i="2"/>
  <c r="G303" i="2" s="1"/>
  <c r="H303" i="2" s="1"/>
  <c r="C303" i="2"/>
  <c r="D303" i="2" s="1"/>
  <c r="B303" i="2"/>
  <c r="A303" i="2"/>
  <c r="BA302" i="2"/>
  <c r="AZ302" i="2"/>
  <c r="AV302" i="2"/>
  <c r="AD302" i="2"/>
  <c r="X302" i="2"/>
  <c r="Z302" i="2" s="1"/>
  <c r="S302" i="2"/>
  <c r="E302" i="2"/>
  <c r="G302" i="2" s="1"/>
  <c r="H302" i="2" s="1"/>
  <c r="C302" i="2"/>
  <c r="D302" i="2" s="1"/>
  <c r="B302" i="2"/>
  <c r="A302" i="2"/>
  <c r="BA301" i="2"/>
  <c r="AZ301" i="2"/>
  <c r="AV301" i="2"/>
  <c r="AD301" i="2"/>
  <c r="AF301" i="2" s="1"/>
  <c r="Y301" i="2"/>
  <c r="X301" i="2"/>
  <c r="Z301" i="2" s="1"/>
  <c r="S301" i="2"/>
  <c r="U301" i="2" s="1"/>
  <c r="K301" i="2"/>
  <c r="J301" i="2"/>
  <c r="L301" i="2" s="1"/>
  <c r="M301" i="2" s="1"/>
  <c r="F301" i="2"/>
  <c r="E301" i="2"/>
  <c r="G301" i="2" s="1"/>
  <c r="H301" i="2" s="1"/>
  <c r="D301" i="2"/>
  <c r="C301" i="2"/>
  <c r="B301" i="2"/>
  <c r="A301" i="2"/>
  <c r="BA300" i="2"/>
  <c r="AZ300" i="2"/>
  <c r="AV300" i="2"/>
  <c r="AD300" i="2"/>
  <c r="AF300" i="2" s="1"/>
  <c r="AG300" i="2" s="1"/>
  <c r="X300" i="2"/>
  <c r="S300" i="2"/>
  <c r="U300" i="2" s="1"/>
  <c r="J300" i="2"/>
  <c r="L300" i="2" s="1"/>
  <c r="M300" i="2" s="1"/>
  <c r="E300" i="2"/>
  <c r="D300" i="2"/>
  <c r="C300" i="2"/>
  <c r="B300" i="2"/>
  <c r="A300" i="2"/>
  <c r="BA299" i="2"/>
  <c r="AZ299" i="2"/>
  <c r="AV299" i="2"/>
  <c r="AE299" i="2"/>
  <c r="AD299" i="2"/>
  <c r="AF299" i="2" s="1"/>
  <c r="X299" i="2"/>
  <c r="T299" i="2"/>
  <c r="S299" i="2"/>
  <c r="U299" i="2" s="1"/>
  <c r="K299" i="2"/>
  <c r="J299" i="2"/>
  <c r="L299" i="2" s="1"/>
  <c r="M299" i="2" s="1"/>
  <c r="E299" i="2"/>
  <c r="G299" i="2" s="1"/>
  <c r="H299" i="2" s="1"/>
  <c r="D299" i="2"/>
  <c r="C299" i="2"/>
  <c r="B299" i="2"/>
  <c r="A299" i="2"/>
  <c r="BA298" i="2"/>
  <c r="AZ298" i="2"/>
  <c r="AV298" i="2"/>
  <c r="AD298" i="2"/>
  <c r="X298" i="2"/>
  <c r="Z298" i="2" s="1"/>
  <c r="S298" i="2"/>
  <c r="O298" i="2"/>
  <c r="Q298" i="2" s="1"/>
  <c r="R298" i="2" s="1"/>
  <c r="J298" i="2"/>
  <c r="E298" i="2"/>
  <c r="G298" i="2" s="1"/>
  <c r="H298" i="2" s="1"/>
  <c r="D298" i="2"/>
  <c r="C298" i="2"/>
  <c r="B298" i="2"/>
  <c r="A298" i="2"/>
  <c r="BA297" i="2"/>
  <c r="AZ297" i="2"/>
  <c r="AV297" i="2"/>
  <c r="AE297" i="2"/>
  <c r="AD297" i="2"/>
  <c r="AF297" i="2" s="1"/>
  <c r="Y297" i="2"/>
  <c r="X297" i="2"/>
  <c r="Z297" i="2" s="1"/>
  <c r="T297" i="2"/>
  <c r="S297" i="2"/>
  <c r="U297" i="2" s="1"/>
  <c r="J297" i="2"/>
  <c r="L297" i="2" s="1"/>
  <c r="M297" i="2" s="1"/>
  <c r="F297" i="2"/>
  <c r="E297" i="2"/>
  <c r="G297" i="2" s="1"/>
  <c r="H297" i="2" s="1"/>
  <c r="C297" i="2"/>
  <c r="D297" i="2" s="1"/>
  <c r="B297" i="2"/>
  <c r="A297" i="2"/>
  <c r="BA296" i="2"/>
  <c r="AZ296" i="2"/>
  <c r="AV296" i="2"/>
  <c r="AD296" i="2"/>
  <c r="AE296" i="2" s="1"/>
  <c r="Z296" i="2"/>
  <c r="X296" i="2"/>
  <c r="Y296" i="2" s="1"/>
  <c r="F296" i="6" s="1"/>
  <c r="S296" i="2"/>
  <c r="T296" i="2" s="1"/>
  <c r="G296" i="2"/>
  <c r="O296" i="2" s="1"/>
  <c r="E296" i="2"/>
  <c r="F296" i="2" s="1"/>
  <c r="C296" i="2"/>
  <c r="J296" i="2" s="1"/>
  <c r="B296" i="2"/>
  <c r="A296" i="2"/>
  <c r="BA295" i="2"/>
  <c r="AZ295" i="2"/>
  <c r="AV295" i="2"/>
  <c r="AD295" i="2"/>
  <c r="AE295" i="2" s="1"/>
  <c r="X295" i="2"/>
  <c r="Y295" i="2" s="1"/>
  <c r="S295" i="2"/>
  <c r="T295" i="2" s="1"/>
  <c r="J295" i="2"/>
  <c r="K295" i="2" s="1"/>
  <c r="E295" i="2"/>
  <c r="F295" i="2" s="1"/>
  <c r="D295" i="2"/>
  <c r="C295" i="2"/>
  <c r="B295" i="2"/>
  <c r="A295" i="2"/>
  <c r="S303" i="6"/>
  <c r="B303" i="6"/>
  <c r="A303" i="6"/>
  <c r="S302" i="6"/>
  <c r="B302" i="6"/>
  <c r="A302" i="6"/>
  <c r="S301" i="6"/>
  <c r="F301" i="6"/>
  <c r="E301" i="6"/>
  <c r="B301" i="6"/>
  <c r="A301" i="6"/>
  <c r="S300" i="6"/>
  <c r="E300" i="6"/>
  <c r="B300" i="6"/>
  <c r="A300" i="6"/>
  <c r="S299" i="6"/>
  <c r="B299" i="6"/>
  <c r="A299" i="6"/>
  <c r="S298" i="6"/>
  <c r="C298" i="6"/>
  <c r="B298" i="6"/>
  <c r="A298" i="6"/>
  <c r="S297" i="6"/>
  <c r="F297" i="6"/>
  <c r="E297" i="6"/>
  <c r="B297" i="6"/>
  <c r="A297" i="6"/>
  <c r="S296" i="6"/>
  <c r="E296" i="6"/>
  <c r="B296" i="6"/>
  <c r="A296" i="6"/>
  <c r="S295" i="6"/>
  <c r="F295" i="6"/>
  <c r="B295" i="6"/>
  <c r="A295" i="6"/>
  <c r="P305" i="2" l="1"/>
  <c r="Q305" i="2"/>
  <c r="R305" i="2" s="1"/>
  <c r="K305" i="2"/>
  <c r="L305" i="2"/>
  <c r="M305" i="2" s="1"/>
  <c r="K306" i="2"/>
  <c r="L306" i="2"/>
  <c r="M306" i="2" s="1"/>
  <c r="Z305" i="2"/>
  <c r="AH305" i="2" s="1"/>
  <c r="AG305" i="2"/>
  <c r="D306" i="2"/>
  <c r="G307" i="2"/>
  <c r="V307" i="2"/>
  <c r="L308" i="2"/>
  <c r="M308" i="2" s="1"/>
  <c r="D305" i="2"/>
  <c r="H305" i="2"/>
  <c r="U305" i="2"/>
  <c r="AN305" i="2"/>
  <c r="AO305" i="2" s="1"/>
  <c r="AF306" i="2"/>
  <c r="AH307" i="2"/>
  <c r="U308" i="2"/>
  <c r="AA308" i="2"/>
  <c r="H309" i="2"/>
  <c r="AH309" i="2"/>
  <c r="U310" i="2"/>
  <c r="AA310" i="2"/>
  <c r="H311" i="2"/>
  <c r="L312" i="2"/>
  <c r="M312" i="2" s="1"/>
  <c r="K312" i="2"/>
  <c r="G306" i="2"/>
  <c r="Z306" i="2"/>
  <c r="D307" i="2"/>
  <c r="L307" i="2"/>
  <c r="M307" i="2" s="1"/>
  <c r="AG307" i="2"/>
  <c r="Q308" i="2"/>
  <c r="R308" i="2" s="1"/>
  <c r="D309" i="2"/>
  <c r="L309" i="2"/>
  <c r="M309" i="2" s="1"/>
  <c r="AG309" i="2"/>
  <c r="Q310" i="2"/>
  <c r="R310" i="2" s="1"/>
  <c r="D311" i="2"/>
  <c r="L311" i="2"/>
  <c r="M311" i="2" s="1"/>
  <c r="Q313" i="2"/>
  <c r="P313" i="2"/>
  <c r="AN313" i="2"/>
  <c r="AL308" i="2"/>
  <c r="AH308" i="2"/>
  <c r="AI308" i="2" s="1"/>
  <c r="AL310" i="2"/>
  <c r="AH310" i="2"/>
  <c r="L313" i="2"/>
  <c r="M313" i="2" s="1"/>
  <c r="K313" i="2"/>
  <c r="Q309" i="2"/>
  <c r="Q311" i="2"/>
  <c r="P311" i="2"/>
  <c r="AN311" i="2"/>
  <c r="Q312" i="2"/>
  <c r="P312" i="2"/>
  <c r="AH311" i="2"/>
  <c r="AI311" i="2" s="1"/>
  <c r="AL311" i="2"/>
  <c r="AH312" i="2"/>
  <c r="AI312" i="2" s="1"/>
  <c r="AH313" i="2"/>
  <c r="AI313" i="2" s="1"/>
  <c r="AL313" i="2"/>
  <c r="AJ311" i="2"/>
  <c r="E302" i="6"/>
  <c r="J302" i="2"/>
  <c r="L302" i="2" s="1"/>
  <c r="M302" i="2" s="1"/>
  <c r="Y302" i="2"/>
  <c r="F302" i="6" s="1"/>
  <c r="O302" i="2"/>
  <c r="Q302" i="2" s="1"/>
  <c r="R302" i="2" s="1"/>
  <c r="K296" i="2"/>
  <c r="L296" i="2"/>
  <c r="M296" i="2" s="1"/>
  <c r="P296" i="2"/>
  <c r="D296" i="6" s="1"/>
  <c r="C296" i="6"/>
  <c r="Q296" i="2"/>
  <c r="R296" i="2" s="1"/>
  <c r="L298" i="2"/>
  <c r="M298" i="2" s="1"/>
  <c r="K298" i="2"/>
  <c r="AF303" i="2"/>
  <c r="AE303" i="2"/>
  <c r="C302" i="6"/>
  <c r="L295" i="2"/>
  <c r="M295" i="2" s="1"/>
  <c r="U296" i="2"/>
  <c r="K297" i="2"/>
  <c r="Y298" i="2"/>
  <c r="F298" i="6" s="1"/>
  <c r="G300" i="2"/>
  <c r="F300" i="2"/>
  <c r="P302" i="2"/>
  <c r="D302" i="6" s="1"/>
  <c r="F303" i="2"/>
  <c r="U303" i="2"/>
  <c r="T303" i="2"/>
  <c r="E298" i="6"/>
  <c r="D296" i="2"/>
  <c r="P298" i="2"/>
  <c r="D298" i="6" s="1"/>
  <c r="Z299" i="2"/>
  <c r="E299" i="6"/>
  <c r="T300" i="2"/>
  <c r="V301" i="2"/>
  <c r="AJ301" i="2"/>
  <c r="K301" i="6" s="1"/>
  <c r="AG301" i="2"/>
  <c r="AH301" i="2"/>
  <c r="F302" i="2"/>
  <c r="T302" i="2"/>
  <c r="L303" i="2"/>
  <c r="M303" i="2" s="1"/>
  <c r="K303" i="2"/>
  <c r="Z303" i="2"/>
  <c r="E303" i="6"/>
  <c r="AS298" i="2"/>
  <c r="AA298" i="2"/>
  <c r="AF295" i="2"/>
  <c r="H296" i="2"/>
  <c r="AA296" i="2"/>
  <c r="V300" i="2"/>
  <c r="AJ300" i="2"/>
  <c r="K300" i="6" s="1"/>
  <c r="AE300" i="2"/>
  <c r="AF302" i="2"/>
  <c r="AE302" i="2"/>
  <c r="G295" i="2"/>
  <c r="Z295" i="2"/>
  <c r="AF298" i="2"/>
  <c r="AE298" i="2"/>
  <c r="O299" i="2"/>
  <c r="E295" i="6"/>
  <c r="U295" i="2"/>
  <c r="AF296" i="2"/>
  <c r="V297" i="2"/>
  <c r="AJ297" i="2"/>
  <c r="K297" i="6" s="1"/>
  <c r="AG297" i="2"/>
  <c r="AH297" i="2"/>
  <c r="F298" i="2"/>
  <c r="U298" i="2"/>
  <c r="T298" i="2"/>
  <c r="F299" i="2"/>
  <c r="Y299" i="2"/>
  <c r="F299" i="6" s="1"/>
  <c r="K300" i="2"/>
  <c r="Z300" i="2"/>
  <c r="Y300" i="2"/>
  <c r="F300" i="6" s="1"/>
  <c r="T301" i="2"/>
  <c r="AE301" i="2"/>
  <c r="AA302" i="2"/>
  <c r="O303" i="2"/>
  <c r="Y303" i="2"/>
  <c r="F303" i="6" s="1"/>
  <c r="O297" i="2"/>
  <c r="AA297" i="2"/>
  <c r="V299" i="2"/>
  <c r="AJ299" i="2"/>
  <c r="K299" i="6" s="1"/>
  <c r="AG299" i="2"/>
  <c r="O301" i="2"/>
  <c r="AA301" i="2"/>
  <c r="S293" i="6"/>
  <c r="B293" i="6"/>
  <c r="A293" i="6"/>
  <c r="S292" i="6"/>
  <c r="B292" i="6"/>
  <c r="A292" i="6"/>
  <c r="S291" i="6"/>
  <c r="B291" i="6"/>
  <c r="A291" i="6"/>
  <c r="S290" i="6"/>
  <c r="F290" i="6"/>
  <c r="B290" i="6"/>
  <c r="A290" i="6"/>
  <c r="S289" i="6"/>
  <c r="B289" i="6"/>
  <c r="A289" i="6"/>
  <c r="S288" i="6"/>
  <c r="B288" i="6"/>
  <c r="A288" i="6"/>
  <c r="S287" i="6"/>
  <c r="B287" i="6"/>
  <c r="A287" i="6"/>
  <c r="S286" i="6"/>
  <c r="F286" i="6"/>
  <c r="B286" i="6"/>
  <c r="A286" i="6"/>
  <c r="S285" i="6"/>
  <c r="E285" i="6"/>
  <c r="B285" i="6"/>
  <c r="A285" i="6"/>
  <c r="BA293" i="2"/>
  <c r="AZ293" i="2"/>
  <c r="AV293" i="2"/>
  <c r="AF293" i="2"/>
  <c r="AD293" i="2"/>
  <c r="AE293" i="2" s="1"/>
  <c r="X293" i="2"/>
  <c r="Z293" i="2" s="1"/>
  <c r="S293" i="2"/>
  <c r="E293" i="2"/>
  <c r="G293" i="2" s="1"/>
  <c r="H293" i="2" s="1"/>
  <c r="C293" i="2"/>
  <c r="D293" i="2" s="1"/>
  <c r="B293" i="2"/>
  <c r="A293" i="2"/>
  <c r="BA292" i="2"/>
  <c r="AZ292" i="2"/>
  <c r="AV292" i="2"/>
  <c r="AE292" i="2"/>
  <c r="AD292" i="2"/>
  <c r="AF292" i="2" s="1"/>
  <c r="AG292" i="2" s="1"/>
  <c r="X292" i="2"/>
  <c r="E292" i="6" s="1"/>
  <c r="S292" i="2"/>
  <c r="E292" i="2"/>
  <c r="C292" i="2"/>
  <c r="D292" i="2" s="1"/>
  <c r="B292" i="2"/>
  <c r="A292" i="2"/>
  <c r="BA291" i="2"/>
  <c r="AZ291" i="2"/>
  <c r="AV291" i="2"/>
  <c r="AD291" i="2"/>
  <c r="X291" i="2"/>
  <c r="Z291" i="2" s="1"/>
  <c r="S291" i="2"/>
  <c r="T291" i="2" s="1"/>
  <c r="J291" i="2"/>
  <c r="E291" i="2"/>
  <c r="G291" i="2" s="1"/>
  <c r="C291" i="2"/>
  <c r="D291" i="2" s="1"/>
  <c r="B291" i="2"/>
  <c r="A291" i="2"/>
  <c r="BA290" i="2"/>
  <c r="AZ290" i="2"/>
  <c r="AV290" i="2"/>
  <c r="AD290" i="2"/>
  <c r="AF290" i="2" s="1"/>
  <c r="Z290" i="2"/>
  <c r="X290" i="2"/>
  <c r="Y290" i="2" s="1"/>
  <c r="T290" i="2"/>
  <c r="S290" i="2"/>
  <c r="G290" i="2"/>
  <c r="H290" i="2" s="1"/>
  <c r="E290" i="2"/>
  <c r="F290" i="2" s="1"/>
  <c r="C290" i="2"/>
  <c r="D290" i="2" s="1"/>
  <c r="B290" i="2"/>
  <c r="A290" i="2"/>
  <c r="BA289" i="2"/>
  <c r="AZ289" i="2"/>
  <c r="AV289" i="2"/>
  <c r="AF289" i="2"/>
  <c r="AD289" i="2"/>
  <c r="AE289" i="2" s="1"/>
  <c r="X289" i="2"/>
  <c r="Z289" i="2" s="1"/>
  <c r="S289" i="2"/>
  <c r="E289" i="2"/>
  <c r="G289" i="2" s="1"/>
  <c r="H289" i="2" s="1"/>
  <c r="C289" i="2"/>
  <c r="D289" i="2" s="1"/>
  <c r="B289" i="2"/>
  <c r="A289" i="2"/>
  <c r="BA288" i="2"/>
  <c r="AZ288" i="2"/>
  <c r="AV288" i="2"/>
  <c r="AF288" i="2"/>
  <c r="AG288" i="2" s="1"/>
  <c r="AE288" i="2"/>
  <c r="AD288" i="2"/>
  <c r="X288" i="2"/>
  <c r="E288" i="6" s="1"/>
  <c r="S288" i="2"/>
  <c r="E288" i="2"/>
  <c r="C288" i="2"/>
  <c r="D288" i="2" s="1"/>
  <c r="B288" i="2"/>
  <c r="A288" i="2"/>
  <c r="BA287" i="2"/>
  <c r="AZ287" i="2"/>
  <c r="AV287" i="2"/>
  <c r="AD287" i="2"/>
  <c r="X287" i="2"/>
  <c r="Z287" i="2" s="1"/>
  <c r="S287" i="2"/>
  <c r="T287" i="2" s="1"/>
  <c r="E287" i="2"/>
  <c r="F287" i="2" s="1"/>
  <c r="C287" i="2"/>
  <c r="B287" i="2"/>
  <c r="A287" i="2"/>
  <c r="BA286" i="2"/>
  <c r="AZ286" i="2"/>
  <c r="AV286" i="2"/>
  <c r="AD286" i="2"/>
  <c r="AE286" i="2" s="1"/>
  <c r="X286" i="2"/>
  <c r="Y286" i="2" s="1"/>
  <c r="S286" i="2"/>
  <c r="T286" i="2" s="1"/>
  <c r="G286" i="2"/>
  <c r="E286" i="2"/>
  <c r="F286" i="2" s="1"/>
  <c r="C286" i="2"/>
  <c r="B286" i="2"/>
  <c r="A286" i="2"/>
  <c r="BA285" i="2"/>
  <c r="AZ285" i="2"/>
  <c r="AV285" i="2"/>
  <c r="AF285" i="2"/>
  <c r="AD285" i="2"/>
  <c r="AE285" i="2" s="1"/>
  <c r="Z285" i="2"/>
  <c r="X285" i="2"/>
  <c r="Y285" i="2" s="1"/>
  <c r="F285" i="6" s="1"/>
  <c r="U285" i="2"/>
  <c r="S285" i="2"/>
  <c r="T285" i="2" s="1"/>
  <c r="G285" i="2"/>
  <c r="E285" i="2"/>
  <c r="F285" i="2" s="1"/>
  <c r="C285" i="2"/>
  <c r="B285" i="2"/>
  <c r="A285" i="2"/>
  <c r="AP311" i="2"/>
  <c r="AP305" i="2"/>
  <c r="AP313" i="2"/>
  <c r="M313" i="6" l="1"/>
  <c r="M305" i="6"/>
  <c r="M311" i="6"/>
  <c r="AS309" i="2"/>
  <c r="R309" i="2"/>
  <c r="AM310" i="2"/>
  <c r="AS313" i="2"/>
  <c r="R313" i="2"/>
  <c r="V310" i="2"/>
  <c r="AJ310" i="2"/>
  <c r="AI307" i="2"/>
  <c r="AL305" i="2"/>
  <c r="AM305" i="2" s="1"/>
  <c r="R312" i="2"/>
  <c r="AS312" i="2"/>
  <c r="AL309" i="2"/>
  <c r="AM309" i="2" s="1"/>
  <c r="AM313" i="2"/>
  <c r="AM308" i="2"/>
  <c r="AL312" i="2"/>
  <c r="AN309" i="2"/>
  <c r="U306" i="2"/>
  <c r="AJ305" i="2"/>
  <c r="V305" i="2"/>
  <c r="AK307" i="2"/>
  <c r="AS305" i="2"/>
  <c r="AA305" i="2"/>
  <c r="AI305" i="2" s="1"/>
  <c r="AS308" i="2"/>
  <c r="O306" i="2"/>
  <c r="H306" i="2"/>
  <c r="AS311" i="2"/>
  <c r="R311" i="2"/>
  <c r="AM311" i="2" s="1"/>
  <c r="AI310" i="2"/>
  <c r="AO313" i="2"/>
  <c r="AA306" i="2"/>
  <c r="AI309" i="2"/>
  <c r="V308" i="2"/>
  <c r="AJ308" i="2"/>
  <c r="AH306" i="2"/>
  <c r="AG306" i="2"/>
  <c r="O307" i="2"/>
  <c r="H307" i="2"/>
  <c r="AS310" i="2"/>
  <c r="K302" i="2"/>
  <c r="AS302" i="2"/>
  <c r="AT302" i="2" s="1"/>
  <c r="AK299" i="2"/>
  <c r="L299" i="6" s="1"/>
  <c r="V298" i="2"/>
  <c r="AJ298" i="2"/>
  <c r="K298" i="6" s="1"/>
  <c r="AH296" i="2"/>
  <c r="AL296" i="2"/>
  <c r="AG296" i="2"/>
  <c r="O295" i="2"/>
  <c r="H295" i="2"/>
  <c r="V303" i="2"/>
  <c r="AJ303" i="2"/>
  <c r="K303" i="6" s="1"/>
  <c r="AJ295" i="2"/>
  <c r="K295" i="6" s="1"/>
  <c r="V295" i="2"/>
  <c r="AK300" i="2"/>
  <c r="L300" i="6" s="1"/>
  <c r="AH295" i="2"/>
  <c r="AG295" i="2"/>
  <c r="AA303" i="2"/>
  <c r="U302" i="2"/>
  <c r="AS296" i="2"/>
  <c r="Q303" i="2"/>
  <c r="R303" i="2" s="1"/>
  <c r="P303" i="2"/>
  <c r="D303" i="6" s="1"/>
  <c r="C303" i="6"/>
  <c r="I297" i="6"/>
  <c r="AI297" i="2"/>
  <c r="J297" i="6" s="1"/>
  <c r="AK297" i="2"/>
  <c r="L297" i="6" s="1"/>
  <c r="AG298" i="2"/>
  <c r="AH298" i="2"/>
  <c r="AL298" i="2"/>
  <c r="AG302" i="2"/>
  <c r="AL302" i="2"/>
  <c r="AH302" i="2"/>
  <c r="Q297" i="2"/>
  <c r="C297" i="6"/>
  <c r="P297" i="2"/>
  <c r="D297" i="6" s="1"/>
  <c r="Q299" i="2"/>
  <c r="P299" i="2"/>
  <c r="D299" i="6" s="1"/>
  <c r="C299" i="6"/>
  <c r="H300" i="2"/>
  <c r="O300" i="2"/>
  <c r="Q301" i="2"/>
  <c r="C301" i="6"/>
  <c r="P301" i="2"/>
  <c r="D301" i="6" s="1"/>
  <c r="AA300" i="2"/>
  <c r="AH300" i="2"/>
  <c r="AA295" i="2"/>
  <c r="AT298" i="2"/>
  <c r="I301" i="6"/>
  <c r="AI301" i="2"/>
  <c r="J301" i="6" s="1"/>
  <c r="AK301" i="2"/>
  <c r="L301" i="6" s="1"/>
  <c r="AS299" i="2"/>
  <c r="AA299" i="2"/>
  <c r="AH299" i="2"/>
  <c r="AJ296" i="2"/>
  <c r="K296" i="6" s="1"/>
  <c r="V296" i="2"/>
  <c r="AG303" i="2"/>
  <c r="AN303" i="2"/>
  <c r="AL303" i="2"/>
  <c r="AM303" i="2" s="1"/>
  <c r="AH303" i="2"/>
  <c r="E289" i="6"/>
  <c r="E293" i="6"/>
  <c r="AF286" i="2"/>
  <c r="G287" i="2"/>
  <c r="O287" i="2" s="1"/>
  <c r="C287" i="6" s="1"/>
  <c r="F289" i="2"/>
  <c r="Y289" i="2"/>
  <c r="F289" i="6" s="1"/>
  <c r="F293" i="2"/>
  <c r="Y293" i="2"/>
  <c r="F293" i="6" s="1"/>
  <c r="E287" i="6"/>
  <c r="E291" i="6"/>
  <c r="Z286" i="2"/>
  <c r="U287" i="2"/>
  <c r="AJ287" i="2" s="1"/>
  <c r="K287" i="6" s="1"/>
  <c r="U291" i="2"/>
  <c r="E286" i="6"/>
  <c r="E290" i="6"/>
  <c r="G288" i="2"/>
  <c r="F288" i="2"/>
  <c r="J285" i="2"/>
  <c r="D285" i="2"/>
  <c r="AA285" i="2"/>
  <c r="H287" i="2"/>
  <c r="AG290" i="2"/>
  <c r="H291" i="2"/>
  <c r="O291" i="2"/>
  <c r="C291" i="6" s="1"/>
  <c r="V291" i="2"/>
  <c r="AJ291" i="2"/>
  <c r="K291" i="6" s="1"/>
  <c r="J286" i="2"/>
  <c r="D286" i="2"/>
  <c r="AA286" i="2"/>
  <c r="AA287" i="2"/>
  <c r="Y288" i="2"/>
  <c r="F288" i="6" s="1"/>
  <c r="Z288" i="2"/>
  <c r="U289" i="2"/>
  <c r="U288" i="2" s="1"/>
  <c r="T289" i="2"/>
  <c r="AH290" i="2"/>
  <c r="I290" i="6" s="1"/>
  <c r="K291" i="2"/>
  <c r="L291" i="2"/>
  <c r="M291" i="2" s="1"/>
  <c r="AA291" i="2"/>
  <c r="F292" i="2"/>
  <c r="G292" i="2"/>
  <c r="Y292" i="2"/>
  <c r="F292" i="6" s="1"/>
  <c r="Z292" i="2"/>
  <c r="T293" i="2"/>
  <c r="U293" i="2"/>
  <c r="O285" i="2"/>
  <c r="C285" i="6" s="1"/>
  <c r="H285" i="2"/>
  <c r="V285" i="2"/>
  <c r="AH285" i="2"/>
  <c r="I285" i="6" s="1"/>
  <c r="AG285" i="2"/>
  <c r="J287" i="2"/>
  <c r="D287" i="2"/>
  <c r="AF287" i="2"/>
  <c r="AE287" i="2"/>
  <c r="AG289" i="2"/>
  <c r="AH289" i="2"/>
  <c r="I289" i="6" s="1"/>
  <c r="AE291" i="2"/>
  <c r="AF291" i="2"/>
  <c r="AG293" i="2"/>
  <c r="AH293" i="2"/>
  <c r="I293" i="6" s="1"/>
  <c r="AJ285" i="2"/>
  <c r="K285" i="6" s="1"/>
  <c r="O286" i="2"/>
  <c r="C286" i="6" s="1"/>
  <c r="H286" i="2"/>
  <c r="AH286" i="2"/>
  <c r="AG286" i="2"/>
  <c r="O290" i="2"/>
  <c r="C290" i="6" s="1"/>
  <c r="AA290" i="2"/>
  <c r="F291" i="2"/>
  <c r="Y291" i="2"/>
  <c r="F291" i="6" s="1"/>
  <c r="T292" i="2"/>
  <c r="AH292" i="2"/>
  <c r="I292" i="6" s="1"/>
  <c r="J293" i="2"/>
  <c r="O289" i="2"/>
  <c r="C289" i="6" s="1"/>
  <c r="AA289" i="2"/>
  <c r="J290" i="2"/>
  <c r="O293" i="2"/>
  <c r="C293" i="6" s="1"/>
  <c r="AA293" i="2"/>
  <c r="Y287" i="2"/>
  <c r="F287" i="6" s="1"/>
  <c r="T288" i="2"/>
  <c r="AH288" i="2"/>
  <c r="I288" i="6" s="1"/>
  <c r="J289" i="2"/>
  <c r="AE290" i="2"/>
  <c r="J288" i="2"/>
  <c r="J292" i="2"/>
  <c r="S283" i="6"/>
  <c r="B283" i="6"/>
  <c r="A283" i="6"/>
  <c r="S282" i="6"/>
  <c r="B282" i="6"/>
  <c r="A282" i="6"/>
  <c r="BA283" i="2"/>
  <c r="AZ283" i="2"/>
  <c r="AV283" i="2"/>
  <c r="AD283" i="2"/>
  <c r="AF283" i="2" s="1"/>
  <c r="X283" i="2"/>
  <c r="Z283" i="2" s="1"/>
  <c r="S283" i="2"/>
  <c r="U283" i="2" s="1"/>
  <c r="J283" i="2"/>
  <c r="L283" i="2" s="1"/>
  <c r="M283" i="2" s="1"/>
  <c r="E283" i="2"/>
  <c r="G283" i="2" s="1"/>
  <c r="C283" i="2"/>
  <c r="D283" i="2" s="1"/>
  <c r="B283" i="2"/>
  <c r="A283" i="2"/>
  <c r="BA282" i="2"/>
  <c r="AZ282" i="2"/>
  <c r="AV282" i="2"/>
  <c r="AD282" i="2"/>
  <c r="AF282" i="2" s="1"/>
  <c r="X282" i="2"/>
  <c r="Z282" i="2" s="1"/>
  <c r="S282" i="2"/>
  <c r="E282" i="2"/>
  <c r="G282" i="2" s="1"/>
  <c r="C282" i="2"/>
  <c r="D282" i="2" s="1"/>
  <c r="B282" i="2"/>
  <c r="A282" i="2"/>
  <c r="AQ305" i="2"/>
  <c r="AW309" i="2"/>
  <c r="AW313" i="2"/>
  <c r="AQ313" i="2"/>
  <c r="AW311" i="2"/>
  <c r="AP309" i="2"/>
  <c r="AW305" i="2"/>
  <c r="AP303" i="2"/>
  <c r="M309" i="6" l="1"/>
  <c r="N313" i="6"/>
  <c r="O309" i="6"/>
  <c r="O305" i="6"/>
  <c r="O311" i="6"/>
  <c r="O313" i="6"/>
  <c r="N305" i="6"/>
  <c r="AR313" i="2"/>
  <c r="BD305" i="2"/>
  <c r="BB305" i="2"/>
  <c r="Q305" i="6" s="1"/>
  <c r="BD313" i="2"/>
  <c r="BB313" i="2"/>
  <c r="Q313" i="6" s="1"/>
  <c r="BD309" i="2"/>
  <c r="BB309" i="2"/>
  <c r="Q309" i="6" s="1"/>
  <c r="BD311" i="2"/>
  <c r="BB311" i="2"/>
  <c r="Q311" i="6" s="1"/>
  <c r="AR305" i="2"/>
  <c r="AT310" i="2"/>
  <c r="AT305" i="2"/>
  <c r="AT312" i="2"/>
  <c r="AT313" i="2"/>
  <c r="AY313" i="2" s="1"/>
  <c r="AI306" i="2"/>
  <c r="P306" i="2"/>
  <c r="Q306" i="2"/>
  <c r="AJ306" i="2"/>
  <c r="V306" i="2"/>
  <c r="AK310" i="2"/>
  <c r="AO311" i="2"/>
  <c r="P307" i="2"/>
  <c r="Q307" i="2"/>
  <c r="AT308" i="2"/>
  <c r="AO309" i="2"/>
  <c r="AY309" i="2" s="1"/>
  <c r="AT309" i="2"/>
  <c r="AK308" i="2"/>
  <c r="AT311" i="2"/>
  <c r="AK305" i="2"/>
  <c r="AN312" i="2"/>
  <c r="AM312" i="2"/>
  <c r="AN310" i="2"/>
  <c r="M303" i="6"/>
  <c r="AK296" i="2"/>
  <c r="L296" i="6" s="1"/>
  <c r="AT299" i="2"/>
  <c r="R301" i="2"/>
  <c r="AL301" i="2"/>
  <c r="AS301" i="2"/>
  <c r="AN301" i="2"/>
  <c r="AI295" i="2"/>
  <c r="J295" i="6" s="1"/>
  <c r="I295" i="6"/>
  <c r="AM296" i="2"/>
  <c r="AO303" i="2"/>
  <c r="G303" i="6"/>
  <c r="Q300" i="2"/>
  <c r="P300" i="2"/>
  <c r="D300" i="6" s="1"/>
  <c r="C300" i="6"/>
  <c r="R299" i="2"/>
  <c r="AL299" i="2"/>
  <c r="AM299" i="2" s="1"/>
  <c r="AN299" i="2"/>
  <c r="R297" i="2"/>
  <c r="AL297" i="2"/>
  <c r="AN297" i="2"/>
  <c r="AN298" i="2" s="1"/>
  <c r="AS297" i="2"/>
  <c r="AM298" i="2"/>
  <c r="AS303" i="2"/>
  <c r="AI296" i="2"/>
  <c r="J296" i="6" s="1"/>
  <c r="I296" i="6"/>
  <c r="I299" i="6"/>
  <c r="AI299" i="2"/>
  <c r="J299" i="6" s="1"/>
  <c r="AI302" i="2"/>
  <c r="J302" i="6" s="1"/>
  <c r="I302" i="6"/>
  <c r="I298" i="6"/>
  <c r="AI298" i="2"/>
  <c r="J298" i="6" s="1"/>
  <c r="AT296" i="2"/>
  <c r="P295" i="2"/>
  <c r="D295" i="6" s="1"/>
  <c r="Q295" i="2"/>
  <c r="C295" i="6"/>
  <c r="I303" i="6"/>
  <c r="AI303" i="2"/>
  <c r="J303" i="6" s="1"/>
  <c r="AI300" i="2"/>
  <c r="J300" i="6" s="1"/>
  <c r="I300" i="6"/>
  <c r="AN302" i="2"/>
  <c r="AM302" i="2"/>
  <c r="V302" i="2"/>
  <c r="AJ302" i="2"/>
  <c r="K302" i="6" s="1"/>
  <c r="AK295" i="2"/>
  <c r="L295" i="6" s="1"/>
  <c r="AK303" i="2"/>
  <c r="L303" i="6" s="1"/>
  <c r="AK298" i="2"/>
  <c r="L298" i="6" s="1"/>
  <c r="AI286" i="2"/>
  <c r="J286" i="6" s="1"/>
  <c r="I286" i="6"/>
  <c r="U286" i="2"/>
  <c r="V286" i="2" s="1"/>
  <c r="V287" i="2"/>
  <c r="AK287" i="2" s="1"/>
  <c r="L287" i="6" s="1"/>
  <c r="V288" i="2"/>
  <c r="AJ288" i="2"/>
  <c r="K288" i="6" s="1"/>
  <c r="L290" i="2"/>
  <c r="M290" i="2" s="1"/>
  <c r="K290" i="2"/>
  <c r="P285" i="2"/>
  <c r="D285" i="6" s="1"/>
  <c r="Q285" i="2"/>
  <c r="P287" i="2"/>
  <c r="D287" i="6" s="1"/>
  <c r="Q287" i="2"/>
  <c r="K293" i="2"/>
  <c r="L293" i="2"/>
  <c r="M293" i="2" s="1"/>
  <c r="AG291" i="2"/>
  <c r="AH291" i="2"/>
  <c r="AL291" i="2"/>
  <c r="K287" i="2"/>
  <c r="L287" i="2"/>
  <c r="M287" i="2" s="1"/>
  <c r="V293" i="2"/>
  <c r="AJ293" i="2"/>
  <c r="K293" i="6" s="1"/>
  <c r="L288" i="2"/>
  <c r="M288" i="2" s="1"/>
  <c r="K288" i="2"/>
  <c r="Q293" i="2"/>
  <c r="P293" i="2"/>
  <c r="D293" i="6" s="1"/>
  <c r="AJ286" i="2"/>
  <c r="K286" i="6" s="1"/>
  <c r="AA288" i="2"/>
  <c r="AI288" i="2" s="1"/>
  <c r="J288" i="6" s="1"/>
  <c r="U292" i="2"/>
  <c r="Q291" i="2"/>
  <c r="P291" i="2"/>
  <c r="D291" i="6" s="1"/>
  <c r="H288" i="2"/>
  <c r="O288" i="2"/>
  <c r="C288" i="6" s="1"/>
  <c r="Q289" i="2"/>
  <c r="P289" i="2"/>
  <c r="D289" i="6" s="1"/>
  <c r="AI293" i="2"/>
  <c r="J293" i="6" s="1"/>
  <c r="AI289" i="2"/>
  <c r="J289" i="6" s="1"/>
  <c r="AG287" i="2"/>
  <c r="AH287" i="2"/>
  <c r="AL287" i="2"/>
  <c r="AI285" i="2"/>
  <c r="J285" i="6" s="1"/>
  <c r="AA292" i="2"/>
  <c r="AI292" i="2" s="1"/>
  <c r="J292" i="6" s="1"/>
  <c r="AI290" i="2"/>
  <c r="J290" i="6" s="1"/>
  <c r="AK291" i="2"/>
  <c r="L291" i="6" s="1"/>
  <c r="K285" i="2"/>
  <c r="L285" i="2"/>
  <c r="M285" i="2" s="1"/>
  <c r="K289" i="2"/>
  <c r="L289" i="2"/>
  <c r="M289" i="2" s="1"/>
  <c r="P286" i="2"/>
  <c r="D286" i="6" s="1"/>
  <c r="Q286" i="2"/>
  <c r="L292" i="2"/>
  <c r="M292" i="2" s="1"/>
  <c r="K292" i="2"/>
  <c r="Q290" i="2"/>
  <c r="P290" i="2"/>
  <c r="D290" i="6" s="1"/>
  <c r="AK285" i="2"/>
  <c r="L285" i="6" s="1"/>
  <c r="H292" i="2"/>
  <c r="O292" i="2"/>
  <c r="C292" i="6" s="1"/>
  <c r="V289" i="2"/>
  <c r="AJ289" i="2"/>
  <c r="K289" i="6" s="1"/>
  <c r="U290" i="2"/>
  <c r="K286" i="2"/>
  <c r="L286" i="2"/>
  <c r="M286" i="2" s="1"/>
  <c r="E282" i="6"/>
  <c r="J282" i="2"/>
  <c r="L282" i="2" s="1"/>
  <c r="M282" i="2" s="1"/>
  <c r="E283" i="6"/>
  <c r="AA283" i="2"/>
  <c r="AA282" i="2"/>
  <c r="H283" i="2"/>
  <c r="O283" i="2"/>
  <c r="C283" i="6" s="1"/>
  <c r="AG283" i="2"/>
  <c r="AH283" i="2"/>
  <c r="H282" i="2"/>
  <c r="O282" i="2"/>
  <c r="C282" i="6" s="1"/>
  <c r="AG282" i="2"/>
  <c r="AH282" i="2"/>
  <c r="V283" i="2"/>
  <c r="AJ283" i="2"/>
  <c r="K283" i="6" s="1"/>
  <c r="F282" i="2"/>
  <c r="T282" i="2"/>
  <c r="Y282" i="2"/>
  <c r="F282" i="6" s="1"/>
  <c r="AE282" i="2"/>
  <c r="F283" i="2"/>
  <c r="K283" i="2"/>
  <c r="T283" i="2"/>
  <c r="Y283" i="2"/>
  <c r="F283" i="6" s="1"/>
  <c r="AE283" i="2"/>
  <c r="S281" i="6"/>
  <c r="B281" i="6"/>
  <c r="A281" i="6"/>
  <c r="S280" i="6"/>
  <c r="B280" i="6"/>
  <c r="A280" i="6"/>
  <c r="S279" i="6"/>
  <c r="B279" i="6"/>
  <c r="A279" i="6"/>
  <c r="S278" i="6"/>
  <c r="B278" i="6"/>
  <c r="A278" i="6"/>
  <c r="S277" i="6"/>
  <c r="B277" i="6"/>
  <c r="A277" i="6"/>
  <c r="S276" i="6"/>
  <c r="B276" i="6"/>
  <c r="A276" i="6"/>
  <c r="S275" i="6"/>
  <c r="B275" i="6"/>
  <c r="A275" i="6"/>
  <c r="BA281" i="2"/>
  <c r="AZ281" i="2"/>
  <c r="AV281" i="2"/>
  <c r="AD281" i="2"/>
  <c r="AF281" i="2" s="1"/>
  <c r="X281" i="2"/>
  <c r="Z281" i="2" s="1"/>
  <c r="S281" i="2"/>
  <c r="U281" i="2" s="1"/>
  <c r="U282" i="2" s="1"/>
  <c r="E281" i="2"/>
  <c r="G281" i="2" s="1"/>
  <c r="C281" i="2"/>
  <c r="D281" i="2" s="1"/>
  <c r="B281" i="2"/>
  <c r="A281" i="2"/>
  <c r="BA280" i="2"/>
  <c r="AZ280" i="2"/>
  <c r="AV280" i="2"/>
  <c r="AD280" i="2"/>
  <c r="AF280" i="2" s="1"/>
  <c r="X280" i="2"/>
  <c r="Z280" i="2" s="1"/>
  <c r="S280" i="2"/>
  <c r="E280" i="2"/>
  <c r="G280" i="2" s="1"/>
  <c r="C280" i="2"/>
  <c r="D280" i="2" s="1"/>
  <c r="B280" i="2"/>
  <c r="A280" i="2"/>
  <c r="BA279" i="2"/>
  <c r="AZ279" i="2"/>
  <c r="AV279" i="2"/>
  <c r="AD279" i="2"/>
  <c r="AF279" i="2" s="1"/>
  <c r="X279" i="2"/>
  <c r="Z279" i="2" s="1"/>
  <c r="S279" i="2"/>
  <c r="U279" i="2" s="1"/>
  <c r="E279" i="2"/>
  <c r="G279" i="2" s="1"/>
  <c r="O279" i="2" s="1"/>
  <c r="C279" i="6" s="1"/>
  <c r="C279" i="2"/>
  <c r="D279" i="2" s="1"/>
  <c r="B279" i="2"/>
  <c r="A279" i="2"/>
  <c r="BA278" i="2"/>
  <c r="AZ278" i="2"/>
  <c r="AV278" i="2"/>
  <c r="AD278" i="2"/>
  <c r="AF278" i="2" s="1"/>
  <c r="X278" i="2"/>
  <c r="Z278" i="2" s="1"/>
  <c r="AA278" i="2" s="1"/>
  <c r="S278" i="2"/>
  <c r="H278" i="2"/>
  <c r="E278" i="2"/>
  <c r="G278" i="2" s="1"/>
  <c r="O278" i="2" s="1"/>
  <c r="C278" i="6" s="1"/>
  <c r="C278" i="2"/>
  <c r="J278" i="2" s="1"/>
  <c r="L278" i="2" s="1"/>
  <c r="M278" i="2" s="1"/>
  <c r="B278" i="2"/>
  <c r="A278" i="2"/>
  <c r="BA277" i="2"/>
  <c r="AZ277" i="2"/>
  <c r="AV277" i="2"/>
  <c r="AD277" i="2"/>
  <c r="AF277" i="2" s="1"/>
  <c r="X277" i="2"/>
  <c r="Z277" i="2" s="1"/>
  <c r="AA277" i="2" s="1"/>
  <c r="S277" i="2"/>
  <c r="U277" i="2" s="1"/>
  <c r="AJ277" i="2" s="1"/>
  <c r="K277" i="6" s="1"/>
  <c r="E277" i="2"/>
  <c r="G277" i="2" s="1"/>
  <c r="O277" i="2" s="1"/>
  <c r="C277" i="6" s="1"/>
  <c r="D277" i="2"/>
  <c r="C277" i="2"/>
  <c r="J277" i="2" s="1"/>
  <c r="L277" i="2" s="1"/>
  <c r="M277" i="2" s="1"/>
  <c r="B277" i="2"/>
  <c r="A277" i="2"/>
  <c r="BA276" i="2"/>
  <c r="AZ276" i="2"/>
  <c r="AV276" i="2"/>
  <c r="AD276" i="2"/>
  <c r="AF276" i="2" s="1"/>
  <c r="X276" i="2"/>
  <c r="Z276" i="2" s="1"/>
  <c r="AA276" i="2" s="1"/>
  <c r="S276" i="2"/>
  <c r="E276" i="2"/>
  <c r="G276" i="2" s="1"/>
  <c r="O276" i="2" s="1"/>
  <c r="C276" i="6" s="1"/>
  <c r="C276" i="2"/>
  <c r="J276" i="2" s="1"/>
  <c r="L276" i="2" s="1"/>
  <c r="M276" i="2" s="1"/>
  <c r="B276" i="2"/>
  <c r="A276" i="2"/>
  <c r="BA275" i="2"/>
  <c r="AZ275" i="2"/>
  <c r="AV275" i="2"/>
  <c r="AD275" i="2"/>
  <c r="AF275" i="2" s="1"/>
  <c r="X275" i="2"/>
  <c r="Z275" i="2" s="1"/>
  <c r="AA275" i="2" s="1"/>
  <c r="S275" i="2"/>
  <c r="U275" i="2" s="1"/>
  <c r="AJ275" i="2" s="1"/>
  <c r="K275" i="6" s="1"/>
  <c r="E275" i="2"/>
  <c r="G275" i="2" s="1"/>
  <c r="O275" i="2" s="1"/>
  <c r="C275" i="6" s="1"/>
  <c r="C275" i="2"/>
  <c r="J275" i="2" s="1"/>
  <c r="L275" i="2" s="1"/>
  <c r="M275" i="2" s="1"/>
  <c r="B275" i="2"/>
  <c r="A275" i="2"/>
  <c r="AW312" i="2"/>
  <c r="AP310" i="2"/>
  <c r="AP302" i="2"/>
  <c r="AW301" i="2"/>
  <c r="AP312" i="2"/>
  <c r="AW310" i="2"/>
  <c r="AP298" i="2"/>
  <c r="AX311" i="2"/>
  <c r="AW299" i="2"/>
  <c r="AP299" i="2"/>
  <c r="AW303" i="2"/>
  <c r="AP301" i="2"/>
  <c r="AQ311" i="2"/>
  <c r="AW297" i="2"/>
  <c r="AX309" i="2"/>
  <c r="AW298" i="2"/>
  <c r="AW302" i="2"/>
  <c r="AP297" i="2"/>
  <c r="AX305" i="2"/>
  <c r="AX313" i="2"/>
  <c r="AQ309" i="2"/>
  <c r="AQ303" i="2"/>
  <c r="P305" i="6" l="1"/>
  <c r="O310" i="6"/>
  <c r="M312" i="6"/>
  <c r="N311" i="6"/>
  <c r="O312" i="6"/>
  <c r="P313" i="6"/>
  <c r="P311" i="6"/>
  <c r="P309" i="6"/>
  <c r="M310" i="6"/>
  <c r="N309" i="6"/>
  <c r="BC311" i="2"/>
  <c r="R311" i="6" s="1"/>
  <c r="BC305" i="2"/>
  <c r="R305" i="6" s="1"/>
  <c r="BD312" i="2"/>
  <c r="BB312" i="2"/>
  <c r="Q312" i="6" s="1"/>
  <c r="BC309" i="2"/>
  <c r="R309" i="6" s="1"/>
  <c r="AR309" i="2"/>
  <c r="AR311" i="2"/>
  <c r="BC313" i="2"/>
  <c r="R313" i="6" s="1"/>
  <c r="BD310" i="2"/>
  <c r="AY310" i="2"/>
  <c r="BB310" i="2"/>
  <c r="Q310" i="6" s="1"/>
  <c r="BE309" i="2"/>
  <c r="BF309" i="2"/>
  <c r="BE313" i="2"/>
  <c r="BF313" i="2"/>
  <c r="R307" i="2"/>
  <c r="AS307" i="2"/>
  <c r="AL307" i="2"/>
  <c r="AM307" i="2" s="1"/>
  <c r="AN307" i="2"/>
  <c r="AK306" i="2"/>
  <c r="AY311" i="2"/>
  <c r="AY305" i="2"/>
  <c r="AO312" i="2"/>
  <c r="AO310" i="2"/>
  <c r="R306" i="2"/>
  <c r="AS306" i="2"/>
  <c r="AL306" i="2"/>
  <c r="O298" i="6"/>
  <c r="BD298" i="2"/>
  <c r="BB298" i="2"/>
  <c r="Q298" i="6" s="1"/>
  <c r="M298" i="6"/>
  <c r="AR303" i="2"/>
  <c r="N303" i="6"/>
  <c r="O302" i="6"/>
  <c r="BD302" i="2"/>
  <c r="BB302" i="2"/>
  <c r="Q302" i="6" s="1"/>
  <c r="M302" i="6"/>
  <c r="BD297" i="2"/>
  <c r="AY297" i="2"/>
  <c r="O297" i="6"/>
  <c r="BB297" i="2"/>
  <c r="Q297" i="6" s="1"/>
  <c r="M299" i="6"/>
  <c r="BD299" i="2"/>
  <c r="O299" i="6"/>
  <c r="BB299" i="2"/>
  <c r="Q299" i="6" s="1"/>
  <c r="M301" i="6"/>
  <c r="BD303" i="2"/>
  <c r="O303" i="6"/>
  <c r="BB303" i="2"/>
  <c r="Q303" i="6" s="1"/>
  <c r="M297" i="6"/>
  <c r="BD301" i="2"/>
  <c r="O301" i="6"/>
  <c r="BB301" i="2"/>
  <c r="Q301" i="6" s="1"/>
  <c r="AO298" i="2"/>
  <c r="G298" i="6"/>
  <c r="H303" i="6"/>
  <c r="AO302" i="2"/>
  <c r="AY302" i="2" s="1"/>
  <c r="G302" i="6"/>
  <c r="AT297" i="2"/>
  <c r="AO299" i="2"/>
  <c r="G299" i="6"/>
  <c r="AO301" i="2"/>
  <c r="G301" i="6"/>
  <c r="AK302" i="2"/>
  <c r="L302" i="6" s="1"/>
  <c r="AT303" i="2"/>
  <c r="AO297" i="2"/>
  <c r="G297" i="6"/>
  <c r="R300" i="2"/>
  <c r="AL300" i="2"/>
  <c r="AS300" i="2"/>
  <c r="AT301" i="2"/>
  <c r="R295" i="2"/>
  <c r="AL295" i="2"/>
  <c r="AS295" i="2"/>
  <c r="AN295" i="2"/>
  <c r="AM297" i="2"/>
  <c r="AM301" i="2"/>
  <c r="AI287" i="2"/>
  <c r="J287" i="6" s="1"/>
  <c r="I287" i="6"/>
  <c r="AI291" i="2"/>
  <c r="J291" i="6" s="1"/>
  <c r="I291" i="6"/>
  <c r="AM291" i="2"/>
  <c r="AK288" i="2"/>
  <c r="L288" i="6" s="1"/>
  <c r="AK289" i="2"/>
  <c r="L289" i="6" s="1"/>
  <c r="R287" i="2"/>
  <c r="AM287" i="2" s="1"/>
  <c r="AS287" i="2"/>
  <c r="R289" i="2"/>
  <c r="AN289" i="2"/>
  <c r="G289" i="6" s="1"/>
  <c r="AL289" i="2"/>
  <c r="AM289" i="2" s="1"/>
  <c r="AS289" i="2"/>
  <c r="R291" i="2"/>
  <c r="AS291" i="2"/>
  <c r="V290" i="2"/>
  <c r="AJ290" i="2"/>
  <c r="K290" i="6" s="1"/>
  <c r="P292" i="2"/>
  <c r="D292" i="6" s="1"/>
  <c r="Q292" i="2"/>
  <c r="R290" i="2"/>
  <c r="AL290" i="2"/>
  <c r="AS290" i="2"/>
  <c r="R286" i="2"/>
  <c r="AS286" i="2"/>
  <c r="AL286" i="2"/>
  <c r="AN287" i="2"/>
  <c r="G287" i="6" s="1"/>
  <c r="P288" i="2"/>
  <c r="D288" i="6" s="1"/>
  <c r="Q288" i="2"/>
  <c r="V292" i="2"/>
  <c r="AJ292" i="2"/>
  <c r="K292" i="6" s="1"/>
  <c r="AK286" i="2"/>
  <c r="L286" i="6" s="1"/>
  <c r="R293" i="2"/>
  <c r="AS293" i="2"/>
  <c r="AN293" i="2"/>
  <c r="G293" i="6" s="1"/>
  <c r="AL293" i="2"/>
  <c r="AK293" i="2"/>
  <c r="L293" i="6" s="1"/>
  <c r="AN291" i="2"/>
  <c r="G291" i="6" s="1"/>
  <c r="R285" i="2"/>
  <c r="AN285" i="2"/>
  <c r="G285" i="6" s="1"/>
  <c r="AL285" i="2"/>
  <c r="AS285" i="2"/>
  <c r="V282" i="2"/>
  <c r="AK282" i="2" s="1"/>
  <c r="L282" i="6" s="1"/>
  <c r="AJ282" i="2"/>
  <c r="K282" i="6" s="1"/>
  <c r="E279" i="6"/>
  <c r="K282" i="2"/>
  <c r="AI282" i="2"/>
  <c r="J282" i="6" s="1"/>
  <c r="I282" i="6"/>
  <c r="AI283" i="2"/>
  <c r="J283" i="6" s="1"/>
  <c r="I283" i="6"/>
  <c r="H275" i="2"/>
  <c r="H279" i="2"/>
  <c r="J280" i="2"/>
  <c r="L280" i="2" s="1"/>
  <c r="M280" i="2" s="1"/>
  <c r="J281" i="2"/>
  <c r="L281" i="2" s="1"/>
  <c r="M281" i="2" s="1"/>
  <c r="E275" i="6"/>
  <c r="D276" i="2"/>
  <c r="Q283" i="2"/>
  <c r="P283" i="2"/>
  <c r="D283" i="6" s="1"/>
  <c r="AK283" i="2"/>
  <c r="L283" i="6" s="1"/>
  <c r="Q282" i="2"/>
  <c r="P282" i="2"/>
  <c r="D282" i="6" s="1"/>
  <c r="D278" i="2"/>
  <c r="J279" i="2"/>
  <c r="L279" i="2" s="1"/>
  <c r="M279" i="2" s="1"/>
  <c r="E278" i="6"/>
  <c r="D275" i="2"/>
  <c r="H277" i="2"/>
  <c r="E277" i="6"/>
  <c r="E281" i="6"/>
  <c r="H276" i="2"/>
  <c r="E276" i="6"/>
  <c r="E280" i="6"/>
  <c r="AH275" i="2"/>
  <c r="I275" i="6" s="1"/>
  <c r="U276" i="2"/>
  <c r="AH276" i="2"/>
  <c r="I276" i="6" s="1"/>
  <c r="AH277" i="2"/>
  <c r="U278" i="2"/>
  <c r="AH278" i="2"/>
  <c r="I278" i="6" s="1"/>
  <c r="AJ279" i="2"/>
  <c r="K279" i="6" s="1"/>
  <c r="AH279" i="2"/>
  <c r="U280" i="2"/>
  <c r="AJ281" i="2"/>
  <c r="K281" i="6" s="1"/>
  <c r="V281" i="2"/>
  <c r="V275" i="2"/>
  <c r="AG275" i="2"/>
  <c r="AG276" i="2"/>
  <c r="V277" i="2"/>
  <c r="AG277" i="2"/>
  <c r="AG278" i="2"/>
  <c r="V279" i="2"/>
  <c r="AG279" i="2"/>
  <c r="AA280" i="2"/>
  <c r="AA281" i="2"/>
  <c r="O280" i="2"/>
  <c r="C280" i="6" s="1"/>
  <c r="H280" i="2"/>
  <c r="AG280" i="2"/>
  <c r="AH280" i="2"/>
  <c r="H281" i="2"/>
  <c r="O281" i="2"/>
  <c r="C281" i="6" s="1"/>
  <c r="AG281" i="2"/>
  <c r="AH281" i="2"/>
  <c r="I281" i="6" s="1"/>
  <c r="Q275" i="2"/>
  <c r="P275" i="2"/>
  <c r="D275" i="6" s="1"/>
  <c r="Q276" i="2"/>
  <c r="P276" i="2"/>
  <c r="D276" i="6" s="1"/>
  <c r="Q277" i="2"/>
  <c r="P277" i="2"/>
  <c r="D277" i="6" s="1"/>
  <c r="Q278" i="2"/>
  <c r="AL278" i="2" s="1"/>
  <c r="P278" i="2"/>
  <c r="D278" i="6" s="1"/>
  <c r="Q279" i="2"/>
  <c r="R279" i="2" s="1"/>
  <c r="P279" i="2"/>
  <c r="D279" i="6" s="1"/>
  <c r="AA279" i="2"/>
  <c r="F275" i="2"/>
  <c r="K275" i="2"/>
  <c r="T275" i="2"/>
  <c r="Y275" i="2"/>
  <c r="F275" i="6" s="1"/>
  <c r="AE275" i="2"/>
  <c r="F276" i="2"/>
  <c r="K276" i="2"/>
  <c r="T276" i="2"/>
  <c r="Y276" i="2"/>
  <c r="F276" i="6" s="1"/>
  <c r="AE276" i="2"/>
  <c r="F277" i="2"/>
  <c r="K277" i="2"/>
  <c r="T277" i="2"/>
  <c r="Y277" i="2"/>
  <c r="F277" i="6" s="1"/>
  <c r="AE277" i="2"/>
  <c r="F278" i="2"/>
  <c r="K278" i="2"/>
  <c r="T278" i="2"/>
  <c r="Y278" i="2"/>
  <c r="F278" i="6" s="1"/>
  <c r="AE278" i="2"/>
  <c r="F279" i="2"/>
  <c r="T279" i="2"/>
  <c r="Y279" i="2"/>
  <c r="F279" i="6" s="1"/>
  <c r="AE279" i="2"/>
  <c r="F280" i="2"/>
  <c r="K280" i="2"/>
  <c r="T280" i="2"/>
  <c r="Y280" i="2"/>
  <c r="F280" i="6" s="1"/>
  <c r="AE280" i="2"/>
  <c r="F281" i="2"/>
  <c r="K281" i="2"/>
  <c r="T281" i="2"/>
  <c r="Y281" i="2"/>
  <c r="F281" i="6" s="1"/>
  <c r="AE281" i="2"/>
  <c r="AW285" i="2"/>
  <c r="AQ301" i="2"/>
  <c r="AQ302" i="2"/>
  <c r="AP307" i="2"/>
  <c r="AP295" i="2"/>
  <c r="AW307" i="2"/>
  <c r="AP291" i="2"/>
  <c r="AX302" i="2"/>
  <c r="AQ299" i="2"/>
  <c r="AP285" i="2"/>
  <c r="AX301" i="2"/>
  <c r="AX297" i="2"/>
  <c r="AQ310" i="2"/>
  <c r="AW293" i="2"/>
  <c r="AX298" i="2"/>
  <c r="AQ312" i="2"/>
  <c r="AP289" i="2"/>
  <c r="AP287" i="2"/>
  <c r="AX303" i="2"/>
  <c r="AW287" i="2"/>
  <c r="AW295" i="2"/>
  <c r="AQ298" i="2"/>
  <c r="AW291" i="2"/>
  <c r="AW289" i="2"/>
  <c r="AP293" i="2"/>
  <c r="AQ297" i="2"/>
  <c r="AX312" i="2"/>
  <c r="AX310" i="2"/>
  <c r="AX299" i="2"/>
  <c r="N312" i="6" l="1"/>
  <c r="O307" i="6"/>
  <c r="P312" i="6"/>
  <c r="N310" i="6"/>
  <c r="M307" i="6"/>
  <c r="P310" i="6"/>
  <c r="BD307" i="2"/>
  <c r="BB307" i="2"/>
  <c r="Q307" i="6" s="1"/>
  <c r="AR310" i="2"/>
  <c r="BC310" i="2"/>
  <c r="R310" i="6" s="1"/>
  <c r="AR312" i="2"/>
  <c r="BC312" i="2"/>
  <c r="R312" i="6" s="1"/>
  <c r="BE311" i="2"/>
  <c r="BF311" i="2"/>
  <c r="AT307" i="2"/>
  <c r="AT306" i="2"/>
  <c r="AM306" i="2"/>
  <c r="AN306" i="2"/>
  <c r="AO307" i="2"/>
  <c r="AN308" i="2"/>
  <c r="BE305" i="2"/>
  <c r="BF305" i="2"/>
  <c r="BF310" i="2"/>
  <c r="BE310" i="2"/>
  <c r="AY312" i="2"/>
  <c r="AR299" i="2"/>
  <c r="N299" i="6"/>
  <c r="P299" i="6"/>
  <c r="BC299" i="2"/>
  <c r="R299" i="6" s="1"/>
  <c r="M295" i="6"/>
  <c r="P301" i="6"/>
  <c r="BC301" i="2"/>
  <c r="R301" i="6" s="1"/>
  <c r="P297" i="6"/>
  <c r="BC297" i="2"/>
  <c r="R297" i="6" s="1"/>
  <c r="BD295" i="2"/>
  <c r="O295" i="6"/>
  <c r="BB295" i="2"/>
  <c r="Q295" i="6" s="1"/>
  <c r="AR297" i="2"/>
  <c r="N297" i="6"/>
  <c r="AR301" i="2"/>
  <c r="N301" i="6"/>
  <c r="AR298" i="2"/>
  <c r="N298" i="6"/>
  <c r="P298" i="6"/>
  <c r="BC298" i="2"/>
  <c r="R298" i="6" s="1"/>
  <c r="P303" i="6"/>
  <c r="BC303" i="2"/>
  <c r="R303" i="6" s="1"/>
  <c r="P302" i="6"/>
  <c r="BC302" i="2"/>
  <c r="R302" i="6" s="1"/>
  <c r="AR302" i="2"/>
  <c r="N302" i="6"/>
  <c r="BF302" i="2"/>
  <c r="BE302" i="2"/>
  <c r="H299" i="6"/>
  <c r="G295" i="6"/>
  <c r="AO295" i="2"/>
  <c r="AN296" i="2"/>
  <c r="AY299" i="2"/>
  <c r="AT295" i="2"/>
  <c r="AT300" i="2"/>
  <c r="H297" i="6"/>
  <c r="H301" i="6"/>
  <c r="H298" i="6"/>
  <c r="AY301" i="2"/>
  <c r="AY298" i="2"/>
  <c r="BF297" i="2"/>
  <c r="BE297" i="2"/>
  <c r="AM295" i="2"/>
  <c r="AN300" i="2"/>
  <c r="AM300" i="2"/>
  <c r="H302" i="6"/>
  <c r="AY303" i="2"/>
  <c r="M285" i="6"/>
  <c r="O289" i="6"/>
  <c r="O287" i="6"/>
  <c r="M293" i="6"/>
  <c r="O285" i="6"/>
  <c r="M291" i="6"/>
  <c r="O293" i="6"/>
  <c r="M287" i="6"/>
  <c r="O291" i="6"/>
  <c r="M289" i="6"/>
  <c r="AM293" i="2"/>
  <c r="BD289" i="2"/>
  <c r="BB289" i="2"/>
  <c r="Q289" i="6" s="1"/>
  <c r="BD287" i="2"/>
  <c r="BB287" i="2"/>
  <c r="Q287" i="6" s="1"/>
  <c r="BD285" i="2"/>
  <c r="BB285" i="2"/>
  <c r="Q285" i="6" s="1"/>
  <c r="BD293" i="2"/>
  <c r="BB293" i="2"/>
  <c r="Q293" i="6" s="1"/>
  <c r="BD291" i="2"/>
  <c r="BB291" i="2"/>
  <c r="Q291" i="6" s="1"/>
  <c r="AO285" i="2"/>
  <c r="H285" i="6" s="1"/>
  <c r="R288" i="2"/>
  <c r="AL288" i="2"/>
  <c r="AS288" i="2"/>
  <c r="AT286" i="2"/>
  <c r="AK290" i="2"/>
  <c r="L290" i="6" s="1"/>
  <c r="AT289" i="2"/>
  <c r="AT287" i="2"/>
  <c r="AY287" i="2" s="1"/>
  <c r="AO293" i="2"/>
  <c r="H293" i="6" s="1"/>
  <c r="R292" i="2"/>
  <c r="AL292" i="2"/>
  <c r="AS292" i="2"/>
  <c r="AT285" i="2"/>
  <c r="AY285" i="2" s="1"/>
  <c r="AO291" i="2"/>
  <c r="H291" i="6" s="1"/>
  <c r="AT293" i="2"/>
  <c r="AK292" i="2"/>
  <c r="L292" i="6" s="1"/>
  <c r="AO287" i="2"/>
  <c r="H287" i="6" s="1"/>
  <c r="AT290" i="2"/>
  <c r="AT291" i="2"/>
  <c r="AO289" i="2"/>
  <c r="AM285" i="2"/>
  <c r="AM286" i="2"/>
  <c r="AN286" i="2"/>
  <c r="G286" i="6" s="1"/>
  <c r="AN290" i="2"/>
  <c r="G290" i="6" s="1"/>
  <c r="AM290" i="2"/>
  <c r="K279" i="2"/>
  <c r="R283" i="2"/>
  <c r="AN283" i="2"/>
  <c r="G283" i="6" s="1"/>
  <c r="AS283" i="2"/>
  <c r="AL283" i="2"/>
  <c r="R282" i="2"/>
  <c r="AL282" i="2"/>
  <c r="AS282" i="2"/>
  <c r="AI280" i="2"/>
  <c r="J280" i="6" s="1"/>
  <c r="I280" i="6"/>
  <c r="AI279" i="2"/>
  <c r="J279" i="6" s="1"/>
  <c r="I279" i="6"/>
  <c r="AI277" i="2"/>
  <c r="J277" i="6" s="1"/>
  <c r="I277" i="6"/>
  <c r="R277" i="2"/>
  <c r="AS277" i="2"/>
  <c r="R275" i="2"/>
  <c r="AS275" i="2"/>
  <c r="AS279" i="2"/>
  <c r="AK281" i="2"/>
  <c r="L281" i="6" s="1"/>
  <c r="AL279" i="2"/>
  <c r="AM279" i="2" s="1"/>
  <c r="AI278" i="2"/>
  <c r="J278" i="6" s="1"/>
  <c r="AL277" i="2"/>
  <c r="AM277" i="2" s="1"/>
  <c r="AJ276" i="2"/>
  <c r="K276" i="6" s="1"/>
  <c r="V276" i="2"/>
  <c r="AI281" i="2"/>
  <c r="J281" i="6" s="1"/>
  <c r="Q281" i="2"/>
  <c r="P281" i="2"/>
  <c r="D281" i="6" s="1"/>
  <c r="AN279" i="2"/>
  <c r="G279" i="6" s="1"/>
  <c r="AN277" i="2"/>
  <c r="G277" i="6" s="1"/>
  <c r="AI275" i="2"/>
  <c r="J275" i="6" s="1"/>
  <c r="Q280" i="2"/>
  <c r="P280" i="2"/>
  <c r="D280" i="6" s="1"/>
  <c r="R278" i="2"/>
  <c r="AM278" i="2" s="1"/>
  <c r="AS278" i="2"/>
  <c r="R276" i="2"/>
  <c r="AS276" i="2"/>
  <c r="AK279" i="2"/>
  <c r="L279" i="6" s="1"/>
  <c r="AK277" i="2"/>
  <c r="L277" i="6" s="1"/>
  <c r="AK275" i="2"/>
  <c r="L275" i="6" s="1"/>
  <c r="AJ280" i="2"/>
  <c r="K280" i="6" s="1"/>
  <c r="V280" i="2"/>
  <c r="AJ278" i="2"/>
  <c r="K278" i="6" s="1"/>
  <c r="V278" i="2"/>
  <c r="AL276" i="2"/>
  <c r="AL275" i="2"/>
  <c r="AM275" i="2" s="1"/>
  <c r="AI276" i="2"/>
  <c r="J276" i="6" s="1"/>
  <c r="AN275" i="2"/>
  <c r="G275" i="6" s="1"/>
  <c r="AX285" i="2"/>
  <c r="AW308" i="2"/>
  <c r="AQ287" i="2"/>
  <c r="AP308" i="2"/>
  <c r="AP286" i="2"/>
  <c r="AW283" i="2"/>
  <c r="AQ291" i="2"/>
  <c r="AW300" i="2"/>
  <c r="AW296" i="2"/>
  <c r="AP290" i="2"/>
  <c r="AP296" i="2"/>
  <c r="AQ307" i="2"/>
  <c r="AW275" i="2"/>
  <c r="AP283" i="2"/>
  <c r="AW306" i="2"/>
  <c r="AP306" i="2"/>
  <c r="AX289" i="2"/>
  <c r="AQ295" i="2"/>
  <c r="AX295" i="2"/>
  <c r="AW290" i="2"/>
  <c r="AW286" i="2"/>
  <c r="AW277" i="2"/>
  <c r="AX293" i="2"/>
  <c r="AW279" i="2"/>
  <c r="AX291" i="2"/>
  <c r="AP277" i="2"/>
  <c r="AP300" i="2"/>
  <c r="AQ285" i="2"/>
  <c r="AX307" i="2"/>
  <c r="AQ289" i="2"/>
  <c r="AP279" i="2"/>
  <c r="AP275" i="2"/>
  <c r="AQ293" i="2"/>
  <c r="AX287" i="2"/>
  <c r="P307" i="6" l="1"/>
  <c r="N307" i="6"/>
  <c r="M308" i="6"/>
  <c r="M306" i="6"/>
  <c r="O308" i="6"/>
  <c r="O306" i="6"/>
  <c r="BD308" i="2"/>
  <c r="BB308" i="2"/>
  <c r="Q308" i="6" s="1"/>
  <c r="AR307" i="2"/>
  <c r="BC307" i="2"/>
  <c r="R307" i="6" s="1"/>
  <c r="BD306" i="2"/>
  <c r="BB306" i="2"/>
  <c r="Q306" i="6" s="1"/>
  <c r="AO308" i="2"/>
  <c r="AY307" i="2"/>
  <c r="AO306" i="2"/>
  <c r="AY306" i="2" s="1"/>
  <c r="BE312" i="2"/>
  <c r="BF312" i="2"/>
  <c r="M300" i="6"/>
  <c r="BD300" i="2"/>
  <c r="AY300" i="2"/>
  <c r="O300" i="6"/>
  <c r="BB300" i="2"/>
  <c r="Q300" i="6" s="1"/>
  <c r="M296" i="6"/>
  <c r="BD296" i="2"/>
  <c r="O296" i="6"/>
  <c r="BB296" i="2"/>
  <c r="Q296" i="6" s="1"/>
  <c r="P295" i="6"/>
  <c r="BC295" i="2"/>
  <c r="R295" i="6" s="1"/>
  <c r="AR295" i="2"/>
  <c r="N295" i="6"/>
  <c r="BF299" i="2"/>
  <c r="BE299" i="2"/>
  <c r="AO300" i="2"/>
  <c r="G300" i="6"/>
  <c r="BF298" i="2"/>
  <c r="BE298" i="2"/>
  <c r="G296" i="6"/>
  <c r="AO296" i="2"/>
  <c r="AY295" i="2"/>
  <c r="BF303" i="2"/>
  <c r="BE303" i="2"/>
  <c r="BF301" i="2"/>
  <c r="BE301" i="2"/>
  <c r="H295" i="6"/>
  <c r="M286" i="6"/>
  <c r="O286" i="6"/>
  <c r="P291" i="6"/>
  <c r="P293" i="6"/>
  <c r="P289" i="6"/>
  <c r="N291" i="6"/>
  <c r="M290" i="6"/>
  <c r="O290" i="6"/>
  <c r="N289" i="6"/>
  <c r="P287" i="6"/>
  <c r="N287" i="6"/>
  <c r="P285" i="6"/>
  <c r="N293" i="6"/>
  <c r="N285" i="6"/>
  <c r="AY289" i="2"/>
  <c r="BF289" i="2" s="1"/>
  <c r="H289" i="6"/>
  <c r="BD286" i="2"/>
  <c r="BB286" i="2"/>
  <c r="Q286" i="6" s="1"/>
  <c r="BC291" i="2"/>
  <c r="R291" i="6" s="1"/>
  <c r="BC293" i="2"/>
  <c r="R293" i="6" s="1"/>
  <c r="BC289" i="2"/>
  <c r="R289" i="6" s="1"/>
  <c r="AR291" i="2"/>
  <c r="BD290" i="2"/>
  <c r="BB290" i="2"/>
  <c r="Q290" i="6" s="1"/>
  <c r="AR289" i="2"/>
  <c r="BC287" i="2"/>
  <c r="R287" i="6" s="1"/>
  <c r="AR287" i="2"/>
  <c r="BC285" i="2"/>
  <c r="R285" i="6" s="1"/>
  <c r="AR293" i="2"/>
  <c r="AR285" i="2"/>
  <c r="BF285" i="2"/>
  <c r="BE285" i="2"/>
  <c r="BF287" i="2"/>
  <c r="BE287" i="2"/>
  <c r="AO286" i="2"/>
  <c r="AN292" i="2"/>
  <c r="G292" i="6" s="1"/>
  <c r="AM292" i="2"/>
  <c r="AN288" i="2"/>
  <c r="G288" i="6" s="1"/>
  <c r="AM288" i="2"/>
  <c r="AY293" i="2"/>
  <c r="AY291" i="2"/>
  <c r="AO290" i="2"/>
  <c r="H290" i="6" s="1"/>
  <c r="AT292" i="2"/>
  <c r="AT288" i="2"/>
  <c r="M283" i="6"/>
  <c r="O283" i="6"/>
  <c r="BD283" i="2"/>
  <c r="BB283" i="2"/>
  <c r="Q283" i="6" s="1"/>
  <c r="AM282" i="2"/>
  <c r="AO283" i="2"/>
  <c r="H283" i="6" s="1"/>
  <c r="AM283" i="2"/>
  <c r="AT282" i="2"/>
  <c r="AT283" i="2"/>
  <c r="M275" i="6"/>
  <c r="M279" i="6"/>
  <c r="M277" i="6"/>
  <c r="O275" i="6"/>
  <c r="O279" i="6"/>
  <c r="O277" i="6"/>
  <c r="BD275" i="2"/>
  <c r="BB275" i="2"/>
  <c r="Q275" i="6" s="1"/>
  <c r="BD277" i="2"/>
  <c r="BB277" i="2"/>
  <c r="Q277" i="6" s="1"/>
  <c r="BD279" i="2"/>
  <c r="BB279" i="2"/>
  <c r="Q279" i="6" s="1"/>
  <c r="AT276" i="2"/>
  <c r="AO279" i="2"/>
  <c r="H279" i="6" s="1"/>
  <c r="AK276" i="2"/>
  <c r="L276" i="6" s="1"/>
  <c r="AT275" i="2"/>
  <c r="R280" i="2"/>
  <c r="AS280" i="2"/>
  <c r="AL280" i="2"/>
  <c r="AN278" i="2"/>
  <c r="G278" i="6" s="1"/>
  <c r="AN276" i="2"/>
  <c r="G276" i="6" s="1"/>
  <c r="AM276" i="2"/>
  <c r="AK280" i="2"/>
  <c r="L280" i="6" s="1"/>
  <c r="AT278" i="2"/>
  <c r="R281" i="2"/>
  <c r="AS281" i="2"/>
  <c r="AL281" i="2"/>
  <c r="AN281" i="2"/>
  <c r="G281" i="6" s="1"/>
  <c r="AT277" i="2"/>
  <c r="AO275" i="2"/>
  <c r="H275" i="6" s="1"/>
  <c r="AK278" i="2"/>
  <c r="L278" i="6" s="1"/>
  <c r="AO277" i="2"/>
  <c r="H277" i="6" s="1"/>
  <c r="AT279" i="2"/>
  <c r="AW281" i="2"/>
  <c r="AX308" i="2"/>
  <c r="AP281" i="2"/>
  <c r="AQ308" i="2"/>
  <c r="AW288" i="2"/>
  <c r="AQ306" i="2"/>
  <c r="AQ300" i="2"/>
  <c r="AX296" i="2"/>
  <c r="AQ279" i="2"/>
  <c r="AX300" i="2"/>
  <c r="AW278" i="2"/>
  <c r="AQ277" i="2"/>
  <c r="AQ296" i="2"/>
  <c r="AX279" i="2"/>
  <c r="AQ275" i="2"/>
  <c r="AX277" i="2"/>
  <c r="AX286" i="2"/>
  <c r="AP288" i="2"/>
  <c r="AQ283" i="2"/>
  <c r="AW292" i="2"/>
  <c r="AX283" i="2"/>
  <c r="AP292" i="2"/>
  <c r="AP278" i="2"/>
  <c r="AP276" i="2"/>
  <c r="AW276" i="2"/>
  <c r="AX306" i="2"/>
  <c r="AX290" i="2"/>
  <c r="AQ290" i="2"/>
  <c r="AQ286" i="2"/>
  <c r="AX275" i="2"/>
  <c r="P306" i="6" l="1"/>
  <c r="N306" i="6"/>
  <c r="N308" i="6"/>
  <c r="P308" i="6"/>
  <c r="BE289" i="2"/>
  <c r="AR308" i="2"/>
  <c r="BC308" i="2"/>
  <c r="R308" i="6" s="1"/>
  <c r="AR306" i="2"/>
  <c r="BC306" i="2"/>
  <c r="R306" i="6" s="1"/>
  <c r="BF306" i="2"/>
  <c r="BE306" i="2"/>
  <c r="BE307" i="2"/>
  <c r="BF307" i="2"/>
  <c r="AY308" i="2"/>
  <c r="N296" i="6"/>
  <c r="AR296" i="2"/>
  <c r="P296" i="6"/>
  <c r="BC296" i="2"/>
  <c r="R296" i="6" s="1"/>
  <c r="AR300" i="2"/>
  <c r="N300" i="6"/>
  <c r="P300" i="6"/>
  <c r="BC300" i="2"/>
  <c r="R300" i="6" s="1"/>
  <c r="H296" i="6"/>
  <c r="BF300" i="2"/>
  <c r="BE300" i="2"/>
  <c r="H300" i="6"/>
  <c r="BE295" i="2"/>
  <c r="BF295" i="2"/>
  <c r="AY296" i="2"/>
  <c r="N290" i="6"/>
  <c r="P290" i="6"/>
  <c r="M288" i="6"/>
  <c r="O288" i="6"/>
  <c r="M292" i="6"/>
  <c r="O292" i="6"/>
  <c r="N286" i="6"/>
  <c r="P286" i="6"/>
  <c r="AY286" i="2"/>
  <c r="BE286" i="2" s="1"/>
  <c r="H286" i="6"/>
  <c r="AR290" i="2"/>
  <c r="BC290" i="2"/>
  <c r="R290" i="6" s="1"/>
  <c r="AY288" i="2"/>
  <c r="BD288" i="2"/>
  <c r="BB288" i="2"/>
  <c r="Q288" i="6" s="1"/>
  <c r="BD292" i="2"/>
  <c r="AY292" i="2"/>
  <c r="BB292" i="2"/>
  <c r="Q292" i="6" s="1"/>
  <c r="AR286" i="2"/>
  <c r="BC286" i="2"/>
  <c r="R286" i="6" s="1"/>
  <c r="BF286" i="2"/>
  <c r="AO288" i="2"/>
  <c r="H288" i="6" s="1"/>
  <c r="BF291" i="2"/>
  <c r="BE291" i="2"/>
  <c r="BF293" i="2"/>
  <c r="BE293" i="2"/>
  <c r="AO292" i="2"/>
  <c r="H292" i="6" s="1"/>
  <c r="AY290" i="2"/>
  <c r="P283" i="6"/>
  <c r="N283" i="6"/>
  <c r="AY277" i="2"/>
  <c r="BE277" i="2" s="1"/>
  <c r="AN282" i="2"/>
  <c r="BC283" i="2"/>
  <c r="R283" i="6" s="1"/>
  <c r="AR283" i="2"/>
  <c r="AY283" i="2"/>
  <c r="N279" i="6"/>
  <c r="N277" i="6"/>
  <c r="P275" i="6"/>
  <c r="P279" i="6"/>
  <c r="M281" i="6"/>
  <c r="O281" i="6"/>
  <c r="M276" i="6"/>
  <c r="M278" i="6"/>
  <c r="P277" i="6"/>
  <c r="N275" i="6"/>
  <c r="O276" i="6"/>
  <c r="O278" i="6"/>
  <c r="AR275" i="2"/>
  <c r="AR279" i="2"/>
  <c r="BC279" i="2"/>
  <c r="R279" i="6" s="1"/>
  <c r="BD276" i="2"/>
  <c r="BB276" i="2"/>
  <c r="Q276" i="6" s="1"/>
  <c r="AR277" i="2"/>
  <c r="BD278" i="2"/>
  <c r="BB278" i="2"/>
  <c r="Q278" i="6" s="1"/>
  <c r="BC275" i="2"/>
  <c r="R275" i="6" s="1"/>
  <c r="BD281" i="2"/>
  <c r="BB281" i="2"/>
  <c r="Q281" i="6" s="1"/>
  <c r="BC277" i="2"/>
  <c r="R277" i="6" s="1"/>
  <c r="AT280" i="2"/>
  <c r="AO276" i="2"/>
  <c r="AO281" i="2"/>
  <c r="H281" i="6" s="1"/>
  <c r="AO278" i="2"/>
  <c r="H278" i="6" s="1"/>
  <c r="AM281" i="2"/>
  <c r="AN280" i="2"/>
  <c r="G280" i="6" s="1"/>
  <c r="AM280" i="2"/>
  <c r="AY279" i="2"/>
  <c r="AY275" i="2"/>
  <c r="AT281" i="2"/>
  <c r="AQ281" i="2"/>
  <c r="AW282" i="2"/>
  <c r="AQ288" i="2"/>
  <c r="AW280" i="2"/>
  <c r="AP282" i="2"/>
  <c r="AQ292" i="2"/>
  <c r="AX281" i="2"/>
  <c r="AX278" i="2"/>
  <c r="AQ278" i="2"/>
  <c r="AX276" i="2"/>
  <c r="AX288" i="2"/>
  <c r="AX292" i="2"/>
  <c r="AP280" i="2"/>
  <c r="AQ276" i="2"/>
  <c r="BF277" i="2" l="1"/>
  <c r="BF308" i="2"/>
  <c r="BE308" i="2"/>
  <c r="BF296" i="2"/>
  <c r="BE296" i="2"/>
  <c r="N292" i="6"/>
  <c r="P292" i="6"/>
  <c r="N288" i="6"/>
  <c r="P288" i="6"/>
  <c r="AR292" i="2"/>
  <c r="BC292" i="2"/>
  <c r="R292" i="6" s="1"/>
  <c r="AR288" i="2"/>
  <c r="BC288" i="2"/>
  <c r="R288" i="6" s="1"/>
  <c r="BF290" i="2"/>
  <c r="BE290" i="2"/>
  <c r="BF292" i="2"/>
  <c r="BE292" i="2"/>
  <c r="BF288" i="2"/>
  <c r="BE288" i="2"/>
  <c r="O282" i="6"/>
  <c r="BD282" i="2"/>
  <c r="BB282" i="2"/>
  <c r="Q282" i="6" s="1"/>
  <c r="M282" i="6"/>
  <c r="AY281" i="2"/>
  <c r="BE281" i="2" s="1"/>
  <c r="G282" i="6"/>
  <c r="AO282" i="2"/>
  <c r="BF283" i="2"/>
  <c r="BE283" i="2"/>
  <c r="M280" i="6"/>
  <c r="P278" i="6"/>
  <c r="O280" i="6"/>
  <c r="N276" i="6"/>
  <c r="N278" i="6"/>
  <c r="N281" i="6"/>
  <c r="P281" i="6"/>
  <c r="P276" i="6"/>
  <c r="AY276" i="2"/>
  <c r="BE276" i="2" s="1"/>
  <c r="H276" i="6"/>
  <c r="AR278" i="2"/>
  <c r="BC278" i="2"/>
  <c r="R278" i="6" s="1"/>
  <c r="AR281" i="2"/>
  <c r="BC281" i="2"/>
  <c r="R281" i="6" s="1"/>
  <c r="BD280" i="2"/>
  <c r="BB280" i="2"/>
  <c r="Q280" i="6" s="1"/>
  <c r="AR276" i="2"/>
  <c r="BC276" i="2"/>
  <c r="R276" i="6" s="1"/>
  <c r="BE279" i="2"/>
  <c r="BF279" i="2"/>
  <c r="AY278" i="2"/>
  <c r="AO280" i="2"/>
  <c r="BE275" i="2"/>
  <c r="BF275" i="2"/>
  <c r="AQ280" i="2"/>
  <c r="AX280" i="2"/>
  <c r="AQ282" i="2"/>
  <c r="AX282" i="2"/>
  <c r="BF276" i="2" l="1"/>
  <c r="BF281" i="2"/>
  <c r="P282" i="6"/>
  <c r="BC282" i="2"/>
  <c r="R282" i="6" s="1"/>
  <c r="N282" i="6"/>
  <c r="AR282" i="2"/>
  <c r="H282" i="6"/>
  <c r="AY282" i="2"/>
  <c r="N280" i="6"/>
  <c r="P280" i="6"/>
  <c r="AY280" i="2"/>
  <c r="BE280" i="2" s="1"/>
  <c r="H280" i="6"/>
  <c r="AR280" i="2"/>
  <c r="BC280" i="2"/>
  <c r="R280" i="6" s="1"/>
  <c r="BF280" i="2"/>
  <c r="BE278" i="2"/>
  <c r="BF278" i="2"/>
  <c r="BF282" i="2" l="1"/>
  <c r="BE282" i="2"/>
  <c r="S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S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S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S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S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S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S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S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S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S264" i="6"/>
  <c r="L264" i="6"/>
  <c r="K264" i="6"/>
  <c r="J264" i="6"/>
  <c r="I264" i="6"/>
  <c r="H264" i="6"/>
  <c r="G264" i="6"/>
  <c r="F264" i="6"/>
  <c r="E264" i="6"/>
  <c r="D264" i="6"/>
  <c r="C264" i="6"/>
  <c r="B264" i="6"/>
  <c r="A264" i="6"/>
  <c r="S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S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S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S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S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S258" i="6"/>
  <c r="L258" i="6"/>
  <c r="K258" i="6"/>
  <c r="J258" i="6"/>
  <c r="I258" i="6"/>
  <c r="H258" i="6"/>
  <c r="G258" i="6"/>
  <c r="F258" i="6"/>
  <c r="E258" i="6"/>
  <c r="D258" i="6"/>
  <c r="C258" i="6"/>
  <c r="B258" i="6"/>
  <c r="A258" i="6"/>
  <c r="S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BA273" i="2"/>
  <c r="AZ273" i="2"/>
  <c r="AV273" i="2"/>
  <c r="AG273" i="2"/>
  <c r="AF273" i="2"/>
  <c r="AE273" i="2"/>
  <c r="AD273" i="2"/>
  <c r="AA273" i="2"/>
  <c r="Z273" i="2"/>
  <c r="Y273" i="2"/>
  <c r="X273" i="2"/>
  <c r="V273" i="2"/>
  <c r="AK273" i="2" s="1"/>
  <c r="U273" i="2"/>
  <c r="AJ273" i="2" s="1"/>
  <c r="T273" i="2"/>
  <c r="S273" i="2"/>
  <c r="G273" i="2"/>
  <c r="O273" i="2" s="1"/>
  <c r="P273" i="2" s="1"/>
  <c r="F273" i="2"/>
  <c r="E273" i="2"/>
  <c r="C273" i="2"/>
  <c r="J273" i="2" s="1"/>
  <c r="B273" i="2"/>
  <c r="A273" i="2"/>
  <c r="BA272" i="2"/>
  <c r="AZ272" i="2"/>
  <c r="AV272" i="2"/>
  <c r="AG272" i="2"/>
  <c r="AF272" i="2"/>
  <c r="AD272" i="2"/>
  <c r="AE272" i="2" s="1"/>
  <c r="AA272" i="2"/>
  <c r="Z272" i="2"/>
  <c r="X272" i="2"/>
  <c r="Y272" i="2" s="1"/>
  <c r="U272" i="2"/>
  <c r="S272" i="2"/>
  <c r="T272" i="2" s="1"/>
  <c r="M272" i="2"/>
  <c r="L272" i="2"/>
  <c r="G272" i="2"/>
  <c r="E272" i="2"/>
  <c r="F272" i="2" s="1"/>
  <c r="D272" i="2"/>
  <c r="C272" i="2"/>
  <c r="J272" i="2" s="1"/>
  <c r="K272" i="2" s="1"/>
  <c r="B272" i="2"/>
  <c r="A272" i="2"/>
  <c r="BA271" i="2"/>
  <c r="AZ271" i="2"/>
  <c r="AV271" i="2"/>
  <c r="AG271" i="2"/>
  <c r="AF271" i="2"/>
  <c r="AD271" i="2"/>
  <c r="AE271" i="2" s="1"/>
  <c r="Z271" i="2"/>
  <c r="X271" i="2"/>
  <c r="Y271" i="2" s="1"/>
  <c r="V271" i="2"/>
  <c r="AK271" i="2" s="1"/>
  <c r="U271" i="2"/>
  <c r="AJ271" i="2" s="1"/>
  <c r="S271" i="2"/>
  <c r="T271" i="2" s="1"/>
  <c r="H271" i="2"/>
  <c r="G271" i="2"/>
  <c r="O271" i="2" s="1"/>
  <c r="P271" i="2" s="1"/>
  <c r="E271" i="2"/>
  <c r="F271" i="2" s="1"/>
  <c r="C271" i="2"/>
  <c r="J271" i="2" s="1"/>
  <c r="K271" i="2" s="1"/>
  <c r="B271" i="2"/>
  <c r="A271" i="2"/>
  <c r="BA270" i="2"/>
  <c r="AZ270" i="2"/>
  <c r="AV270" i="2"/>
  <c r="AG270" i="2"/>
  <c r="AF270" i="2"/>
  <c r="AD270" i="2"/>
  <c r="AE270" i="2" s="1"/>
  <c r="AA270" i="2"/>
  <c r="Z270" i="2"/>
  <c r="X270" i="2"/>
  <c r="Y270" i="2" s="1"/>
  <c r="U270" i="2"/>
  <c r="S270" i="2"/>
  <c r="T270" i="2" s="1"/>
  <c r="M270" i="2"/>
  <c r="L270" i="2"/>
  <c r="G270" i="2"/>
  <c r="E270" i="2"/>
  <c r="F270" i="2" s="1"/>
  <c r="D270" i="2"/>
  <c r="C270" i="2"/>
  <c r="J270" i="2" s="1"/>
  <c r="K270" i="2" s="1"/>
  <c r="B270" i="2"/>
  <c r="A270" i="2"/>
  <c r="BA269" i="2"/>
  <c r="AZ269" i="2"/>
  <c r="AV269" i="2"/>
  <c r="AG269" i="2"/>
  <c r="AF269" i="2"/>
  <c r="AD269" i="2"/>
  <c r="AE269" i="2" s="1"/>
  <c r="Z269" i="2"/>
  <c r="X269" i="2"/>
  <c r="Y269" i="2" s="1"/>
  <c r="V269" i="2"/>
  <c r="AK269" i="2" s="1"/>
  <c r="U269" i="2"/>
  <c r="AJ269" i="2" s="1"/>
  <c r="S269" i="2"/>
  <c r="T269" i="2" s="1"/>
  <c r="H269" i="2"/>
  <c r="G269" i="2"/>
  <c r="O269" i="2" s="1"/>
  <c r="P269" i="2" s="1"/>
  <c r="E269" i="2"/>
  <c r="F269" i="2" s="1"/>
  <c r="C269" i="2"/>
  <c r="J269" i="2" s="1"/>
  <c r="K269" i="2" s="1"/>
  <c r="B269" i="2"/>
  <c r="A269" i="2"/>
  <c r="BA268" i="2"/>
  <c r="AZ268" i="2"/>
  <c r="AV268" i="2"/>
  <c r="AG268" i="2"/>
  <c r="AF268" i="2"/>
  <c r="AD268" i="2"/>
  <c r="AE268" i="2" s="1"/>
  <c r="AA268" i="2"/>
  <c r="Z268" i="2"/>
  <c r="X268" i="2"/>
  <c r="Y268" i="2" s="1"/>
  <c r="U268" i="2"/>
  <c r="S268" i="2"/>
  <c r="T268" i="2" s="1"/>
  <c r="M268" i="2"/>
  <c r="L268" i="2"/>
  <c r="G268" i="2"/>
  <c r="E268" i="2"/>
  <c r="F268" i="2" s="1"/>
  <c r="D268" i="2"/>
  <c r="C268" i="2"/>
  <c r="J268" i="2" s="1"/>
  <c r="K268" i="2" s="1"/>
  <c r="B268" i="2"/>
  <c r="A268" i="2"/>
  <c r="BA267" i="2"/>
  <c r="AZ267" i="2"/>
  <c r="AV267" i="2"/>
  <c r="AG267" i="2"/>
  <c r="AF267" i="2"/>
  <c r="AD267" i="2"/>
  <c r="AE267" i="2" s="1"/>
  <c r="Z267" i="2"/>
  <c r="X267" i="2"/>
  <c r="Y267" i="2" s="1"/>
  <c r="V267" i="2"/>
  <c r="AK267" i="2" s="1"/>
  <c r="U267" i="2"/>
  <c r="AJ267" i="2" s="1"/>
  <c r="S267" i="2"/>
  <c r="T267" i="2" s="1"/>
  <c r="H267" i="2"/>
  <c r="G267" i="2"/>
  <c r="O267" i="2" s="1"/>
  <c r="P267" i="2" s="1"/>
  <c r="E267" i="2"/>
  <c r="F267" i="2" s="1"/>
  <c r="C267" i="2"/>
  <c r="J267" i="2" s="1"/>
  <c r="K267" i="2" s="1"/>
  <c r="B267" i="2"/>
  <c r="A267" i="2"/>
  <c r="BA266" i="2"/>
  <c r="AZ266" i="2"/>
  <c r="AV266" i="2"/>
  <c r="AG266" i="2"/>
  <c r="AF266" i="2"/>
  <c r="AD266" i="2"/>
  <c r="AE266" i="2" s="1"/>
  <c r="AA266" i="2"/>
  <c r="Z266" i="2"/>
  <c r="X266" i="2"/>
  <c r="Y266" i="2" s="1"/>
  <c r="S266" i="2"/>
  <c r="T266" i="2" s="1"/>
  <c r="M266" i="2"/>
  <c r="L266" i="2"/>
  <c r="G266" i="2"/>
  <c r="E266" i="2"/>
  <c r="F266" i="2" s="1"/>
  <c r="D266" i="2"/>
  <c r="C266" i="2"/>
  <c r="J266" i="2" s="1"/>
  <c r="K266" i="2" s="1"/>
  <c r="B266" i="2"/>
  <c r="A266" i="2"/>
  <c r="BA265" i="2"/>
  <c r="AZ265" i="2"/>
  <c r="AV265" i="2"/>
  <c r="AD265" i="2"/>
  <c r="AA265" i="2"/>
  <c r="Z265" i="2"/>
  <c r="X265" i="2"/>
  <c r="Y265" i="2" s="1"/>
  <c r="U265" i="2"/>
  <c r="AJ265" i="2" s="1"/>
  <c r="S265" i="2"/>
  <c r="T265" i="2" s="1"/>
  <c r="O265" i="2"/>
  <c r="P265" i="2" s="1"/>
  <c r="J265" i="2"/>
  <c r="H265" i="2"/>
  <c r="G265" i="2"/>
  <c r="E265" i="2"/>
  <c r="F265" i="2" s="1"/>
  <c r="D265" i="2"/>
  <c r="C265" i="2"/>
  <c r="B265" i="2"/>
  <c r="A265" i="2"/>
  <c r="BA264" i="2"/>
  <c r="AZ264" i="2"/>
  <c r="AV264" i="2"/>
  <c r="AE264" i="2"/>
  <c r="AD264" i="2"/>
  <c r="AF264" i="2" s="1"/>
  <c r="AG264" i="2" s="1"/>
  <c r="X264" i="2"/>
  <c r="Z264" i="2" s="1"/>
  <c r="T264" i="2"/>
  <c r="S264" i="2"/>
  <c r="K264" i="2"/>
  <c r="J264" i="2"/>
  <c r="L264" i="2" s="1"/>
  <c r="M264" i="2" s="1"/>
  <c r="E264" i="2"/>
  <c r="G264" i="2" s="1"/>
  <c r="H264" i="2" s="1"/>
  <c r="D264" i="2"/>
  <c r="C264" i="2"/>
  <c r="B264" i="2"/>
  <c r="A264" i="2"/>
  <c r="BA263" i="2"/>
  <c r="AZ263" i="2"/>
  <c r="AV263" i="2"/>
  <c r="AL263" i="2"/>
  <c r="AH263" i="2"/>
  <c r="AI263" i="2" s="1"/>
  <c r="AG263" i="2"/>
  <c r="AE263" i="2"/>
  <c r="AD263" i="2"/>
  <c r="AF263" i="2" s="1"/>
  <c r="AA263" i="2"/>
  <c r="Y263" i="2"/>
  <c r="X263" i="2"/>
  <c r="Z263" i="2" s="1"/>
  <c r="S263" i="2"/>
  <c r="U263" i="2" s="1"/>
  <c r="O263" i="2"/>
  <c r="Q263" i="2" s="1"/>
  <c r="R263" i="2" s="1"/>
  <c r="M263" i="2"/>
  <c r="K263" i="2"/>
  <c r="J263" i="2"/>
  <c r="L263" i="2" s="1"/>
  <c r="H263" i="2"/>
  <c r="F263" i="2"/>
  <c r="E263" i="2"/>
  <c r="G263" i="2" s="1"/>
  <c r="D263" i="2"/>
  <c r="C263" i="2"/>
  <c r="B263" i="2"/>
  <c r="A263" i="2"/>
  <c r="BA262" i="2"/>
  <c r="AZ262" i="2"/>
  <c r="AV262" i="2"/>
  <c r="AH262" i="2"/>
  <c r="AD262" i="2"/>
  <c r="AF262" i="2" s="1"/>
  <c r="AL262" i="2" s="1"/>
  <c r="AA262" i="2"/>
  <c r="Y262" i="2"/>
  <c r="X262" i="2"/>
  <c r="Z262" i="2" s="1"/>
  <c r="T262" i="2"/>
  <c r="S262" i="2"/>
  <c r="O262" i="2"/>
  <c r="Q262" i="2" s="1"/>
  <c r="R262" i="2" s="1"/>
  <c r="J262" i="2"/>
  <c r="L262" i="2" s="1"/>
  <c r="M262" i="2" s="1"/>
  <c r="H262" i="2"/>
  <c r="F262" i="2"/>
  <c r="E262" i="2"/>
  <c r="G262" i="2" s="1"/>
  <c r="D262" i="2"/>
  <c r="C262" i="2"/>
  <c r="B262" i="2"/>
  <c r="A262" i="2"/>
  <c r="BA261" i="2"/>
  <c r="AZ261" i="2"/>
  <c r="AV261" i="2"/>
  <c r="AD261" i="2"/>
  <c r="AF261" i="2" s="1"/>
  <c r="X261" i="2"/>
  <c r="Z261" i="2" s="1"/>
  <c r="V261" i="2"/>
  <c r="AK261" i="2" s="1"/>
  <c r="T261" i="2"/>
  <c r="S261" i="2"/>
  <c r="U261" i="2" s="1"/>
  <c r="AJ261" i="2" s="1"/>
  <c r="J261" i="2"/>
  <c r="L261" i="2" s="1"/>
  <c r="M261" i="2" s="1"/>
  <c r="E261" i="2"/>
  <c r="G261" i="2" s="1"/>
  <c r="O261" i="2" s="1"/>
  <c r="D261" i="2"/>
  <c r="C261" i="2"/>
  <c r="B261" i="2"/>
  <c r="A261" i="2"/>
  <c r="BA260" i="2"/>
  <c r="AZ260" i="2"/>
  <c r="AV260" i="2"/>
  <c r="AF260" i="2"/>
  <c r="AE260" i="2"/>
  <c r="AD260" i="2"/>
  <c r="Z260" i="2"/>
  <c r="Y260" i="2"/>
  <c r="X260" i="2"/>
  <c r="T260" i="2"/>
  <c r="S260" i="2"/>
  <c r="G260" i="2"/>
  <c r="O260" i="2" s="1"/>
  <c r="F260" i="2"/>
  <c r="E260" i="2"/>
  <c r="C260" i="2"/>
  <c r="J260" i="2" s="1"/>
  <c r="B260" i="2"/>
  <c r="A260" i="2"/>
  <c r="BA259" i="2"/>
  <c r="AZ259" i="2"/>
  <c r="AV259" i="2"/>
  <c r="AF259" i="2"/>
  <c r="AE259" i="2"/>
  <c r="AD259" i="2"/>
  <c r="Z259" i="2"/>
  <c r="Y259" i="2"/>
  <c r="X259" i="2"/>
  <c r="U259" i="2"/>
  <c r="T259" i="2"/>
  <c r="S259" i="2"/>
  <c r="G259" i="2"/>
  <c r="O259" i="2" s="1"/>
  <c r="F259" i="2"/>
  <c r="E259" i="2"/>
  <c r="C259" i="2"/>
  <c r="J259" i="2" s="1"/>
  <c r="B259" i="2"/>
  <c r="A259" i="2"/>
  <c r="BA258" i="2"/>
  <c r="AZ258" i="2"/>
  <c r="AV258" i="2"/>
  <c r="AF258" i="2"/>
  <c r="AE258" i="2"/>
  <c r="AD258" i="2"/>
  <c r="Z258" i="2"/>
  <c r="Y258" i="2"/>
  <c r="X258" i="2"/>
  <c r="T258" i="2"/>
  <c r="S258" i="2"/>
  <c r="G258" i="2"/>
  <c r="O258" i="2" s="1"/>
  <c r="F258" i="2"/>
  <c r="E258" i="2"/>
  <c r="C258" i="2"/>
  <c r="J258" i="2" s="1"/>
  <c r="B258" i="2"/>
  <c r="A258" i="2"/>
  <c r="BA257" i="2"/>
  <c r="AZ257" i="2"/>
  <c r="AV257" i="2"/>
  <c r="AF257" i="2"/>
  <c r="AE257" i="2"/>
  <c r="AD257" i="2"/>
  <c r="Y257" i="2"/>
  <c r="X257" i="2"/>
  <c r="Z257" i="2" s="1"/>
  <c r="T257" i="2"/>
  <c r="S257" i="2"/>
  <c r="U257" i="2" s="1"/>
  <c r="K257" i="2"/>
  <c r="J257" i="2"/>
  <c r="L257" i="2" s="1"/>
  <c r="M257" i="2" s="1"/>
  <c r="F257" i="2"/>
  <c r="E257" i="2"/>
  <c r="G257" i="2" s="1"/>
  <c r="C257" i="2"/>
  <c r="D257" i="2" s="1"/>
  <c r="B257" i="2"/>
  <c r="A257" i="2"/>
  <c r="Q260" i="2" l="1"/>
  <c r="R260" i="2" s="1"/>
  <c r="P260" i="2"/>
  <c r="AL260" i="2"/>
  <c r="Q261" i="2"/>
  <c r="R261" i="2" s="1"/>
  <c r="P261" i="2"/>
  <c r="AM263" i="2"/>
  <c r="Q258" i="2"/>
  <c r="R258" i="2" s="1"/>
  <c r="P258" i="2"/>
  <c r="L260" i="2"/>
  <c r="M260" i="2" s="1"/>
  <c r="K260" i="2"/>
  <c r="AS260" i="2"/>
  <c r="AS261" i="2"/>
  <c r="L259" i="2"/>
  <c r="M259" i="2" s="1"/>
  <c r="K259" i="2"/>
  <c r="AL259" i="2"/>
  <c r="AA257" i="2"/>
  <c r="AS259" i="2"/>
  <c r="O257" i="2"/>
  <c r="H257" i="2"/>
  <c r="V257" i="2"/>
  <c r="U258" i="2"/>
  <c r="AJ257" i="2"/>
  <c r="K258" i="2"/>
  <c r="L258" i="2"/>
  <c r="M258" i="2" s="1"/>
  <c r="P259" i="2"/>
  <c r="Q259" i="2"/>
  <c r="R259" i="2" s="1"/>
  <c r="AL261" i="2"/>
  <c r="AS262" i="2"/>
  <c r="O266" i="2"/>
  <c r="H266" i="2"/>
  <c r="AA267" i="2"/>
  <c r="O268" i="2"/>
  <c r="H268" i="2"/>
  <c r="AS269" i="2"/>
  <c r="AA269" i="2"/>
  <c r="U260" i="2"/>
  <c r="AE261" i="2"/>
  <c r="P262" i="2"/>
  <c r="T263" i="2"/>
  <c r="AS263" i="2"/>
  <c r="O264" i="2"/>
  <c r="V265" i="2"/>
  <c r="AE265" i="2"/>
  <c r="AF265" i="2"/>
  <c r="AJ268" i="2"/>
  <c r="AJ270" i="2"/>
  <c r="AJ272" i="2"/>
  <c r="K273" i="2"/>
  <c r="L273" i="2"/>
  <c r="M273" i="2" s="1"/>
  <c r="AJ263" i="2"/>
  <c r="K265" i="2"/>
  <c r="L265" i="2"/>
  <c r="M265" i="2" s="1"/>
  <c r="O270" i="2"/>
  <c r="H270" i="2"/>
  <c r="AA271" i="2"/>
  <c r="AJ259" i="2"/>
  <c r="AN259" i="2"/>
  <c r="K261" i="2"/>
  <c r="AA264" i="2"/>
  <c r="AH264" i="2"/>
  <c r="AI264" i="2" s="1"/>
  <c r="U266" i="2"/>
  <c r="AG257" i="2"/>
  <c r="D258" i="2"/>
  <c r="H258" i="2"/>
  <c r="AA258" i="2"/>
  <c r="AG258" i="2"/>
  <c r="D259" i="2"/>
  <c r="H259" i="2"/>
  <c r="V259" i="2"/>
  <c r="AA259" i="2"/>
  <c r="AG259" i="2"/>
  <c r="D260" i="2"/>
  <c r="H260" i="2"/>
  <c r="AA260" i="2"/>
  <c r="AG260" i="2"/>
  <c r="F261" i="2"/>
  <c r="Y261" i="2"/>
  <c r="AG261" i="2"/>
  <c r="K262" i="2"/>
  <c r="AE262" i="2"/>
  <c r="P263" i="2"/>
  <c r="V263" i="2"/>
  <c r="AN263" i="2"/>
  <c r="F264" i="2"/>
  <c r="Y264" i="2"/>
  <c r="Q265" i="2"/>
  <c r="D267" i="2"/>
  <c r="L267" i="2"/>
  <c r="M267" i="2" s="1"/>
  <c r="AH267" i="2"/>
  <c r="AI267" i="2" s="1"/>
  <c r="V268" i="2"/>
  <c r="D269" i="2"/>
  <c r="L269" i="2"/>
  <c r="M269" i="2" s="1"/>
  <c r="AL269" i="2"/>
  <c r="AH269" i="2"/>
  <c r="AI269" i="2" s="1"/>
  <c r="V270" i="2"/>
  <c r="D271" i="2"/>
  <c r="L271" i="2"/>
  <c r="M271" i="2" s="1"/>
  <c r="AL271" i="2"/>
  <c r="AH271" i="2"/>
  <c r="AI271" i="2" s="1"/>
  <c r="V272" i="2"/>
  <c r="D273" i="2"/>
  <c r="H273" i="2"/>
  <c r="AN261" i="2"/>
  <c r="O272" i="2"/>
  <c r="H272" i="2"/>
  <c r="AH257" i="2"/>
  <c r="AI257" i="2" s="1"/>
  <c r="AH258" i="2"/>
  <c r="AH259" i="2"/>
  <c r="AI259" i="2" s="1"/>
  <c r="AH260" i="2"/>
  <c r="AI260" i="2" s="1"/>
  <c r="H261" i="2"/>
  <c r="AA261" i="2"/>
  <c r="AH261" i="2"/>
  <c r="AI261" i="2" s="1"/>
  <c r="U262" i="2"/>
  <c r="AG262" i="2"/>
  <c r="AI262" i="2" s="1"/>
  <c r="U264" i="2"/>
  <c r="Q273" i="2"/>
  <c r="AL273" i="2" s="1"/>
  <c r="AS273" i="2"/>
  <c r="AH273" i="2"/>
  <c r="AI273" i="2" s="1"/>
  <c r="AH266" i="2"/>
  <c r="AI266" i="2" s="1"/>
  <c r="AH268" i="2"/>
  <c r="AI268" i="2" s="1"/>
  <c r="AH270" i="2"/>
  <c r="AI270" i="2" s="1"/>
  <c r="AH272" i="2"/>
  <c r="AI272" i="2" s="1"/>
  <c r="Q267" i="2"/>
  <c r="Q269" i="2"/>
  <c r="Q271" i="2"/>
  <c r="AP259" i="2"/>
  <c r="AW263" i="2"/>
  <c r="AP263" i="2"/>
  <c r="AW261" i="2"/>
  <c r="AW259" i="2"/>
  <c r="AP261" i="2"/>
  <c r="O263" i="6" l="1"/>
  <c r="M261" i="6"/>
  <c r="O261" i="6"/>
  <c r="M263" i="6"/>
  <c r="M259" i="6"/>
  <c r="O259" i="6"/>
  <c r="BD259" i="2"/>
  <c r="BB259" i="2"/>
  <c r="Q259" i="6" s="1"/>
  <c r="BD263" i="2"/>
  <c r="BB263" i="2"/>
  <c r="Q263" i="6" s="1"/>
  <c r="BD261" i="2"/>
  <c r="BB261" i="2"/>
  <c r="Q261" i="6" s="1"/>
  <c r="AM273" i="2"/>
  <c r="R267" i="2"/>
  <c r="AN267" i="2"/>
  <c r="AK268" i="2"/>
  <c r="R271" i="2"/>
  <c r="AM271" i="2" s="1"/>
  <c r="AN271" i="2"/>
  <c r="P272" i="2"/>
  <c r="Q272" i="2"/>
  <c r="AK272" i="2"/>
  <c r="AL267" i="2"/>
  <c r="AM267" i="2" s="1"/>
  <c r="P270" i="2"/>
  <c r="Q270" i="2"/>
  <c r="AK265" i="2"/>
  <c r="AT269" i="2"/>
  <c r="AS267" i="2"/>
  <c r="AM261" i="2"/>
  <c r="AK257" i="2"/>
  <c r="AT259" i="2"/>
  <c r="AT260" i="2"/>
  <c r="AL258" i="2"/>
  <c r="AM262" i="2"/>
  <c r="AN260" i="2"/>
  <c r="AM260" i="2"/>
  <c r="R269" i="2"/>
  <c r="AN269" i="2"/>
  <c r="V264" i="2"/>
  <c r="AJ264" i="2"/>
  <c r="AI258" i="2"/>
  <c r="AO261" i="2"/>
  <c r="AY261" i="2" s="1"/>
  <c r="AK270" i="2"/>
  <c r="AK259" i="2"/>
  <c r="V266" i="2"/>
  <c r="AJ266" i="2"/>
  <c r="Q264" i="2"/>
  <c r="P264" i="2"/>
  <c r="AN262" i="2"/>
  <c r="AO263" i="2"/>
  <c r="AO259" i="2"/>
  <c r="AS271" i="2"/>
  <c r="AL265" i="2"/>
  <c r="AG265" i="2"/>
  <c r="AH265" i="2"/>
  <c r="AI265" i="2" s="1"/>
  <c r="AN265" i="2"/>
  <c r="AT263" i="2"/>
  <c r="AY263" i="2" s="1"/>
  <c r="V260" i="2"/>
  <c r="AJ260" i="2"/>
  <c r="P268" i="2"/>
  <c r="Q268" i="2"/>
  <c r="P266" i="2"/>
  <c r="Q266" i="2"/>
  <c r="AT273" i="2"/>
  <c r="R273" i="2"/>
  <c r="AN273" i="2"/>
  <c r="AJ262" i="2"/>
  <c r="V262" i="2"/>
  <c r="AM269" i="2"/>
  <c r="R265" i="2"/>
  <c r="AS265" i="2"/>
  <c r="AK263" i="2"/>
  <c r="AT262" i="2"/>
  <c r="AS258" i="2"/>
  <c r="V258" i="2"/>
  <c r="AJ258" i="2"/>
  <c r="P257" i="2"/>
  <c r="Q257" i="2"/>
  <c r="AM259" i="2"/>
  <c r="AT261" i="2"/>
  <c r="AQ261" i="2"/>
  <c r="AQ263" i="2"/>
  <c r="AX263" i="2"/>
  <c r="AW262" i="2"/>
  <c r="AW273" i="2"/>
  <c r="AP273" i="2"/>
  <c r="AP269" i="2"/>
  <c r="AW265" i="2"/>
  <c r="AW271" i="2"/>
  <c r="AW260" i="2"/>
  <c r="AP260" i="2"/>
  <c r="AP271" i="2"/>
  <c r="AP265" i="2"/>
  <c r="AP267" i="2"/>
  <c r="AW267" i="2"/>
  <c r="AX261" i="2"/>
  <c r="AP262" i="2"/>
  <c r="AX259" i="2"/>
  <c r="AQ259" i="2"/>
  <c r="AW269" i="2"/>
  <c r="M260" i="6" l="1"/>
  <c r="M273" i="6"/>
  <c r="O269" i="6"/>
  <c r="O267" i="6"/>
  <c r="O260" i="6"/>
  <c r="O273" i="6"/>
  <c r="N259" i="6"/>
  <c r="M267" i="6"/>
  <c r="O271" i="6"/>
  <c r="O262" i="6"/>
  <c r="P259" i="6"/>
  <c r="M265" i="6"/>
  <c r="O265" i="6"/>
  <c r="P263" i="6"/>
  <c r="M262" i="6"/>
  <c r="P261" i="6"/>
  <c r="M269" i="6"/>
  <c r="N263" i="6"/>
  <c r="N261" i="6"/>
  <c r="M271" i="6"/>
  <c r="BD262" i="2"/>
  <c r="BB262" i="2"/>
  <c r="Q262" i="6" s="1"/>
  <c r="BD260" i="2"/>
  <c r="BB260" i="2"/>
  <c r="Q260" i="6" s="1"/>
  <c r="BC259" i="2"/>
  <c r="R259" i="6" s="1"/>
  <c r="BC261" i="2"/>
  <c r="R261" i="6" s="1"/>
  <c r="BD273" i="2"/>
  <c r="BB273" i="2"/>
  <c r="Q273" i="6" s="1"/>
  <c r="BD269" i="2"/>
  <c r="BB269" i="2"/>
  <c r="Q269" i="6" s="1"/>
  <c r="AR259" i="2"/>
  <c r="BD265" i="2"/>
  <c r="BB265" i="2"/>
  <c r="Q265" i="6" s="1"/>
  <c r="AR263" i="2"/>
  <c r="BD267" i="2"/>
  <c r="BB267" i="2"/>
  <c r="Q267" i="6" s="1"/>
  <c r="BC263" i="2"/>
  <c r="R263" i="6" s="1"/>
  <c r="AR261" i="2"/>
  <c r="BD271" i="2"/>
  <c r="BB271" i="2"/>
  <c r="Q271" i="6" s="1"/>
  <c r="BF263" i="2"/>
  <c r="BE263" i="2"/>
  <c r="BE261" i="2"/>
  <c r="BF261" i="2"/>
  <c r="AM265" i="2"/>
  <c r="AO262" i="2"/>
  <c r="AK266" i="2"/>
  <c r="AK264" i="2"/>
  <c r="AO260" i="2"/>
  <c r="AY259" i="2"/>
  <c r="AO273" i="2"/>
  <c r="R266" i="2"/>
  <c r="AS266" i="2"/>
  <c r="AL266" i="2"/>
  <c r="AO265" i="2"/>
  <c r="AO269" i="2"/>
  <c r="AK258" i="2"/>
  <c r="AK262" i="2"/>
  <c r="R264" i="2"/>
  <c r="AS264" i="2"/>
  <c r="AL264" i="2"/>
  <c r="AM258" i="2"/>
  <c r="AN258" i="2"/>
  <c r="R270" i="2"/>
  <c r="AS270" i="2"/>
  <c r="AL270" i="2"/>
  <c r="R272" i="2"/>
  <c r="AS272" i="2"/>
  <c r="AL272" i="2"/>
  <c r="R257" i="2"/>
  <c r="AL257" i="2"/>
  <c r="AS257" i="2"/>
  <c r="AN257" i="2"/>
  <c r="AT265" i="2"/>
  <c r="AY265" i="2" s="1"/>
  <c r="R268" i="2"/>
  <c r="AS268" i="2"/>
  <c r="AL268" i="2"/>
  <c r="AK260" i="2"/>
  <c r="AT267" i="2"/>
  <c r="AY267" i="2" s="1"/>
  <c r="AO267" i="2"/>
  <c r="AT258" i="2"/>
  <c r="AO271" i="2"/>
  <c r="AT271" i="2"/>
  <c r="AX267" i="2"/>
  <c r="AQ265" i="2"/>
  <c r="AX262" i="2"/>
  <c r="AP257" i="2"/>
  <c r="AQ269" i="2"/>
  <c r="AQ260" i="2"/>
  <c r="AQ271" i="2"/>
  <c r="AW257" i="2"/>
  <c r="AP258" i="2"/>
  <c r="AQ262" i="2"/>
  <c r="AX260" i="2"/>
  <c r="AQ267" i="2"/>
  <c r="AX265" i="2"/>
  <c r="AW258" i="2"/>
  <c r="AQ273" i="2"/>
  <c r="AX269" i="2"/>
  <c r="AX271" i="2"/>
  <c r="AX273" i="2"/>
  <c r="N269" i="6" l="1"/>
  <c r="N267" i="6"/>
  <c r="M258" i="6"/>
  <c r="P273" i="6"/>
  <c r="M257" i="6"/>
  <c r="P269" i="6"/>
  <c r="O257" i="6"/>
  <c r="O258" i="6"/>
  <c r="P262" i="6"/>
  <c r="P260" i="6"/>
  <c r="N271" i="6"/>
  <c r="P271" i="6"/>
  <c r="N265" i="6"/>
  <c r="N262" i="6"/>
  <c r="N260" i="6"/>
  <c r="P265" i="6"/>
  <c r="P267" i="6"/>
  <c r="N273" i="6"/>
  <c r="AR262" i="2"/>
  <c r="BC262" i="2"/>
  <c r="R262" i="6" s="1"/>
  <c r="BC260" i="2"/>
  <c r="R260" i="6" s="1"/>
  <c r="AR260" i="2"/>
  <c r="AR269" i="2"/>
  <c r="BC269" i="2"/>
  <c r="R269" i="6" s="1"/>
  <c r="AR271" i="2"/>
  <c r="BC265" i="2"/>
  <c r="R265" i="6" s="1"/>
  <c r="AR267" i="2"/>
  <c r="BD257" i="2"/>
  <c r="BB257" i="2"/>
  <c r="Q257" i="6" s="1"/>
  <c r="BC271" i="2"/>
  <c r="R271" i="6" s="1"/>
  <c r="BC267" i="2"/>
  <c r="R267" i="6" s="1"/>
  <c r="BD258" i="2"/>
  <c r="BB258" i="2"/>
  <c r="Q258" i="6" s="1"/>
  <c r="AR265" i="2"/>
  <c r="AR273" i="2"/>
  <c r="BC273" i="2"/>
  <c r="R273" i="6" s="1"/>
  <c r="BF265" i="2"/>
  <c r="BE265" i="2"/>
  <c r="BF267" i="2"/>
  <c r="BE267" i="2"/>
  <c r="BF259" i="2"/>
  <c r="BE259" i="2"/>
  <c r="AM268" i="2"/>
  <c r="AN268" i="2"/>
  <c r="AO257" i="2"/>
  <c r="AM272" i="2"/>
  <c r="AN272" i="2"/>
  <c r="AT270" i="2"/>
  <c r="AN264" i="2"/>
  <c r="AM264" i="2"/>
  <c r="AT266" i="2"/>
  <c r="AY260" i="2"/>
  <c r="AM270" i="2"/>
  <c r="AN270" i="2"/>
  <c r="AT268" i="2"/>
  <c r="AM266" i="2"/>
  <c r="AN266" i="2"/>
  <c r="AT257" i="2"/>
  <c r="AT272" i="2"/>
  <c r="AT264" i="2"/>
  <c r="AM257" i="2"/>
  <c r="AO258" i="2"/>
  <c r="AY271" i="2"/>
  <c r="AY269" i="2"/>
  <c r="AY273" i="2"/>
  <c r="AY262" i="2"/>
  <c r="AX258" i="2"/>
  <c r="AW268" i="2"/>
  <c r="AP268" i="2"/>
  <c r="AW272" i="2"/>
  <c r="AP272" i="2"/>
  <c r="AW264" i="2"/>
  <c r="AP266" i="2"/>
  <c r="AP270" i="2"/>
  <c r="AX257" i="2"/>
  <c r="AQ258" i="2"/>
  <c r="AQ257" i="2"/>
  <c r="AP264" i="2"/>
  <c r="AW266" i="2"/>
  <c r="AW270" i="2"/>
  <c r="N258" i="6" l="1"/>
  <c r="O270" i="6"/>
  <c r="O264" i="6"/>
  <c r="M268" i="6"/>
  <c r="P257" i="6"/>
  <c r="O266" i="6"/>
  <c r="M272" i="6"/>
  <c r="O268" i="6"/>
  <c r="M270" i="6"/>
  <c r="M264" i="6"/>
  <c r="O272" i="6"/>
  <c r="P258" i="6"/>
  <c r="M266" i="6"/>
  <c r="N257" i="6"/>
  <c r="BD268" i="2"/>
  <c r="BB268" i="2"/>
  <c r="Q268" i="6" s="1"/>
  <c r="AR258" i="2"/>
  <c r="BC258" i="2"/>
  <c r="R258" i="6" s="1"/>
  <c r="BC257" i="2"/>
  <c r="R257" i="6" s="1"/>
  <c r="BD270" i="2"/>
  <c r="BB270" i="2"/>
  <c r="Q270" i="6" s="1"/>
  <c r="BD266" i="2"/>
  <c r="AY266" i="2"/>
  <c r="BB266" i="2"/>
  <c r="Q266" i="6" s="1"/>
  <c r="BD264" i="2"/>
  <c r="BB264" i="2"/>
  <c r="Q264" i="6" s="1"/>
  <c r="AR257" i="2"/>
  <c r="BD272" i="2"/>
  <c r="BB272" i="2"/>
  <c r="Q272" i="6" s="1"/>
  <c r="BE260" i="2"/>
  <c r="BF260" i="2"/>
  <c r="AO268" i="2"/>
  <c r="BE262" i="2"/>
  <c r="BF262" i="2"/>
  <c r="AO270" i="2"/>
  <c r="AY270" i="2" s="1"/>
  <c r="BF273" i="2"/>
  <c r="BE273" i="2"/>
  <c r="AO266" i="2"/>
  <c r="AO264" i="2"/>
  <c r="AY257" i="2"/>
  <c r="BF269" i="2"/>
  <c r="BE269" i="2"/>
  <c r="BF271" i="2"/>
  <c r="BE271" i="2"/>
  <c r="AO272" i="2"/>
  <c r="AY258" i="2"/>
  <c r="AQ268" i="2"/>
  <c r="AX266" i="2"/>
  <c r="AQ264" i="2"/>
  <c r="AX268" i="2"/>
  <c r="AQ270" i="2"/>
  <c r="AX264" i="2"/>
  <c r="AQ272" i="2"/>
  <c r="AX270" i="2"/>
  <c r="AX272" i="2"/>
  <c r="AQ266" i="2"/>
  <c r="N266" i="6" l="1"/>
  <c r="P264" i="6"/>
  <c r="P268" i="6"/>
  <c r="P266" i="6"/>
  <c r="N272" i="6"/>
  <c r="N270" i="6"/>
  <c r="N264" i="6"/>
  <c r="N268" i="6"/>
  <c r="P272" i="6"/>
  <c r="P270" i="6"/>
  <c r="AR264" i="2"/>
  <c r="BC264" i="2"/>
  <c r="R264" i="6" s="1"/>
  <c r="AR272" i="2"/>
  <c r="BC272" i="2"/>
  <c r="R272" i="6" s="1"/>
  <c r="AR268" i="2"/>
  <c r="BC268" i="2"/>
  <c r="R268" i="6" s="1"/>
  <c r="AR270" i="2"/>
  <c r="BC270" i="2"/>
  <c r="R270" i="6" s="1"/>
  <c r="AR266" i="2"/>
  <c r="BC266" i="2"/>
  <c r="R266" i="6" s="1"/>
  <c r="BF270" i="2"/>
  <c r="BE270" i="2"/>
  <c r="BF257" i="2"/>
  <c r="BE257" i="2"/>
  <c r="AY272" i="2"/>
  <c r="AY268" i="2"/>
  <c r="BF266" i="2"/>
  <c r="BE266" i="2"/>
  <c r="AY264" i="2"/>
  <c r="BF258" i="2"/>
  <c r="BE258" i="2"/>
  <c r="BE264" i="2" l="1"/>
  <c r="BF264" i="2"/>
  <c r="BF268" i="2"/>
  <c r="BE268" i="2"/>
  <c r="BF272" i="2"/>
  <c r="BE272" i="2"/>
  <c r="S255" i="6" l="1"/>
  <c r="B255" i="6"/>
  <c r="A255" i="6"/>
  <c r="S254" i="6"/>
  <c r="B254" i="6"/>
  <c r="A254" i="6"/>
  <c r="S253" i="6"/>
  <c r="E253" i="6"/>
  <c r="B253" i="6"/>
  <c r="A253" i="6"/>
  <c r="S252" i="6"/>
  <c r="B252" i="6"/>
  <c r="A252" i="6"/>
  <c r="S251" i="6"/>
  <c r="B251" i="6"/>
  <c r="A251" i="6"/>
  <c r="S250" i="6"/>
  <c r="B250" i="6"/>
  <c r="A250" i="6"/>
  <c r="S249" i="6"/>
  <c r="E249" i="6"/>
  <c r="B249" i="6"/>
  <c r="A249" i="6"/>
  <c r="S248" i="6"/>
  <c r="B248" i="6"/>
  <c r="A248" i="6"/>
  <c r="S247" i="6"/>
  <c r="C247" i="6"/>
  <c r="B247" i="6"/>
  <c r="A247" i="6"/>
  <c r="S246" i="6"/>
  <c r="F246" i="6"/>
  <c r="B246" i="6"/>
  <c r="A246" i="6"/>
  <c r="S245" i="6"/>
  <c r="B245" i="6"/>
  <c r="A245" i="6"/>
  <c r="S244" i="6"/>
  <c r="B244" i="6"/>
  <c r="A244" i="6"/>
  <c r="S243" i="6"/>
  <c r="B243" i="6"/>
  <c r="A243" i="6"/>
  <c r="S242" i="6"/>
  <c r="B242" i="6"/>
  <c r="A242" i="6"/>
  <c r="S241" i="6"/>
  <c r="E241" i="6"/>
  <c r="B241" i="6"/>
  <c r="A241" i="6"/>
  <c r="S240" i="6"/>
  <c r="B240" i="6"/>
  <c r="A240" i="6"/>
  <c r="S239" i="6"/>
  <c r="C239" i="6"/>
  <c r="B239" i="6"/>
  <c r="A239" i="6"/>
  <c r="S238" i="6"/>
  <c r="B238" i="6"/>
  <c r="A238" i="6"/>
  <c r="S237" i="6"/>
  <c r="E237" i="6"/>
  <c r="B237" i="6"/>
  <c r="A237" i="6"/>
  <c r="BA255" i="2"/>
  <c r="AZ255" i="2"/>
  <c r="AV255" i="2"/>
  <c r="AD255" i="2"/>
  <c r="X255" i="2"/>
  <c r="E255" i="6" s="1"/>
  <c r="S255" i="2"/>
  <c r="E255" i="2"/>
  <c r="C255" i="2"/>
  <c r="D255" i="2" s="1"/>
  <c r="B255" i="2"/>
  <c r="A255" i="2"/>
  <c r="BA254" i="2"/>
  <c r="AZ254" i="2"/>
  <c r="AV254" i="2"/>
  <c r="AD254" i="2"/>
  <c r="X254" i="2"/>
  <c r="E254" i="6" s="1"/>
  <c r="S254" i="2"/>
  <c r="E254" i="2"/>
  <c r="C254" i="2"/>
  <c r="B254" i="2"/>
  <c r="A254" i="2"/>
  <c r="BA253" i="2"/>
  <c r="AZ253" i="2"/>
  <c r="AV253" i="2"/>
  <c r="AD253" i="2"/>
  <c r="X253" i="2"/>
  <c r="S253" i="2"/>
  <c r="J253" i="2"/>
  <c r="E253" i="2"/>
  <c r="C253" i="2"/>
  <c r="D253" i="2" s="1"/>
  <c r="B253" i="2"/>
  <c r="A253" i="2"/>
  <c r="BA252" i="2"/>
  <c r="AZ252" i="2"/>
  <c r="AV252" i="2"/>
  <c r="AD252" i="2"/>
  <c r="X252" i="2"/>
  <c r="E252" i="6" s="1"/>
  <c r="S252" i="2"/>
  <c r="J252" i="2"/>
  <c r="E252" i="2"/>
  <c r="C252" i="2"/>
  <c r="D252" i="2" s="1"/>
  <c r="B252" i="2"/>
  <c r="A252" i="2"/>
  <c r="BA251" i="2"/>
  <c r="AZ251" i="2"/>
  <c r="AV251" i="2"/>
  <c r="AD251" i="2"/>
  <c r="X251" i="2"/>
  <c r="E251" i="6" s="1"/>
  <c r="S251" i="2"/>
  <c r="E251" i="2"/>
  <c r="C251" i="2"/>
  <c r="D251" i="2" s="1"/>
  <c r="B251" i="2"/>
  <c r="A251" i="2"/>
  <c r="BA250" i="2"/>
  <c r="AZ250" i="2"/>
  <c r="AV250" i="2"/>
  <c r="AD250" i="2"/>
  <c r="X250" i="2"/>
  <c r="E250" i="6" s="1"/>
  <c r="S250" i="2"/>
  <c r="E250" i="2"/>
  <c r="C250" i="2"/>
  <c r="B250" i="2"/>
  <c r="A250" i="2"/>
  <c r="BA249" i="2"/>
  <c r="AZ249" i="2"/>
  <c r="AV249" i="2"/>
  <c r="AD249" i="2"/>
  <c r="X249" i="2"/>
  <c r="S249" i="2"/>
  <c r="U249" i="2" s="1"/>
  <c r="E249" i="2"/>
  <c r="G249" i="2" s="1"/>
  <c r="C249" i="2"/>
  <c r="B249" i="2"/>
  <c r="A249" i="2"/>
  <c r="BA248" i="2"/>
  <c r="AZ248" i="2"/>
  <c r="AV248" i="2"/>
  <c r="AD248" i="2"/>
  <c r="AF248" i="2" s="1"/>
  <c r="X248" i="2"/>
  <c r="Z248" i="2" s="1"/>
  <c r="S248" i="2"/>
  <c r="E248" i="2"/>
  <c r="G248" i="2" s="1"/>
  <c r="C248" i="2"/>
  <c r="B248" i="2"/>
  <c r="A248" i="2"/>
  <c r="BA247" i="2"/>
  <c r="AZ247" i="2"/>
  <c r="AV247" i="2"/>
  <c r="AD247" i="2"/>
  <c r="AE247" i="2" s="1"/>
  <c r="X247" i="2"/>
  <c r="Y247" i="2" s="1"/>
  <c r="F247" i="6" s="1"/>
  <c r="U247" i="2"/>
  <c r="S247" i="2"/>
  <c r="T247" i="2" s="1"/>
  <c r="G247" i="2"/>
  <c r="O247" i="2" s="1"/>
  <c r="P247" i="2" s="1"/>
  <c r="D247" i="6" s="1"/>
  <c r="E247" i="2"/>
  <c r="F247" i="2" s="1"/>
  <c r="D247" i="2"/>
  <c r="C247" i="2"/>
  <c r="J247" i="2" s="1"/>
  <c r="K247" i="2" s="1"/>
  <c r="B247" i="2"/>
  <c r="A247" i="2"/>
  <c r="BA246" i="2"/>
  <c r="AZ246" i="2"/>
  <c r="AV246" i="2"/>
  <c r="AF246" i="2"/>
  <c r="AG246" i="2" s="1"/>
  <c r="AD246" i="2"/>
  <c r="AE246" i="2" s="1"/>
  <c r="Z246" i="2"/>
  <c r="X246" i="2"/>
  <c r="Y246" i="2" s="1"/>
  <c r="S246" i="2"/>
  <c r="T246" i="2" s="1"/>
  <c r="E246" i="2"/>
  <c r="C246" i="2"/>
  <c r="J246" i="2" s="1"/>
  <c r="K246" i="2" s="1"/>
  <c r="B246" i="2"/>
  <c r="A246" i="2"/>
  <c r="BA245" i="2"/>
  <c r="AZ245" i="2"/>
  <c r="AV245" i="2"/>
  <c r="AF245" i="2"/>
  <c r="AD245" i="2"/>
  <c r="AE245" i="2" s="1"/>
  <c r="X245" i="2"/>
  <c r="U245" i="2"/>
  <c r="AJ245" i="2" s="1"/>
  <c r="K245" i="6" s="1"/>
  <c r="S245" i="2"/>
  <c r="T245" i="2" s="1"/>
  <c r="E245" i="2"/>
  <c r="C245" i="2"/>
  <c r="J245" i="2" s="1"/>
  <c r="K245" i="2" s="1"/>
  <c r="B245" i="2"/>
  <c r="A245" i="2"/>
  <c r="BA244" i="2"/>
  <c r="AZ244" i="2"/>
  <c r="AV244" i="2"/>
  <c r="AD244" i="2"/>
  <c r="AE244" i="2" s="1"/>
  <c r="X244" i="2"/>
  <c r="S244" i="2"/>
  <c r="T244" i="2" s="1"/>
  <c r="E244" i="2"/>
  <c r="F244" i="2" s="1"/>
  <c r="C244" i="2"/>
  <c r="B244" i="2"/>
  <c r="A244" i="2"/>
  <c r="BA243" i="2"/>
  <c r="AZ243" i="2"/>
  <c r="AV243" i="2"/>
  <c r="AD243" i="2"/>
  <c r="AE243" i="2" s="1"/>
  <c r="X243" i="2"/>
  <c r="U243" i="2"/>
  <c r="S243" i="2"/>
  <c r="T243" i="2" s="1"/>
  <c r="E243" i="2"/>
  <c r="C243" i="2"/>
  <c r="J243" i="2" s="1"/>
  <c r="K243" i="2" s="1"/>
  <c r="B243" i="2"/>
  <c r="A243" i="2"/>
  <c r="BA242" i="2"/>
  <c r="AZ242" i="2"/>
  <c r="AV242" i="2"/>
  <c r="AD242" i="2"/>
  <c r="Z242" i="2"/>
  <c r="X242" i="2"/>
  <c r="S242" i="2"/>
  <c r="T242" i="2" s="1"/>
  <c r="G242" i="2"/>
  <c r="O242" i="2" s="1"/>
  <c r="E242" i="2"/>
  <c r="F242" i="2" s="1"/>
  <c r="C242" i="2"/>
  <c r="J242" i="2" s="1"/>
  <c r="K242" i="2" s="1"/>
  <c r="B242" i="2"/>
  <c r="A242" i="2"/>
  <c r="BA241" i="2"/>
  <c r="AZ241" i="2"/>
  <c r="AV241" i="2"/>
  <c r="AD241" i="2"/>
  <c r="AE241" i="2" s="1"/>
  <c r="Z241" i="2"/>
  <c r="AA241" i="2" s="1"/>
  <c r="X241" i="2"/>
  <c r="Y241" i="2" s="1"/>
  <c r="F241" i="6" s="1"/>
  <c r="S241" i="2"/>
  <c r="T241" i="2" s="1"/>
  <c r="E241" i="2"/>
  <c r="F241" i="2" s="1"/>
  <c r="C241" i="2"/>
  <c r="J241" i="2" s="1"/>
  <c r="K241" i="2" s="1"/>
  <c r="B241" i="2"/>
  <c r="A241" i="2"/>
  <c r="BA240" i="2"/>
  <c r="AZ240" i="2"/>
  <c r="AV240" i="2"/>
  <c r="AD240" i="2"/>
  <c r="AE240" i="2" s="1"/>
  <c r="X240" i="2"/>
  <c r="Z240" i="2" s="1"/>
  <c r="S240" i="2"/>
  <c r="T240" i="2" s="1"/>
  <c r="G240" i="2"/>
  <c r="O240" i="2" s="1"/>
  <c r="E240" i="2"/>
  <c r="F240" i="2" s="1"/>
  <c r="C240" i="2"/>
  <c r="B240" i="2"/>
  <c r="A240" i="2"/>
  <c r="BA239" i="2"/>
  <c r="AZ239" i="2"/>
  <c r="AV239" i="2"/>
  <c r="AD239" i="2"/>
  <c r="AF239" i="2" s="1"/>
  <c r="X239" i="2"/>
  <c r="U239" i="2"/>
  <c r="AJ239" i="2" s="1"/>
  <c r="K239" i="6" s="1"/>
  <c r="S239" i="2"/>
  <c r="T239" i="2" s="1"/>
  <c r="L239" i="2"/>
  <c r="M239" i="2" s="1"/>
  <c r="G239" i="2"/>
  <c r="O239" i="2" s="1"/>
  <c r="P239" i="2" s="1"/>
  <c r="D239" i="6" s="1"/>
  <c r="E239" i="2"/>
  <c r="F239" i="2" s="1"/>
  <c r="C239" i="2"/>
  <c r="J239" i="2" s="1"/>
  <c r="K239" i="2" s="1"/>
  <c r="B239" i="2"/>
  <c r="A239" i="2"/>
  <c r="BA238" i="2"/>
  <c r="AZ238" i="2"/>
  <c r="AV238" i="2"/>
  <c r="AD238" i="2"/>
  <c r="Z238" i="2"/>
  <c r="X238" i="2"/>
  <c r="E238" i="6" s="1"/>
  <c r="T238" i="2"/>
  <c r="S238" i="2"/>
  <c r="E238" i="2"/>
  <c r="G238" i="2" s="1"/>
  <c r="O238" i="2" s="1"/>
  <c r="C238" i="2"/>
  <c r="J238" i="2" s="1"/>
  <c r="B238" i="2"/>
  <c r="A238" i="2"/>
  <c r="BA237" i="2"/>
  <c r="AZ237" i="2"/>
  <c r="AV237" i="2"/>
  <c r="AJ237" i="2"/>
  <c r="K237" i="6" s="1"/>
  <c r="AF237" i="2"/>
  <c r="AD237" i="2"/>
  <c r="AE237" i="2" s="1"/>
  <c r="Z237" i="2"/>
  <c r="AA237" i="2" s="1"/>
  <c r="Y237" i="2"/>
  <c r="F237" i="6" s="1"/>
  <c r="X237" i="2"/>
  <c r="T237" i="2"/>
  <c r="S237" i="2"/>
  <c r="U237" i="2" s="1"/>
  <c r="V237" i="2" s="1"/>
  <c r="AK237" i="2" s="1"/>
  <c r="L237" i="6" s="1"/>
  <c r="E237" i="2"/>
  <c r="C237" i="2"/>
  <c r="J237" i="2" s="1"/>
  <c r="B237" i="2"/>
  <c r="A237" i="2"/>
  <c r="P242" i="2" l="1"/>
  <c r="D242" i="6" s="1"/>
  <c r="C242" i="6"/>
  <c r="Q238" i="2"/>
  <c r="R238" i="2" s="1"/>
  <c r="C238" i="6"/>
  <c r="P238" i="2"/>
  <c r="D238" i="6" s="1"/>
  <c r="AE239" i="2"/>
  <c r="P240" i="2"/>
  <c r="D240" i="6" s="1"/>
  <c r="C240" i="6"/>
  <c r="H242" i="2"/>
  <c r="AE242" i="2"/>
  <c r="AF242" i="2"/>
  <c r="AG242" i="2" s="1"/>
  <c r="AF243" i="2"/>
  <c r="AH243" i="2" s="1"/>
  <c r="I243" i="6" s="1"/>
  <c r="G244" i="2"/>
  <c r="G237" i="2"/>
  <c r="O237" i="2" s="1"/>
  <c r="F237" i="2"/>
  <c r="F238" i="2"/>
  <c r="H240" i="2"/>
  <c r="AF238" i="2"/>
  <c r="AE238" i="2"/>
  <c r="E239" i="6"/>
  <c r="Z239" i="2"/>
  <c r="AA239" i="2" s="1"/>
  <c r="Y239" i="2"/>
  <c r="F239" i="6" s="1"/>
  <c r="J240" i="2"/>
  <c r="D240" i="2"/>
  <c r="U241" i="2"/>
  <c r="Y243" i="2"/>
  <c r="F243" i="6" s="1"/>
  <c r="E243" i="6"/>
  <c r="Z243" i="2"/>
  <c r="AA243" i="2" s="1"/>
  <c r="Y244" i="2"/>
  <c r="F244" i="6" s="1"/>
  <c r="E244" i="6"/>
  <c r="Z244" i="2"/>
  <c r="AA244" i="2" s="1"/>
  <c r="D248" i="2"/>
  <c r="J248" i="2"/>
  <c r="L248" i="2" s="1"/>
  <c r="M248" i="2" s="1"/>
  <c r="D250" i="2"/>
  <c r="J250" i="2"/>
  <c r="L250" i="2" s="1"/>
  <c r="M250" i="2" s="1"/>
  <c r="Y240" i="2"/>
  <c r="F240" i="6" s="1"/>
  <c r="E240" i="6"/>
  <c r="F243" i="2"/>
  <c r="G243" i="2"/>
  <c r="O243" i="2" s="1"/>
  <c r="Y245" i="2"/>
  <c r="F245" i="6" s="1"/>
  <c r="Z245" i="2"/>
  <c r="AA245" i="2" s="1"/>
  <c r="F245" i="2"/>
  <c r="G245" i="2"/>
  <c r="O245" i="2" s="1"/>
  <c r="U248" i="2"/>
  <c r="AJ248" i="2" s="1"/>
  <c r="K248" i="6" s="1"/>
  <c r="D249" i="2"/>
  <c r="J249" i="2"/>
  <c r="L249" i="2" s="1"/>
  <c r="M249" i="2" s="1"/>
  <c r="D254" i="2"/>
  <c r="J254" i="2"/>
  <c r="L254" i="2" s="1"/>
  <c r="M254" i="2" s="1"/>
  <c r="E245" i="6"/>
  <c r="Y238" i="2"/>
  <c r="F238" i="6" s="1"/>
  <c r="AF240" i="2"/>
  <c r="AL240" i="2" s="1"/>
  <c r="G241" i="2"/>
  <c r="O241" i="2" s="1"/>
  <c r="C241" i="6" s="1"/>
  <c r="AF241" i="2"/>
  <c r="Y242" i="2"/>
  <c r="F242" i="6" s="1"/>
  <c r="E242" i="6"/>
  <c r="AF244" i="2"/>
  <c r="AG244" i="2" s="1"/>
  <c r="F246" i="2"/>
  <c r="G246" i="2"/>
  <c r="AJ247" i="2"/>
  <c r="K247" i="6" s="1"/>
  <c r="V247" i="2"/>
  <c r="AK247" i="2" s="1"/>
  <c r="L247" i="6" s="1"/>
  <c r="AF247" i="2"/>
  <c r="E247" i="6"/>
  <c r="D246" i="2"/>
  <c r="L246" i="2"/>
  <c r="M246" i="2" s="1"/>
  <c r="Z247" i="2"/>
  <c r="AA247" i="2" s="1"/>
  <c r="E246" i="6"/>
  <c r="J251" i="2"/>
  <c r="J255" i="2"/>
  <c r="L255" i="2" s="1"/>
  <c r="M255" i="2" s="1"/>
  <c r="E248" i="6"/>
  <c r="O248" i="2"/>
  <c r="C248" i="6" s="1"/>
  <c r="H248" i="2"/>
  <c r="AH248" i="2"/>
  <c r="AG248" i="2"/>
  <c r="O249" i="2"/>
  <c r="C249" i="6" s="1"/>
  <c r="H249" i="2"/>
  <c r="V248" i="2"/>
  <c r="AA248" i="2"/>
  <c r="L251" i="2"/>
  <c r="M251" i="2" s="1"/>
  <c r="K251" i="2"/>
  <c r="V249" i="2"/>
  <c r="AJ249" i="2"/>
  <c r="K249" i="6" s="1"/>
  <c r="G250" i="2"/>
  <c r="F250" i="2"/>
  <c r="Z250" i="2"/>
  <c r="Y250" i="2"/>
  <c r="F250" i="6" s="1"/>
  <c r="G252" i="2"/>
  <c r="F252" i="2"/>
  <c r="Z252" i="2"/>
  <c r="Y252" i="2"/>
  <c r="F252" i="6" s="1"/>
  <c r="G254" i="2"/>
  <c r="F254" i="2"/>
  <c r="F248" i="2"/>
  <c r="T248" i="2"/>
  <c r="Y248" i="2"/>
  <c r="F248" i="6" s="1"/>
  <c r="AE248" i="2"/>
  <c r="F249" i="2"/>
  <c r="K249" i="2"/>
  <c r="T249" i="2"/>
  <c r="AF250" i="2"/>
  <c r="AE250" i="2"/>
  <c r="U251" i="2"/>
  <c r="T251" i="2"/>
  <c r="L252" i="2"/>
  <c r="M252" i="2" s="1"/>
  <c r="K252" i="2"/>
  <c r="AF252" i="2"/>
  <c r="AE252" i="2"/>
  <c r="U253" i="2"/>
  <c r="T253" i="2"/>
  <c r="AF254" i="2"/>
  <c r="AE254" i="2"/>
  <c r="U255" i="2"/>
  <c r="T255" i="2"/>
  <c r="Z249" i="2"/>
  <c r="Y249" i="2"/>
  <c r="F249" i="6" s="1"/>
  <c r="G251" i="2"/>
  <c r="F251" i="2"/>
  <c r="Z251" i="2"/>
  <c r="Y251" i="2"/>
  <c r="F251" i="6" s="1"/>
  <c r="G253" i="2"/>
  <c r="F253" i="2"/>
  <c r="Z253" i="2"/>
  <c r="Y253" i="2"/>
  <c r="F253" i="6" s="1"/>
  <c r="G255" i="2"/>
  <c r="F255" i="2"/>
  <c r="Z255" i="2"/>
  <c r="Y255" i="2"/>
  <c r="F255" i="6" s="1"/>
  <c r="AF249" i="2"/>
  <c r="AE249" i="2"/>
  <c r="T250" i="2"/>
  <c r="AF251" i="2"/>
  <c r="AE251" i="2"/>
  <c r="T252" i="2"/>
  <c r="L253" i="2"/>
  <c r="M253" i="2" s="1"/>
  <c r="K253" i="2"/>
  <c r="AF253" i="2"/>
  <c r="AE253" i="2"/>
  <c r="U254" i="2"/>
  <c r="T254" i="2"/>
  <c r="AF255" i="2"/>
  <c r="AE255" i="2"/>
  <c r="Z254" i="2"/>
  <c r="Y254" i="2"/>
  <c r="F254" i="6" s="1"/>
  <c r="L237" i="2"/>
  <c r="M237" i="2" s="1"/>
  <c r="K237" i="2"/>
  <c r="V243" i="2"/>
  <c r="U244" i="2"/>
  <c r="D238" i="2"/>
  <c r="H238" i="2"/>
  <c r="AA240" i="2"/>
  <c r="J244" i="2"/>
  <c r="D244" i="2"/>
  <c r="D237" i="2"/>
  <c r="H237" i="2"/>
  <c r="L238" i="2"/>
  <c r="M238" i="2" s="1"/>
  <c r="K238" i="2"/>
  <c r="AS238" i="2"/>
  <c r="P237" i="2"/>
  <c r="D237" i="6" s="1"/>
  <c r="AG240" i="2"/>
  <c r="U242" i="2"/>
  <c r="D242" i="2"/>
  <c r="L242" i="2"/>
  <c r="M242" i="2" s="1"/>
  <c r="AA242" i="2"/>
  <c r="AJ243" i="2"/>
  <c r="K243" i="6" s="1"/>
  <c r="Q247" i="2"/>
  <c r="Q239" i="2"/>
  <c r="AN239" i="2" s="1"/>
  <c r="G239" i="6" s="1"/>
  <c r="AH239" i="2"/>
  <c r="I239" i="6" s="1"/>
  <c r="U240" i="2"/>
  <c r="AH241" i="2"/>
  <c r="I241" i="6" s="1"/>
  <c r="H243" i="2"/>
  <c r="H245" i="2"/>
  <c r="AH245" i="2"/>
  <c r="I245" i="6" s="1"/>
  <c r="U246" i="2"/>
  <c r="AA246" i="2"/>
  <c r="H247" i="2"/>
  <c r="AL247" i="2"/>
  <c r="AH247" i="2"/>
  <c r="I247" i="6" s="1"/>
  <c r="AN247" i="2"/>
  <c r="G247" i="6" s="1"/>
  <c r="V245" i="2"/>
  <c r="AH237" i="2"/>
  <c r="I237" i="6" s="1"/>
  <c r="U238" i="2"/>
  <c r="AH238" i="2"/>
  <c r="I238" i="6" s="1"/>
  <c r="AG237" i="2"/>
  <c r="AA238" i="2"/>
  <c r="AG238" i="2"/>
  <c r="D239" i="2"/>
  <c r="H239" i="2"/>
  <c r="V239" i="2"/>
  <c r="AG239" i="2"/>
  <c r="Q240" i="2"/>
  <c r="R240" i="2" s="1"/>
  <c r="D241" i="2"/>
  <c r="L241" i="2"/>
  <c r="M241" i="2" s="1"/>
  <c r="AG241" i="2"/>
  <c r="Q242" i="2"/>
  <c r="R242" i="2" s="1"/>
  <c r="D243" i="2"/>
  <c r="L243" i="2"/>
  <c r="M243" i="2" s="1"/>
  <c r="D245" i="2"/>
  <c r="L245" i="2"/>
  <c r="M245" i="2" s="1"/>
  <c r="AG245" i="2"/>
  <c r="L247" i="2"/>
  <c r="M247" i="2" s="1"/>
  <c r="AG247" i="2"/>
  <c r="AH246" i="2"/>
  <c r="I246" i="6" s="1"/>
  <c r="S235" i="6"/>
  <c r="E235" i="6"/>
  <c r="B235" i="6"/>
  <c r="A235" i="6"/>
  <c r="S234" i="6"/>
  <c r="B234" i="6"/>
  <c r="A234" i="6"/>
  <c r="S233" i="6"/>
  <c r="C233" i="6"/>
  <c r="B233" i="6"/>
  <c r="A233" i="6"/>
  <c r="S232" i="6"/>
  <c r="B232" i="6"/>
  <c r="A232" i="6"/>
  <c r="S231" i="6"/>
  <c r="E231" i="6"/>
  <c r="B231" i="6"/>
  <c r="A231" i="6"/>
  <c r="S230" i="6"/>
  <c r="B230" i="6"/>
  <c r="A230" i="6"/>
  <c r="S229" i="6"/>
  <c r="K229" i="6"/>
  <c r="B229" i="6"/>
  <c r="A229" i="6"/>
  <c r="S228" i="6"/>
  <c r="B228" i="6"/>
  <c r="A228" i="6"/>
  <c r="S227" i="6"/>
  <c r="E227" i="6"/>
  <c r="B227" i="6"/>
  <c r="A227" i="6"/>
  <c r="S226" i="6"/>
  <c r="B226" i="6"/>
  <c r="A226" i="6"/>
  <c r="S225" i="6"/>
  <c r="B225" i="6"/>
  <c r="A225" i="6"/>
  <c r="BA235" i="2"/>
  <c r="AZ235" i="2"/>
  <c r="AV235" i="2"/>
  <c r="AD235" i="2"/>
  <c r="AF235" i="2" s="1"/>
  <c r="X235" i="2"/>
  <c r="Z235" i="2" s="1"/>
  <c r="S235" i="2"/>
  <c r="U235" i="2" s="1"/>
  <c r="E235" i="2"/>
  <c r="G235" i="2" s="1"/>
  <c r="C235" i="2"/>
  <c r="D235" i="2" s="1"/>
  <c r="B235" i="2"/>
  <c r="A235" i="2"/>
  <c r="BA234" i="2"/>
  <c r="AZ234" i="2"/>
  <c r="AV234" i="2"/>
  <c r="AD234" i="2"/>
  <c r="AE234" i="2" s="1"/>
  <c r="X234" i="2"/>
  <c r="Z234" i="2" s="1"/>
  <c r="S234" i="2"/>
  <c r="T234" i="2" s="1"/>
  <c r="J234" i="2"/>
  <c r="K234" i="2" s="1"/>
  <c r="E234" i="2"/>
  <c r="F234" i="2" s="1"/>
  <c r="C234" i="2"/>
  <c r="D234" i="2" s="1"/>
  <c r="B234" i="2"/>
  <c r="A234" i="2"/>
  <c r="BA233" i="2"/>
  <c r="AZ233" i="2"/>
  <c r="AV233" i="2"/>
  <c r="AD233" i="2"/>
  <c r="AF233" i="2" s="1"/>
  <c r="AG233" i="2" s="1"/>
  <c r="X233" i="2"/>
  <c r="Z233" i="2" s="1"/>
  <c r="S233" i="2"/>
  <c r="U233" i="2" s="1"/>
  <c r="AJ233" i="2" s="1"/>
  <c r="K233" i="6" s="1"/>
  <c r="E233" i="2"/>
  <c r="G233" i="2" s="1"/>
  <c r="O233" i="2" s="1"/>
  <c r="D233" i="2"/>
  <c r="C233" i="2"/>
  <c r="J233" i="2" s="1"/>
  <c r="L233" i="2" s="1"/>
  <c r="M233" i="2" s="1"/>
  <c r="B233" i="2"/>
  <c r="A233" i="2"/>
  <c r="BA232" i="2"/>
  <c r="AZ232" i="2"/>
  <c r="AV232" i="2"/>
  <c r="AD232" i="2"/>
  <c r="AF232" i="2" s="1"/>
  <c r="AG232" i="2" s="1"/>
  <c r="X232" i="2"/>
  <c r="Z232" i="2" s="1"/>
  <c r="S232" i="2"/>
  <c r="J232" i="2"/>
  <c r="L232" i="2" s="1"/>
  <c r="M232" i="2" s="1"/>
  <c r="E232" i="2"/>
  <c r="G232" i="2" s="1"/>
  <c r="O232" i="2" s="1"/>
  <c r="C232" i="6" s="1"/>
  <c r="D232" i="2"/>
  <c r="C232" i="2"/>
  <c r="B232" i="2"/>
  <c r="A232" i="2"/>
  <c r="BA231" i="2"/>
  <c r="AZ231" i="2"/>
  <c r="AV231" i="2"/>
  <c r="AD231" i="2"/>
  <c r="AF231" i="2" s="1"/>
  <c r="AG231" i="2" s="1"/>
  <c r="X231" i="2"/>
  <c r="Z231" i="2" s="1"/>
  <c r="V231" i="2"/>
  <c r="AK231" i="2" s="1"/>
  <c r="L231" i="6" s="1"/>
  <c r="S231" i="2"/>
  <c r="U231" i="2" s="1"/>
  <c r="AJ231" i="2" s="1"/>
  <c r="K231" i="6" s="1"/>
  <c r="E231" i="2"/>
  <c r="G231" i="2" s="1"/>
  <c r="O231" i="2" s="1"/>
  <c r="C231" i="6" s="1"/>
  <c r="D231" i="2"/>
  <c r="C231" i="2"/>
  <c r="J231" i="2" s="1"/>
  <c r="L231" i="2" s="1"/>
  <c r="M231" i="2" s="1"/>
  <c r="B231" i="2"/>
  <c r="A231" i="2"/>
  <c r="BA230" i="2"/>
  <c r="AZ230" i="2"/>
  <c r="AV230" i="2"/>
  <c r="AG230" i="2"/>
  <c r="AD230" i="2"/>
  <c r="AF230" i="2" s="1"/>
  <c r="X230" i="2"/>
  <c r="Z230" i="2" s="1"/>
  <c r="S230" i="2"/>
  <c r="E230" i="2"/>
  <c r="G230" i="2" s="1"/>
  <c r="O230" i="2" s="1"/>
  <c r="C230" i="6" s="1"/>
  <c r="C230" i="2"/>
  <c r="D230" i="2" s="1"/>
  <c r="B230" i="2"/>
  <c r="A230" i="2"/>
  <c r="BA229" i="2"/>
  <c r="AZ229" i="2"/>
  <c r="AV229" i="2"/>
  <c r="AG229" i="2"/>
  <c r="AD229" i="2"/>
  <c r="AF229" i="2" s="1"/>
  <c r="X229" i="2"/>
  <c r="Z229" i="2" s="1"/>
  <c r="S229" i="2"/>
  <c r="U229" i="2" s="1"/>
  <c r="AJ229" i="2" s="1"/>
  <c r="E229" i="2"/>
  <c r="G229" i="2" s="1"/>
  <c r="O229" i="2" s="1"/>
  <c r="C229" i="6" s="1"/>
  <c r="C229" i="2"/>
  <c r="J229" i="2" s="1"/>
  <c r="L229" i="2" s="1"/>
  <c r="M229" i="2" s="1"/>
  <c r="B229" i="2"/>
  <c r="A229" i="2"/>
  <c r="BA228" i="2"/>
  <c r="AZ228" i="2"/>
  <c r="AV228" i="2"/>
  <c r="AG228" i="2"/>
  <c r="AD228" i="2"/>
  <c r="AF228" i="2" s="1"/>
  <c r="X228" i="2"/>
  <c r="Z228" i="2" s="1"/>
  <c r="S228" i="2"/>
  <c r="J228" i="2"/>
  <c r="E228" i="2"/>
  <c r="D228" i="2"/>
  <c r="C228" i="2"/>
  <c r="B228" i="2"/>
  <c r="A228" i="2"/>
  <c r="BA227" i="2"/>
  <c r="AZ227" i="2"/>
  <c r="AV227" i="2"/>
  <c r="AD227" i="2"/>
  <c r="X227" i="2"/>
  <c r="S227" i="2"/>
  <c r="J227" i="2"/>
  <c r="E227" i="2"/>
  <c r="D227" i="2"/>
  <c r="C227" i="2"/>
  <c r="B227" i="2"/>
  <c r="A227" i="2"/>
  <c r="BA226" i="2"/>
  <c r="AZ226" i="2"/>
  <c r="AV226" i="2"/>
  <c r="AD226" i="2"/>
  <c r="AF226" i="2" s="1"/>
  <c r="X226" i="2"/>
  <c r="E226" i="6" s="1"/>
  <c r="S226" i="2"/>
  <c r="J226" i="2"/>
  <c r="L226" i="2" s="1"/>
  <c r="M226" i="2" s="1"/>
  <c r="E226" i="2"/>
  <c r="D226" i="2"/>
  <c r="C226" i="2"/>
  <c r="B226" i="2"/>
  <c r="A226" i="2"/>
  <c r="BA225" i="2"/>
  <c r="AZ225" i="2"/>
  <c r="AV225" i="2"/>
  <c r="AD225" i="2"/>
  <c r="X225" i="2"/>
  <c r="E225" i="6" s="1"/>
  <c r="S225" i="2"/>
  <c r="J225" i="2"/>
  <c r="E225" i="2"/>
  <c r="D225" i="2"/>
  <c r="C225" i="2"/>
  <c r="B225" i="2"/>
  <c r="A225" i="2"/>
  <c r="AP247" i="2"/>
  <c r="AP239" i="2"/>
  <c r="M239" i="6" l="1"/>
  <c r="M247" i="6"/>
  <c r="P243" i="2"/>
  <c r="D243" i="6" s="1"/>
  <c r="C243" i="6"/>
  <c r="AG243" i="2"/>
  <c r="AL238" i="2"/>
  <c r="AS242" i="2"/>
  <c r="AT242" i="2" s="1"/>
  <c r="H241" i="2"/>
  <c r="AH240" i="2"/>
  <c r="I240" i="6" s="1"/>
  <c r="K255" i="2"/>
  <c r="K254" i="2"/>
  <c r="K250" i="2"/>
  <c r="K248" i="2"/>
  <c r="O246" i="2"/>
  <c r="H246" i="2"/>
  <c r="Q237" i="2"/>
  <c r="C237" i="6"/>
  <c r="AI248" i="2"/>
  <c r="J248" i="6" s="1"/>
  <c r="I248" i="6"/>
  <c r="AH244" i="2"/>
  <c r="I244" i="6" s="1"/>
  <c r="P245" i="2"/>
  <c r="D245" i="6" s="1"/>
  <c r="C245" i="6"/>
  <c r="K240" i="2"/>
  <c r="L240" i="2"/>
  <c r="M240" i="2" s="1"/>
  <c r="Q243" i="2"/>
  <c r="AL243" i="2" s="1"/>
  <c r="Q245" i="2"/>
  <c r="AH242" i="2"/>
  <c r="V241" i="2"/>
  <c r="AK241" i="2" s="1"/>
  <c r="L241" i="6" s="1"/>
  <c r="AJ241" i="2"/>
  <c r="K241" i="6" s="1"/>
  <c r="O244" i="2"/>
  <c r="H244" i="2"/>
  <c r="AG255" i="2"/>
  <c r="AH255" i="2"/>
  <c r="I255" i="6" s="1"/>
  <c r="AG251" i="2"/>
  <c r="AH251" i="2"/>
  <c r="I251" i="6" s="1"/>
  <c r="H255" i="2"/>
  <c r="O255" i="2"/>
  <c r="C255" i="6" s="1"/>
  <c r="H253" i="2"/>
  <c r="O253" i="2"/>
  <c r="C253" i="6" s="1"/>
  <c r="H251" i="2"/>
  <c r="O251" i="2"/>
  <c r="C251" i="6" s="1"/>
  <c r="AG252" i="2"/>
  <c r="AH252" i="2"/>
  <c r="I252" i="6" s="1"/>
  <c r="V251" i="2"/>
  <c r="AJ251" i="2"/>
  <c r="K251" i="6" s="1"/>
  <c r="AA252" i="2"/>
  <c r="AA250" i="2"/>
  <c r="AK249" i="2"/>
  <c r="L249" i="6" s="1"/>
  <c r="AK248" i="2"/>
  <c r="L248" i="6" s="1"/>
  <c r="AA254" i="2"/>
  <c r="AG253" i="2"/>
  <c r="AH253" i="2"/>
  <c r="U252" i="2"/>
  <c r="U250" i="2"/>
  <c r="AA255" i="2"/>
  <c r="AA253" i="2"/>
  <c r="AA251" i="2"/>
  <c r="AA249" i="2"/>
  <c r="AG254" i="2"/>
  <c r="AH254" i="2"/>
  <c r="I254" i="6" s="1"/>
  <c r="V253" i="2"/>
  <c r="AJ253" i="2"/>
  <c r="K253" i="6" s="1"/>
  <c r="AG250" i="2"/>
  <c r="AH250" i="2"/>
  <c r="I250" i="6" s="1"/>
  <c r="H254" i="2"/>
  <c r="O254" i="2"/>
  <c r="C254" i="6" s="1"/>
  <c r="H252" i="2"/>
  <c r="O252" i="2"/>
  <c r="C252" i="6" s="1"/>
  <c r="H250" i="2"/>
  <c r="O250" i="2"/>
  <c r="C250" i="6" s="1"/>
  <c r="Q249" i="2"/>
  <c r="R249" i="2" s="1"/>
  <c r="P249" i="2"/>
  <c r="D249" i="6" s="1"/>
  <c r="V254" i="2"/>
  <c r="AJ254" i="2"/>
  <c r="K254" i="6" s="1"/>
  <c r="AG249" i="2"/>
  <c r="AH249" i="2"/>
  <c r="I249" i="6" s="1"/>
  <c r="V255" i="2"/>
  <c r="AJ255" i="2"/>
  <c r="K255" i="6" s="1"/>
  <c r="Q248" i="2"/>
  <c r="P248" i="2"/>
  <c r="D248" i="6" s="1"/>
  <c r="AI244" i="2"/>
  <c r="J244" i="6" s="1"/>
  <c r="AK239" i="2"/>
  <c r="L239" i="6" s="1"/>
  <c r="V238" i="2"/>
  <c r="AJ238" i="2"/>
  <c r="K238" i="6" s="1"/>
  <c r="AS243" i="2"/>
  <c r="R243" i="2"/>
  <c r="AI245" i="2"/>
  <c r="J245" i="6" s="1"/>
  <c r="AN243" i="2"/>
  <c r="G243" i="6" s="1"/>
  <c r="V242" i="2"/>
  <c r="AJ242" i="2"/>
  <c r="K242" i="6" s="1"/>
  <c r="AL242" i="2"/>
  <c r="K244" i="2"/>
  <c r="L244" i="2"/>
  <c r="M244" i="2" s="1"/>
  <c r="AI240" i="2"/>
  <c r="J240" i="6" s="1"/>
  <c r="V240" i="2"/>
  <c r="AJ240" i="2"/>
  <c r="K240" i="6" s="1"/>
  <c r="R239" i="2"/>
  <c r="AO239" i="2" s="1"/>
  <c r="H239" i="6" s="1"/>
  <c r="AS239" i="2"/>
  <c r="AI243" i="2"/>
  <c r="J243" i="6" s="1"/>
  <c r="AI241" i="2"/>
  <c r="J241" i="6" s="1"/>
  <c r="AI239" i="2"/>
  <c r="J239" i="6" s="1"/>
  <c r="R247" i="2"/>
  <c r="AO247" i="2" s="1"/>
  <c r="H247" i="6" s="1"/>
  <c r="AS247" i="2"/>
  <c r="AT238" i="2"/>
  <c r="AM240" i="2"/>
  <c r="V244" i="2"/>
  <c r="AJ244" i="2"/>
  <c r="K244" i="6" s="1"/>
  <c r="AM238" i="2"/>
  <c r="AK245" i="2"/>
  <c r="L245" i="6" s="1"/>
  <c r="P241" i="2"/>
  <c r="D241" i="6" s="1"/>
  <c r="Q241" i="2"/>
  <c r="AI237" i="2"/>
  <c r="J237" i="6" s="1"/>
  <c r="AI246" i="2"/>
  <c r="J246" i="6" s="1"/>
  <c r="AI238" i="2"/>
  <c r="J238" i="6" s="1"/>
  <c r="AI247" i="2"/>
  <c r="J247" i="6" s="1"/>
  <c r="V246" i="2"/>
  <c r="AJ246" i="2"/>
  <c r="K246" i="6" s="1"/>
  <c r="AM243" i="2"/>
  <c r="AL239" i="2"/>
  <c r="AM239" i="2" s="1"/>
  <c r="R245" i="2"/>
  <c r="AS245" i="2"/>
  <c r="AS240" i="2"/>
  <c r="AK243" i="2"/>
  <c r="L243" i="6" s="1"/>
  <c r="D229" i="2"/>
  <c r="V229" i="2"/>
  <c r="AK229" i="2" s="1"/>
  <c r="L229" i="6" s="1"/>
  <c r="J230" i="2"/>
  <c r="L230" i="2" s="1"/>
  <c r="M230" i="2" s="1"/>
  <c r="J235" i="2"/>
  <c r="L235" i="2" s="1"/>
  <c r="M235" i="2" s="1"/>
  <c r="E228" i="6"/>
  <c r="E232" i="6"/>
  <c r="V233" i="2"/>
  <c r="AK233" i="2" s="1"/>
  <c r="L233" i="6" s="1"/>
  <c r="E230" i="6"/>
  <c r="E234" i="6"/>
  <c r="E229" i="6"/>
  <c r="E233" i="6"/>
  <c r="V235" i="2"/>
  <c r="AJ235" i="2"/>
  <c r="K235" i="6" s="1"/>
  <c r="AA235" i="2"/>
  <c r="AA234" i="2"/>
  <c r="H235" i="2"/>
  <c r="O235" i="2"/>
  <c r="C235" i="6" s="1"/>
  <c r="AG235" i="2"/>
  <c r="AH235" i="2"/>
  <c r="Y234" i="2"/>
  <c r="F234" i="6" s="1"/>
  <c r="F235" i="2"/>
  <c r="T235" i="2"/>
  <c r="Y235" i="2"/>
  <c r="F235" i="6" s="1"/>
  <c r="AE235" i="2"/>
  <c r="G234" i="2"/>
  <c r="L234" i="2"/>
  <c r="M234" i="2" s="1"/>
  <c r="U234" i="2"/>
  <c r="AF234" i="2"/>
  <c r="L225" i="2"/>
  <c r="M225" i="2" s="1"/>
  <c r="K225" i="2"/>
  <c r="U225" i="2"/>
  <c r="U226" i="2" s="1"/>
  <c r="T225" i="2"/>
  <c r="AF225" i="2"/>
  <c r="AE225" i="2"/>
  <c r="Z226" i="2"/>
  <c r="AH226" i="2" s="1"/>
  <c r="I226" i="6" s="1"/>
  <c r="Y226" i="2"/>
  <c r="F226" i="6" s="1"/>
  <c r="U227" i="2"/>
  <c r="T227" i="2"/>
  <c r="G228" i="2"/>
  <c r="F228" i="2"/>
  <c r="AA231" i="2"/>
  <c r="G226" i="2"/>
  <c r="F226" i="2"/>
  <c r="AG226" i="2"/>
  <c r="AA229" i="2"/>
  <c r="G225" i="2"/>
  <c r="F225" i="2"/>
  <c r="Z225" i="2"/>
  <c r="Y225" i="2"/>
  <c r="F225" i="6" s="1"/>
  <c r="AE226" i="2"/>
  <c r="L227" i="2"/>
  <c r="M227" i="2" s="1"/>
  <c r="K227" i="2"/>
  <c r="AA228" i="2"/>
  <c r="AA230" i="2"/>
  <c r="K226" i="2"/>
  <c r="AF227" i="2"/>
  <c r="AE227" i="2"/>
  <c r="G227" i="2"/>
  <c r="F227" i="2"/>
  <c r="Z227" i="2"/>
  <c r="Y227" i="2"/>
  <c r="F227" i="6" s="1"/>
  <c r="Q229" i="2"/>
  <c r="R229" i="2" s="1"/>
  <c r="P229" i="2"/>
  <c r="D229" i="6" s="1"/>
  <c r="Q230" i="2"/>
  <c r="R230" i="2" s="1"/>
  <c r="P230" i="2"/>
  <c r="D230" i="6" s="1"/>
  <c r="Q231" i="2"/>
  <c r="R231" i="2" s="1"/>
  <c r="P231" i="2"/>
  <c r="D231" i="6" s="1"/>
  <c r="Q232" i="2"/>
  <c r="R232" i="2" s="1"/>
  <c r="P232" i="2"/>
  <c r="D232" i="6" s="1"/>
  <c r="AA232" i="2"/>
  <c r="Q233" i="2"/>
  <c r="R233" i="2" s="1"/>
  <c r="P233" i="2"/>
  <c r="D233" i="6" s="1"/>
  <c r="AA233" i="2"/>
  <c r="T226" i="2"/>
  <c r="L228" i="2"/>
  <c r="M228" i="2" s="1"/>
  <c r="K228" i="2"/>
  <c r="U228" i="2"/>
  <c r="T228" i="2"/>
  <c r="AH228" i="2"/>
  <c r="H229" i="2"/>
  <c r="AN229" i="2"/>
  <c r="G229" i="6" s="1"/>
  <c r="AL229" i="2"/>
  <c r="AM229" i="2" s="1"/>
  <c r="AH229" i="2"/>
  <c r="H230" i="2"/>
  <c r="U230" i="2"/>
  <c r="AH230" i="2"/>
  <c r="H231" i="2"/>
  <c r="AN231" i="2"/>
  <c r="G231" i="6" s="1"/>
  <c r="AL231" i="2"/>
  <c r="AM231" i="2" s="1"/>
  <c r="AH231" i="2"/>
  <c r="H232" i="2"/>
  <c r="U232" i="2"/>
  <c r="AH232" i="2"/>
  <c r="H233" i="2"/>
  <c r="AN233" i="2"/>
  <c r="G233" i="6" s="1"/>
  <c r="AL233" i="2"/>
  <c r="AM233" i="2" s="1"/>
  <c r="AH233" i="2"/>
  <c r="Y228" i="2"/>
  <c r="F228" i="6" s="1"/>
  <c r="AE228" i="2"/>
  <c r="F229" i="2"/>
  <c r="K229" i="2"/>
  <c r="T229" i="2"/>
  <c r="Y229" i="2"/>
  <c r="F229" i="6" s="1"/>
  <c r="AE229" i="2"/>
  <c r="F230" i="2"/>
  <c r="K230" i="2"/>
  <c r="T230" i="2"/>
  <c r="Y230" i="2"/>
  <c r="F230" i="6" s="1"/>
  <c r="AE230" i="2"/>
  <c r="F231" i="2"/>
  <c r="K231" i="2"/>
  <c r="T231" i="2"/>
  <c r="Y231" i="2"/>
  <c r="F231" i="6" s="1"/>
  <c r="AE231" i="2"/>
  <c r="F232" i="2"/>
  <c r="K232" i="2"/>
  <c r="T232" i="2"/>
  <c r="Y232" i="2"/>
  <c r="F232" i="6" s="1"/>
  <c r="AE232" i="2"/>
  <c r="F233" i="2"/>
  <c r="K233" i="2"/>
  <c r="T233" i="2"/>
  <c r="Y233" i="2"/>
  <c r="F233" i="6" s="1"/>
  <c r="AE233" i="2"/>
  <c r="S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S220" i="6"/>
  <c r="L220" i="6"/>
  <c r="K220" i="6"/>
  <c r="J220" i="6"/>
  <c r="I220" i="6"/>
  <c r="H220" i="6"/>
  <c r="G220" i="6"/>
  <c r="F220" i="6"/>
  <c r="E220" i="6"/>
  <c r="D220" i="6"/>
  <c r="C220" i="6"/>
  <c r="B220" i="6"/>
  <c r="A220" i="6"/>
  <c r="S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S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S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S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S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BA223" i="2"/>
  <c r="AZ223" i="2"/>
  <c r="AV223" i="2"/>
  <c r="AE223" i="2"/>
  <c r="AD223" i="2"/>
  <c r="AF223" i="2" s="1"/>
  <c r="Y223" i="2"/>
  <c r="X223" i="2"/>
  <c r="Z223" i="2" s="1"/>
  <c r="T223" i="2"/>
  <c r="S223" i="2"/>
  <c r="U223" i="2" s="1"/>
  <c r="K223" i="2"/>
  <c r="J223" i="2"/>
  <c r="L223" i="2" s="1"/>
  <c r="M223" i="2" s="1"/>
  <c r="F223" i="2"/>
  <c r="E223" i="2"/>
  <c r="G223" i="2" s="1"/>
  <c r="H223" i="2" s="1"/>
  <c r="D223" i="2"/>
  <c r="C223" i="2"/>
  <c r="B223" i="2"/>
  <c r="A223" i="2"/>
  <c r="BA222" i="2"/>
  <c r="AZ222" i="2"/>
  <c r="AV222" i="2"/>
  <c r="AE222" i="2"/>
  <c r="AD222" i="2"/>
  <c r="AF222" i="2" s="1"/>
  <c r="AG222" i="2" s="1"/>
  <c r="X222" i="2"/>
  <c r="Z222" i="2" s="1"/>
  <c r="S222" i="2"/>
  <c r="U222" i="2" s="1"/>
  <c r="J222" i="2"/>
  <c r="L222" i="2" s="1"/>
  <c r="M222" i="2" s="1"/>
  <c r="E222" i="2"/>
  <c r="G222" i="2" s="1"/>
  <c r="H222" i="2" s="1"/>
  <c r="D222" i="2"/>
  <c r="C222" i="2"/>
  <c r="B222" i="2"/>
  <c r="A222" i="2"/>
  <c r="BA221" i="2"/>
  <c r="AZ221" i="2"/>
  <c r="AV221" i="2"/>
  <c r="AE221" i="2"/>
  <c r="AD221" i="2"/>
  <c r="AF221" i="2" s="1"/>
  <c r="Y221" i="2"/>
  <c r="X221" i="2"/>
  <c r="Z221" i="2" s="1"/>
  <c r="T221" i="2"/>
  <c r="S221" i="2"/>
  <c r="U221" i="2" s="1"/>
  <c r="K221" i="2"/>
  <c r="J221" i="2"/>
  <c r="L221" i="2" s="1"/>
  <c r="M221" i="2" s="1"/>
  <c r="F221" i="2"/>
  <c r="E221" i="2"/>
  <c r="G221" i="2" s="1"/>
  <c r="H221" i="2" s="1"/>
  <c r="D221" i="2"/>
  <c r="C221" i="2"/>
  <c r="B221" i="2"/>
  <c r="A221" i="2"/>
  <c r="BA220" i="2"/>
  <c r="AZ220" i="2"/>
  <c r="AV220" i="2"/>
  <c r="AD220" i="2"/>
  <c r="AF220" i="2" s="1"/>
  <c r="AG220" i="2" s="1"/>
  <c r="X220" i="2"/>
  <c r="Z220" i="2" s="1"/>
  <c r="S220" i="2"/>
  <c r="J220" i="2"/>
  <c r="L220" i="2" s="1"/>
  <c r="M220" i="2" s="1"/>
  <c r="E220" i="2"/>
  <c r="G220" i="2" s="1"/>
  <c r="H220" i="2" s="1"/>
  <c r="D220" i="2"/>
  <c r="C220" i="2"/>
  <c r="B220" i="2"/>
  <c r="A220" i="2"/>
  <c r="BA219" i="2"/>
  <c r="AZ219" i="2"/>
  <c r="AV219" i="2"/>
  <c r="AD219" i="2"/>
  <c r="AF219" i="2" s="1"/>
  <c r="AH219" i="2" s="1"/>
  <c r="Y219" i="2"/>
  <c r="X219" i="2"/>
  <c r="Z219" i="2" s="1"/>
  <c r="S219" i="2"/>
  <c r="U219" i="2" s="1"/>
  <c r="J219" i="2"/>
  <c r="L219" i="2" s="1"/>
  <c r="M219" i="2" s="1"/>
  <c r="F219" i="2"/>
  <c r="E219" i="2"/>
  <c r="G219" i="2" s="1"/>
  <c r="H219" i="2" s="1"/>
  <c r="D219" i="2"/>
  <c r="C219" i="2"/>
  <c r="B219" i="2"/>
  <c r="A219" i="2"/>
  <c r="BA218" i="2"/>
  <c r="AZ218" i="2"/>
  <c r="AV218" i="2"/>
  <c r="AD218" i="2"/>
  <c r="AF218" i="2" s="1"/>
  <c r="AG218" i="2" s="1"/>
  <c r="X218" i="2"/>
  <c r="Z218" i="2" s="1"/>
  <c r="S218" i="2"/>
  <c r="U218" i="2" s="1"/>
  <c r="J218" i="2"/>
  <c r="E218" i="2"/>
  <c r="G218" i="2" s="1"/>
  <c r="H218" i="2" s="1"/>
  <c r="D218" i="2"/>
  <c r="C218" i="2"/>
  <c r="B218" i="2"/>
  <c r="A218" i="2"/>
  <c r="BA217" i="2"/>
  <c r="AZ217" i="2"/>
  <c r="AV217" i="2"/>
  <c r="AD217" i="2"/>
  <c r="X217" i="2"/>
  <c r="Z217" i="2" s="1"/>
  <c r="V217" i="2"/>
  <c r="AK217" i="2" s="1"/>
  <c r="S217" i="2"/>
  <c r="U217" i="2" s="1"/>
  <c r="AJ217" i="2" s="1"/>
  <c r="J217" i="2"/>
  <c r="L217" i="2" s="1"/>
  <c r="M217" i="2" s="1"/>
  <c r="E217" i="2"/>
  <c r="D217" i="2"/>
  <c r="C217" i="2"/>
  <c r="B217" i="2"/>
  <c r="A217" i="2"/>
  <c r="BA216" i="2"/>
  <c r="AZ216" i="2"/>
  <c r="AV216" i="2"/>
  <c r="AH216" i="2"/>
  <c r="AG216" i="2"/>
  <c r="AE216" i="2"/>
  <c r="AD216" i="2"/>
  <c r="AF216" i="2" s="1"/>
  <c r="AA216" i="2"/>
  <c r="Y216" i="2"/>
  <c r="X216" i="2"/>
  <c r="Z216" i="2" s="1"/>
  <c r="S216" i="2"/>
  <c r="H216" i="2"/>
  <c r="E216" i="2"/>
  <c r="G216" i="2" s="1"/>
  <c r="O216" i="2" s="1"/>
  <c r="C216" i="2"/>
  <c r="B216" i="2"/>
  <c r="A216" i="2"/>
  <c r="BA215" i="2"/>
  <c r="AZ215" i="2"/>
  <c r="AV215" i="2"/>
  <c r="AF215" i="2"/>
  <c r="AG215" i="2" s="1"/>
  <c r="AD215" i="2"/>
  <c r="AE215" i="2" s="1"/>
  <c r="Z215" i="2"/>
  <c r="Y215" i="2"/>
  <c r="X215" i="2"/>
  <c r="S215" i="2"/>
  <c r="U215" i="2" s="1"/>
  <c r="G215" i="2"/>
  <c r="H215" i="2" s="1"/>
  <c r="F215" i="2"/>
  <c r="E215" i="2"/>
  <c r="C215" i="2"/>
  <c r="D215" i="2" s="1"/>
  <c r="B215" i="2"/>
  <c r="A215" i="2"/>
  <c r="AP231" i="2"/>
  <c r="AW243" i="2"/>
  <c r="AP229" i="2"/>
  <c r="AW247" i="2"/>
  <c r="AP243" i="2"/>
  <c r="AP233" i="2"/>
  <c r="AQ239" i="2"/>
  <c r="AW239" i="2"/>
  <c r="AQ247" i="2"/>
  <c r="N247" i="6" l="1"/>
  <c r="N239" i="6"/>
  <c r="O239" i="6"/>
  <c r="O243" i="6"/>
  <c r="O247" i="6"/>
  <c r="M243" i="6"/>
  <c r="P244" i="2"/>
  <c r="D244" i="6" s="1"/>
  <c r="C244" i="6"/>
  <c r="Q244" i="2"/>
  <c r="AN245" i="2"/>
  <c r="AL245" i="2"/>
  <c r="AM245" i="2" s="1"/>
  <c r="P246" i="2"/>
  <c r="D246" i="6" s="1"/>
  <c r="C246" i="6"/>
  <c r="Q246" i="2"/>
  <c r="AI242" i="2"/>
  <c r="J242" i="6" s="1"/>
  <c r="I242" i="6"/>
  <c r="AN249" i="2"/>
  <c r="AI253" i="2"/>
  <c r="J253" i="6" s="1"/>
  <c r="I253" i="6"/>
  <c r="R237" i="2"/>
  <c r="AS237" i="2"/>
  <c r="AN237" i="2"/>
  <c r="AL237" i="2"/>
  <c r="AM237" i="2" s="1"/>
  <c r="AK255" i="2"/>
  <c r="L255" i="6" s="1"/>
  <c r="AO249" i="2"/>
  <c r="H249" i="6" s="1"/>
  <c r="Q253" i="2"/>
  <c r="P253" i="2"/>
  <c r="D253" i="6" s="1"/>
  <c r="AI251" i="2"/>
  <c r="J251" i="6" s="1"/>
  <c r="AI255" i="2"/>
  <c r="J255" i="6" s="1"/>
  <c r="Q252" i="2"/>
  <c r="P252" i="2"/>
  <c r="D252" i="6" s="1"/>
  <c r="AI250" i="2"/>
  <c r="J250" i="6" s="1"/>
  <c r="AK253" i="2"/>
  <c r="L253" i="6" s="1"/>
  <c r="AK251" i="2"/>
  <c r="L251" i="6" s="1"/>
  <c r="R248" i="2"/>
  <c r="AS248" i="2"/>
  <c r="AL248" i="2"/>
  <c r="AI249" i="2"/>
  <c r="J249" i="6" s="1"/>
  <c r="V250" i="2"/>
  <c r="AJ250" i="2"/>
  <c r="K250" i="6" s="1"/>
  <c r="Q251" i="2"/>
  <c r="P251" i="2"/>
  <c r="D251" i="6" s="1"/>
  <c r="Q255" i="2"/>
  <c r="P255" i="2"/>
  <c r="D255" i="6" s="1"/>
  <c r="AL249" i="2"/>
  <c r="AM249" i="2" s="1"/>
  <c r="AK254" i="2"/>
  <c r="L254" i="6" s="1"/>
  <c r="Q250" i="2"/>
  <c r="P250" i="2"/>
  <c r="D250" i="6" s="1"/>
  <c r="Q254" i="2"/>
  <c r="P254" i="2"/>
  <c r="D254" i="6" s="1"/>
  <c r="AI254" i="2"/>
  <c r="J254" i="6" s="1"/>
  <c r="AS249" i="2"/>
  <c r="V252" i="2"/>
  <c r="AJ252" i="2"/>
  <c r="K252" i="6" s="1"/>
  <c r="AI252" i="2"/>
  <c r="J252" i="6" s="1"/>
  <c r="AR247" i="2"/>
  <c r="AR239" i="2"/>
  <c r="BD239" i="2"/>
  <c r="BB239" i="2"/>
  <c r="Q239" i="6" s="1"/>
  <c r="BD243" i="2"/>
  <c r="BB243" i="2"/>
  <c r="Q243" i="6" s="1"/>
  <c r="BD247" i="2"/>
  <c r="BB247" i="2"/>
  <c r="Q247" i="6" s="1"/>
  <c r="AT239" i="2"/>
  <c r="AK240" i="2"/>
  <c r="L240" i="6" s="1"/>
  <c r="AK242" i="2"/>
  <c r="L242" i="6" s="1"/>
  <c r="AT243" i="2"/>
  <c r="AT245" i="2"/>
  <c r="AO245" i="2"/>
  <c r="H245" i="6" s="1"/>
  <c r="AT247" i="2"/>
  <c r="AM247" i="2"/>
  <c r="AM242" i="2"/>
  <c r="AO243" i="2"/>
  <c r="H243" i="6" s="1"/>
  <c r="AT240" i="2"/>
  <c r="AK246" i="2"/>
  <c r="L246" i="6" s="1"/>
  <c r="R241" i="2"/>
  <c r="AS241" i="2"/>
  <c r="AL241" i="2"/>
  <c r="AN241" i="2"/>
  <c r="AK244" i="2"/>
  <c r="L244" i="6" s="1"/>
  <c r="AK238" i="2"/>
  <c r="L238" i="6" s="1"/>
  <c r="M233" i="6"/>
  <c r="M231" i="6"/>
  <c r="M229" i="6"/>
  <c r="AI229" i="2"/>
  <c r="J229" i="6" s="1"/>
  <c r="I229" i="6"/>
  <c r="AI228" i="2"/>
  <c r="J228" i="6" s="1"/>
  <c r="I228" i="6"/>
  <c r="AI231" i="2"/>
  <c r="J231" i="6" s="1"/>
  <c r="I231" i="6"/>
  <c r="AI230" i="2"/>
  <c r="J230" i="6" s="1"/>
  <c r="I230" i="6"/>
  <c r="AS229" i="2"/>
  <c r="AI235" i="2"/>
  <c r="J235" i="6" s="1"/>
  <c r="I235" i="6"/>
  <c r="AI233" i="2"/>
  <c r="J233" i="6" s="1"/>
  <c r="I233" i="6"/>
  <c r="AI232" i="2"/>
  <c r="J232" i="6" s="1"/>
  <c r="I232" i="6"/>
  <c r="K235" i="2"/>
  <c r="AS233" i="2"/>
  <c r="V234" i="2"/>
  <c r="AJ234" i="2"/>
  <c r="K234" i="6" s="1"/>
  <c r="AK235" i="2"/>
  <c r="L235" i="6" s="1"/>
  <c r="H234" i="2"/>
  <c r="O234" i="2"/>
  <c r="C234" i="6" s="1"/>
  <c r="AG234" i="2"/>
  <c r="AH234" i="2"/>
  <c r="Q235" i="2"/>
  <c r="P235" i="2"/>
  <c r="D235" i="6" s="1"/>
  <c r="AT233" i="2"/>
  <c r="AL232" i="2"/>
  <c r="AL230" i="2"/>
  <c r="AS230" i="2"/>
  <c r="AS232" i="2"/>
  <c r="H228" i="2"/>
  <c r="O228" i="2"/>
  <c r="C228" i="6" s="1"/>
  <c r="AA226" i="2"/>
  <c r="AJ225" i="2"/>
  <c r="K225" i="6" s="1"/>
  <c r="V225" i="2"/>
  <c r="AA227" i="2"/>
  <c r="AA225" i="2"/>
  <c r="O226" i="2"/>
  <c r="C226" i="6" s="1"/>
  <c r="H226" i="2"/>
  <c r="AO233" i="2"/>
  <c r="H233" i="6" s="1"/>
  <c r="AJ232" i="2"/>
  <c r="K232" i="6" s="1"/>
  <c r="V232" i="2"/>
  <c r="AO231" i="2"/>
  <c r="H231" i="6" s="1"/>
  <c r="AJ230" i="2"/>
  <c r="K230" i="6" s="1"/>
  <c r="V230" i="2"/>
  <c r="AO229" i="2"/>
  <c r="H229" i="6" s="1"/>
  <c r="H227" i="2"/>
  <c r="O227" i="2"/>
  <c r="C227" i="6" s="1"/>
  <c r="AH227" i="2"/>
  <c r="I227" i="6" s="1"/>
  <c r="AG227" i="2"/>
  <c r="H225" i="2"/>
  <c r="O225" i="2"/>
  <c r="C225" i="6" s="1"/>
  <c r="AI226" i="2"/>
  <c r="J226" i="6" s="1"/>
  <c r="AT229" i="2"/>
  <c r="AJ228" i="2"/>
  <c r="K228" i="6" s="1"/>
  <c r="V228" i="2"/>
  <c r="AJ226" i="2"/>
  <c r="K226" i="6" s="1"/>
  <c r="V226" i="2"/>
  <c r="AS231" i="2"/>
  <c r="AJ227" i="2"/>
  <c r="K227" i="6" s="1"/>
  <c r="V227" i="2"/>
  <c r="AH225" i="2"/>
  <c r="I225" i="6" s="1"/>
  <c r="AG225" i="2"/>
  <c r="V215" i="2"/>
  <c r="AJ215" i="2"/>
  <c r="Q216" i="2"/>
  <c r="P216" i="2"/>
  <c r="AA217" i="2"/>
  <c r="O215" i="2"/>
  <c r="T215" i="2"/>
  <c r="AA215" i="2"/>
  <c r="AH215" i="2"/>
  <c r="J216" i="2"/>
  <c r="D216" i="2"/>
  <c r="U216" i="2"/>
  <c r="AI216" i="2"/>
  <c r="G217" i="2"/>
  <c r="F217" i="2"/>
  <c r="AF217" i="2"/>
  <c r="AE217" i="2"/>
  <c r="J215" i="2"/>
  <c r="T216" i="2"/>
  <c r="L218" i="2"/>
  <c r="M218" i="2" s="1"/>
  <c r="K218" i="2"/>
  <c r="F216" i="2"/>
  <c r="AS216" i="2"/>
  <c r="K217" i="2"/>
  <c r="AI219" i="2"/>
  <c r="Y217" i="2"/>
  <c r="O218" i="2"/>
  <c r="AA218" i="2"/>
  <c r="AH218" i="2"/>
  <c r="AI218" i="2" s="1"/>
  <c r="K219" i="2"/>
  <c r="T219" i="2"/>
  <c r="AE219" i="2"/>
  <c r="U220" i="2"/>
  <c r="O222" i="2"/>
  <c r="AA222" i="2"/>
  <c r="AH222" i="2"/>
  <c r="T217" i="2"/>
  <c r="F218" i="2"/>
  <c r="Y218" i="2"/>
  <c r="O219" i="2"/>
  <c r="AA219" i="2"/>
  <c r="K220" i="2"/>
  <c r="T220" i="2"/>
  <c r="AE220" i="2"/>
  <c r="V221" i="2"/>
  <c r="AJ221" i="2"/>
  <c r="AG221" i="2"/>
  <c r="F222" i="2"/>
  <c r="Y222" i="2"/>
  <c r="O223" i="2"/>
  <c r="AA223" i="2"/>
  <c r="V218" i="2"/>
  <c r="AJ218" i="2"/>
  <c r="O220" i="2"/>
  <c r="AA220" i="2"/>
  <c r="AH220" i="2"/>
  <c r="V222" i="2"/>
  <c r="AJ222" i="2"/>
  <c r="T218" i="2"/>
  <c r="AE218" i="2"/>
  <c r="V219" i="2"/>
  <c r="AJ219" i="2"/>
  <c r="AG219" i="2"/>
  <c r="F220" i="2"/>
  <c r="Y220" i="2"/>
  <c r="O221" i="2"/>
  <c r="AA221" i="2"/>
  <c r="AH221" i="2"/>
  <c r="K222" i="2"/>
  <c r="T222" i="2"/>
  <c r="V223" i="2"/>
  <c r="AJ223" i="2"/>
  <c r="AG223" i="2"/>
  <c r="AH223" i="2"/>
  <c r="AI223" i="2" s="1"/>
  <c r="S213" i="6"/>
  <c r="B213" i="6"/>
  <c r="A213" i="6"/>
  <c r="S212" i="6"/>
  <c r="B212" i="6"/>
  <c r="A212" i="6"/>
  <c r="BA213" i="2"/>
  <c r="AZ213" i="2"/>
  <c r="AV213" i="2"/>
  <c r="AD213" i="2"/>
  <c r="AF213" i="2" s="1"/>
  <c r="X213" i="2"/>
  <c r="Z213" i="2" s="1"/>
  <c r="S213" i="2"/>
  <c r="U213" i="2" s="1"/>
  <c r="E213" i="2"/>
  <c r="G213" i="2" s="1"/>
  <c r="C213" i="2"/>
  <c r="D213" i="2" s="1"/>
  <c r="B213" i="2"/>
  <c r="A213" i="2"/>
  <c r="BA212" i="2"/>
  <c r="AZ212" i="2"/>
  <c r="AV212" i="2"/>
  <c r="AD212" i="2"/>
  <c r="AF212" i="2" s="1"/>
  <c r="X212" i="2"/>
  <c r="Z212" i="2" s="1"/>
  <c r="S212" i="2"/>
  <c r="E212" i="2"/>
  <c r="G212" i="2" s="1"/>
  <c r="C212" i="2"/>
  <c r="D212" i="2" s="1"/>
  <c r="B212" i="2"/>
  <c r="A212" i="2"/>
  <c r="S211" i="6"/>
  <c r="B211" i="6"/>
  <c r="A211" i="6"/>
  <c r="S210" i="6"/>
  <c r="E210" i="6"/>
  <c r="B210" i="6"/>
  <c r="A210" i="6"/>
  <c r="S209" i="6"/>
  <c r="B209" i="6"/>
  <c r="A209" i="6"/>
  <c r="S208" i="6"/>
  <c r="B208" i="6"/>
  <c r="A208" i="6"/>
  <c r="S207" i="6"/>
  <c r="B207" i="6"/>
  <c r="A207" i="6"/>
  <c r="S206" i="6"/>
  <c r="B206" i="6"/>
  <c r="A206" i="6"/>
  <c r="S205" i="6"/>
  <c r="B205" i="6"/>
  <c r="A205" i="6"/>
  <c r="S204" i="6"/>
  <c r="B204" i="6"/>
  <c r="A204" i="6"/>
  <c r="S203" i="6"/>
  <c r="B203" i="6"/>
  <c r="A203" i="6"/>
  <c r="S202" i="6"/>
  <c r="B202" i="6"/>
  <c r="A202" i="6"/>
  <c r="S201" i="6"/>
  <c r="B201" i="6"/>
  <c r="A201" i="6"/>
  <c r="BA211" i="2"/>
  <c r="AZ211" i="2"/>
  <c r="AV211" i="2"/>
  <c r="AD211" i="2"/>
  <c r="X211" i="2"/>
  <c r="Z211" i="2" s="1"/>
  <c r="S211" i="2"/>
  <c r="E211" i="2"/>
  <c r="C211" i="2"/>
  <c r="D211" i="2" s="1"/>
  <c r="B211" i="2"/>
  <c r="A211" i="2"/>
  <c r="BA210" i="2"/>
  <c r="AZ210" i="2"/>
  <c r="AV210" i="2"/>
  <c r="AD210" i="2"/>
  <c r="X210" i="2"/>
  <c r="Z210" i="2" s="1"/>
  <c r="S210" i="2"/>
  <c r="T210" i="2" s="1"/>
  <c r="J210" i="2"/>
  <c r="L210" i="2" s="1"/>
  <c r="M210" i="2" s="1"/>
  <c r="E210" i="2"/>
  <c r="C210" i="2"/>
  <c r="D210" i="2" s="1"/>
  <c r="B210" i="2"/>
  <c r="A210" i="2"/>
  <c r="BA209" i="2"/>
  <c r="AZ209" i="2"/>
  <c r="AV209" i="2"/>
  <c r="AD209" i="2"/>
  <c r="X209" i="2"/>
  <c r="Z209" i="2" s="1"/>
  <c r="S209" i="2"/>
  <c r="J209" i="2"/>
  <c r="L209" i="2" s="1"/>
  <c r="M209" i="2" s="1"/>
  <c r="E209" i="2"/>
  <c r="C209" i="2"/>
  <c r="D209" i="2" s="1"/>
  <c r="B209" i="2"/>
  <c r="A209" i="2"/>
  <c r="BA208" i="2"/>
  <c r="AZ208" i="2"/>
  <c r="AV208" i="2"/>
  <c r="AD208" i="2"/>
  <c r="AF208" i="2" s="1"/>
  <c r="AG208" i="2" s="1"/>
  <c r="X208" i="2"/>
  <c r="E208" i="6" s="1"/>
  <c r="S208" i="2"/>
  <c r="E208" i="2"/>
  <c r="G208" i="2" s="1"/>
  <c r="C208" i="2"/>
  <c r="D208" i="2" s="1"/>
  <c r="B208" i="2"/>
  <c r="A208" i="2"/>
  <c r="BA207" i="2"/>
  <c r="AZ207" i="2"/>
  <c r="AV207" i="2"/>
  <c r="AD207" i="2"/>
  <c r="AF207" i="2" s="1"/>
  <c r="X207" i="2"/>
  <c r="Z207" i="2" s="1"/>
  <c r="S207" i="2"/>
  <c r="U207" i="2" s="1"/>
  <c r="E207" i="2"/>
  <c r="G207" i="2" s="1"/>
  <c r="H207" i="2" s="1"/>
  <c r="C207" i="2"/>
  <c r="D207" i="2" s="1"/>
  <c r="B207" i="2"/>
  <c r="A207" i="2"/>
  <c r="BA206" i="2"/>
  <c r="AZ206" i="2"/>
  <c r="AV206" i="2"/>
  <c r="AD206" i="2"/>
  <c r="AF206" i="2" s="1"/>
  <c r="X206" i="2"/>
  <c r="Z206" i="2" s="1"/>
  <c r="S206" i="2"/>
  <c r="E206" i="2"/>
  <c r="G206" i="2" s="1"/>
  <c r="H206" i="2" s="1"/>
  <c r="C206" i="2"/>
  <c r="D206" i="2" s="1"/>
  <c r="B206" i="2"/>
  <c r="A206" i="2"/>
  <c r="BA205" i="2"/>
  <c r="AZ205" i="2"/>
  <c r="AV205" i="2"/>
  <c r="AD205" i="2"/>
  <c r="AF205" i="2" s="1"/>
  <c r="X205" i="2"/>
  <c r="Z205" i="2" s="1"/>
  <c r="S205" i="2"/>
  <c r="U205" i="2" s="1"/>
  <c r="E205" i="2"/>
  <c r="F205" i="2" s="1"/>
  <c r="C205" i="2"/>
  <c r="B205" i="2"/>
  <c r="A205" i="2"/>
  <c r="BA204" i="2"/>
  <c r="AZ204" i="2"/>
  <c r="AV204" i="2"/>
  <c r="AD204" i="2"/>
  <c r="AF204" i="2" s="1"/>
  <c r="X204" i="2"/>
  <c r="T204" i="2"/>
  <c r="S204" i="2"/>
  <c r="F204" i="2"/>
  <c r="E204" i="2"/>
  <c r="G204" i="2" s="1"/>
  <c r="C204" i="2"/>
  <c r="J204" i="2" s="1"/>
  <c r="L204" i="2" s="1"/>
  <c r="M204" i="2" s="1"/>
  <c r="B204" i="2"/>
  <c r="A204" i="2"/>
  <c r="BA203" i="2"/>
  <c r="AZ203" i="2"/>
  <c r="AV203" i="2"/>
  <c r="AF203" i="2"/>
  <c r="AD203" i="2"/>
  <c r="AE203" i="2" s="1"/>
  <c r="Y203" i="2"/>
  <c r="F203" i="6" s="1"/>
  <c r="X203" i="2"/>
  <c r="Z203" i="2" s="1"/>
  <c r="S203" i="2"/>
  <c r="K203" i="2"/>
  <c r="E203" i="2"/>
  <c r="D203" i="2"/>
  <c r="C203" i="2"/>
  <c r="J203" i="2" s="1"/>
  <c r="L203" i="2" s="1"/>
  <c r="M203" i="2" s="1"/>
  <c r="B203" i="2"/>
  <c r="A203" i="2"/>
  <c r="BA202" i="2"/>
  <c r="AZ202" i="2"/>
  <c r="AV202" i="2"/>
  <c r="AD202" i="2"/>
  <c r="AF202" i="2" s="1"/>
  <c r="AG202" i="2" s="1"/>
  <c r="Z202" i="2"/>
  <c r="X202" i="2"/>
  <c r="E202" i="6" s="1"/>
  <c r="T202" i="2"/>
  <c r="S202" i="2"/>
  <c r="F202" i="2"/>
  <c r="E202" i="2"/>
  <c r="G202" i="2" s="1"/>
  <c r="C202" i="2"/>
  <c r="J202" i="2" s="1"/>
  <c r="L202" i="2" s="1"/>
  <c r="M202" i="2" s="1"/>
  <c r="B202" i="2"/>
  <c r="A202" i="2"/>
  <c r="BA201" i="2"/>
  <c r="AZ201" i="2"/>
  <c r="AV201" i="2"/>
  <c r="AD201" i="2"/>
  <c r="X201" i="2"/>
  <c r="E201" i="6" s="1"/>
  <c r="U201" i="2"/>
  <c r="S201" i="2"/>
  <c r="T201" i="2" s="1"/>
  <c r="G201" i="2"/>
  <c r="F201" i="2"/>
  <c r="E201" i="2"/>
  <c r="C201" i="2"/>
  <c r="B201" i="2"/>
  <c r="A201" i="2"/>
  <c r="AW245" i="2"/>
  <c r="AQ233" i="2"/>
  <c r="AW241" i="2"/>
  <c r="AP249" i="2"/>
  <c r="AW233" i="2"/>
  <c r="AX247" i="2"/>
  <c r="AQ243" i="2"/>
  <c r="AQ231" i="2"/>
  <c r="AW249" i="2"/>
  <c r="AX229" i="2"/>
  <c r="AQ249" i="2"/>
  <c r="AP237" i="2"/>
  <c r="AQ229" i="2"/>
  <c r="AX233" i="2"/>
  <c r="AQ245" i="2"/>
  <c r="AW229" i="2"/>
  <c r="AX245" i="2"/>
  <c r="AW237" i="2"/>
  <c r="AX239" i="2"/>
  <c r="AP241" i="2"/>
  <c r="AP245" i="2"/>
  <c r="AW231" i="2"/>
  <c r="AX243" i="2"/>
  <c r="N243" i="6" l="1"/>
  <c r="P247" i="6"/>
  <c r="P243" i="6"/>
  <c r="O241" i="6"/>
  <c r="N245" i="6"/>
  <c r="M241" i="6"/>
  <c r="P245" i="6"/>
  <c r="P239" i="6"/>
  <c r="O249" i="6"/>
  <c r="N249" i="6"/>
  <c r="M237" i="6"/>
  <c r="M245" i="6"/>
  <c r="O245" i="6"/>
  <c r="AY245" i="2"/>
  <c r="BF245" i="2" s="1"/>
  <c r="BB245" i="2"/>
  <c r="Q245" i="6" s="1"/>
  <c r="BD245" i="2"/>
  <c r="O237" i="6"/>
  <c r="BB237" i="2"/>
  <c r="Q237" i="6" s="1"/>
  <c r="BD237" i="2"/>
  <c r="M249" i="6"/>
  <c r="AN242" i="2"/>
  <c r="G241" i="6"/>
  <c r="G237" i="6"/>
  <c r="AN238" i="2"/>
  <c r="AO237" i="2"/>
  <c r="R246" i="2"/>
  <c r="AL246" i="2"/>
  <c r="AS246" i="2"/>
  <c r="G245" i="6"/>
  <c r="AT237" i="2"/>
  <c r="G249" i="6"/>
  <c r="R244" i="2"/>
  <c r="AS244" i="2"/>
  <c r="AL244" i="2"/>
  <c r="BD249" i="2"/>
  <c r="BB249" i="2"/>
  <c r="Q249" i="6" s="1"/>
  <c r="AR249" i="2"/>
  <c r="AK252" i="2"/>
  <c r="L252" i="6" s="1"/>
  <c r="R254" i="2"/>
  <c r="AS254" i="2"/>
  <c r="AL254" i="2"/>
  <c r="R251" i="2"/>
  <c r="AN251" i="2"/>
  <c r="G251" i="6" s="1"/>
  <c r="AL251" i="2"/>
  <c r="AS251" i="2"/>
  <c r="R253" i="2"/>
  <c r="AS253" i="2"/>
  <c r="AN253" i="2"/>
  <c r="G253" i="6" s="1"/>
  <c r="AL253" i="2"/>
  <c r="AT249" i="2"/>
  <c r="AN248" i="2"/>
  <c r="G248" i="6" s="1"/>
  <c r="AM248" i="2"/>
  <c r="R252" i="2"/>
  <c r="AS252" i="2"/>
  <c r="AL252" i="2"/>
  <c r="R250" i="2"/>
  <c r="AL250" i="2"/>
  <c r="AS250" i="2"/>
  <c r="R255" i="2"/>
  <c r="AN255" i="2"/>
  <c r="G255" i="6" s="1"/>
  <c r="AL255" i="2"/>
  <c r="AS255" i="2"/>
  <c r="AK250" i="2"/>
  <c r="L250" i="6" s="1"/>
  <c r="AT248" i="2"/>
  <c r="AR243" i="2"/>
  <c r="BC247" i="2"/>
  <c r="R247" i="6" s="1"/>
  <c r="BC243" i="2"/>
  <c r="R243" i="6" s="1"/>
  <c r="BD241" i="2"/>
  <c r="BB241" i="2"/>
  <c r="Q241" i="6" s="1"/>
  <c r="AR245" i="2"/>
  <c r="BC245" i="2"/>
  <c r="R245" i="6" s="1"/>
  <c r="BC239" i="2"/>
  <c r="R239" i="6" s="1"/>
  <c r="AO242" i="2"/>
  <c r="AM241" i="2"/>
  <c r="AT241" i="2"/>
  <c r="BE245" i="2"/>
  <c r="AY243" i="2"/>
  <c r="AY247" i="2"/>
  <c r="AO241" i="2"/>
  <c r="H241" i="6" s="1"/>
  <c r="AN240" i="2"/>
  <c r="G240" i="6" s="1"/>
  <c r="AY239" i="2"/>
  <c r="P229" i="6"/>
  <c r="O231" i="6"/>
  <c r="N229" i="6"/>
  <c r="N231" i="6"/>
  <c r="N233" i="6"/>
  <c r="P233" i="6"/>
  <c r="O233" i="6"/>
  <c r="BB233" i="2"/>
  <c r="Q233" i="6" s="1"/>
  <c r="BD233" i="2"/>
  <c r="O229" i="6"/>
  <c r="BB229" i="2"/>
  <c r="Q229" i="6" s="1"/>
  <c r="BD229" i="2"/>
  <c r="AY233" i="2"/>
  <c r="BE233" i="2" s="1"/>
  <c r="AI234" i="2"/>
  <c r="J234" i="6" s="1"/>
  <c r="I234" i="6"/>
  <c r="R235" i="2"/>
  <c r="AN235" i="2"/>
  <c r="G235" i="6" s="1"/>
  <c r="AS235" i="2"/>
  <c r="AL235" i="2"/>
  <c r="Q234" i="2"/>
  <c r="P234" i="2"/>
  <c r="D234" i="6" s="1"/>
  <c r="AK234" i="2"/>
  <c r="L234" i="6" s="1"/>
  <c r="BC229" i="2"/>
  <c r="R229" i="6" s="1"/>
  <c r="BD231" i="2"/>
  <c r="BB231" i="2"/>
  <c r="Q231" i="6" s="1"/>
  <c r="AR229" i="2"/>
  <c r="AR231" i="2"/>
  <c r="AR233" i="2"/>
  <c r="BC233" i="2"/>
  <c r="R233" i="6" s="1"/>
  <c r="AK232" i="2"/>
  <c r="L232" i="6" s="1"/>
  <c r="AN232" i="2"/>
  <c r="G232" i="6" s="1"/>
  <c r="AM232" i="2"/>
  <c r="AI225" i="2"/>
  <c r="J225" i="6" s="1"/>
  <c r="Q227" i="2"/>
  <c r="P227" i="2"/>
  <c r="D227" i="6" s="1"/>
  <c r="Q226" i="2"/>
  <c r="P226" i="2"/>
  <c r="D226" i="6" s="1"/>
  <c r="AT231" i="2"/>
  <c r="AK228" i="2"/>
  <c r="L228" i="6" s="1"/>
  <c r="AK225" i="2"/>
  <c r="L225" i="6" s="1"/>
  <c r="AT230" i="2"/>
  <c r="AK227" i="2"/>
  <c r="L227" i="6" s="1"/>
  <c r="AK226" i="2"/>
  <c r="L226" i="6" s="1"/>
  <c r="Q225" i="2"/>
  <c r="P225" i="2"/>
  <c r="D225" i="6" s="1"/>
  <c r="AI227" i="2"/>
  <c r="J227" i="6" s="1"/>
  <c r="Q228" i="2"/>
  <c r="P228" i="2"/>
  <c r="D228" i="6" s="1"/>
  <c r="AN230" i="2"/>
  <c r="G230" i="6" s="1"/>
  <c r="AM230" i="2"/>
  <c r="AY229" i="2"/>
  <c r="AK230" i="2"/>
  <c r="L230" i="6" s="1"/>
  <c r="AT232" i="2"/>
  <c r="Q221" i="2"/>
  <c r="P221" i="2"/>
  <c r="AK221" i="2"/>
  <c r="V220" i="2"/>
  <c r="AJ220" i="2"/>
  <c r="AT216" i="2"/>
  <c r="AH217" i="2"/>
  <c r="AI217" i="2" s="1"/>
  <c r="AG217" i="2"/>
  <c r="AJ216" i="2"/>
  <c r="V216" i="2"/>
  <c r="AL216" i="2"/>
  <c r="R216" i="2"/>
  <c r="AK223" i="2"/>
  <c r="AI221" i="2"/>
  <c r="AK222" i="2"/>
  <c r="AK218" i="2"/>
  <c r="Q223" i="2"/>
  <c r="P223" i="2"/>
  <c r="Q220" i="2"/>
  <c r="P220" i="2"/>
  <c r="Q222" i="2"/>
  <c r="P222" i="2"/>
  <c r="K215" i="2"/>
  <c r="L215" i="2"/>
  <c r="M215" i="2" s="1"/>
  <c r="O217" i="2"/>
  <c r="H217" i="2"/>
  <c r="L216" i="2"/>
  <c r="M216" i="2" s="1"/>
  <c r="K216" i="2"/>
  <c r="AK215" i="2"/>
  <c r="AK219" i="2"/>
  <c r="AI220" i="2"/>
  <c r="Q219" i="2"/>
  <c r="P219" i="2"/>
  <c r="AI222" i="2"/>
  <c r="Q218" i="2"/>
  <c r="P218" i="2"/>
  <c r="AI215" i="2"/>
  <c r="Q215" i="2"/>
  <c r="P215" i="2"/>
  <c r="E206" i="6"/>
  <c r="Y201" i="2"/>
  <c r="F201" i="6" s="1"/>
  <c r="K202" i="2"/>
  <c r="J206" i="2"/>
  <c r="L206" i="2" s="1"/>
  <c r="M206" i="2" s="1"/>
  <c r="Z201" i="2"/>
  <c r="D202" i="2"/>
  <c r="Y202" i="2"/>
  <c r="F202" i="6" s="1"/>
  <c r="D204" i="2"/>
  <c r="K204" i="2"/>
  <c r="G205" i="2"/>
  <c r="H205" i="2" s="1"/>
  <c r="AH207" i="2"/>
  <c r="I207" i="6" s="1"/>
  <c r="J211" i="2"/>
  <c r="L211" i="2" s="1"/>
  <c r="M211" i="2" s="1"/>
  <c r="E213" i="6"/>
  <c r="J213" i="2"/>
  <c r="L213" i="2" s="1"/>
  <c r="M213" i="2" s="1"/>
  <c r="J201" i="2"/>
  <c r="D201" i="2"/>
  <c r="F203" i="2"/>
  <c r="G203" i="2"/>
  <c r="AG206" i="2"/>
  <c r="AH206" i="2"/>
  <c r="I206" i="6" s="1"/>
  <c r="Y204" i="2"/>
  <c r="F204" i="6" s="1"/>
  <c r="E204" i="6"/>
  <c r="Z204" i="2"/>
  <c r="AH204" i="2" s="1"/>
  <c r="I204" i="6" s="1"/>
  <c r="H208" i="2"/>
  <c r="O208" i="2"/>
  <c r="C208" i="6" s="1"/>
  <c r="U209" i="2"/>
  <c r="AJ209" i="2" s="1"/>
  <c r="K209" i="6" s="1"/>
  <c r="T209" i="2"/>
  <c r="G211" i="2"/>
  <c r="F211" i="2"/>
  <c r="AF211" i="2"/>
  <c r="AG211" i="2" s="1"/>
  <c r="AE211" i="2"/>
  <c r="T203" i="2"/>
  <c r="U203" i="2"/>
  <c r="V203" i="2" s="1"/>
  <c r="G210" i="2"/>
  <c r="O210" i="2" s="1"/>
  <c r="C210" i="6" s="1"/>
  <c r="F210" i="2"/>
  <c r="AF210" i="2"/>
  <c r="AH210" i="2" s="1"/>
  <c r="I210" i="6" s="1"/>
  <c r="AE210" i="2"/>
  <c r="O201" i="2"/>
  <c r="H201" i="2"/>
  <c r="AJ201" i="2"/>
  <c r="K201" i="6" s="1"/>
  <c r="AE201" i="2"/>
  <c r="AF201" i="2"/>
  <c r="AG201" i="2" s="1"/>
  <c r="O202" i="2"/>
  <c r="H202" i="2"/>
  <c r="G209" i="2"/>
  <c r="H209" i="2" s="1"/>
  <c r="F209" i="2"/>
  <c r="AF209" i="2"/>
  <c r="AH209" i="2" s="1"/>
  <c r="I209" i="6" s="1"/>
  <c r="AE209" i="2"/>
  <c r="U211" i="2"/>
  <c r="AJ211" i="2" s="1"/>
  <c r="K211" i="6" s="1"/>
  <c r="T211" i="2"/>
  <c r="E212" i="6"/>
  <c r="J212" i="2"/>
  <c r="L212" i="2" s="1"/>
  <c r="M212" i="2" s="1"/>
  <c r="F206" i="2"/>
  <c r="K209" i="2"/>
  <c r="Y209" i="2"/>
  <c r="F209" i="6" s="1"/>
  <c r="K210" i="2"/>
  <c r="Y210" i="2"/>
  <c r="F210" i="6" s="1"/>
  <c r="Y211" i="2"/>
  <c r="F211" i="6" s="1"/>
  <c r="E203" i="6"/>
  <c r="E207" i="6"/>
  <c r="E211" i="6"/>
  <c r="O206" i="2"/>
  <c r="J207" i="2"/>
  <c r="L207" i="2" s="1"/>
  <c r="M207" i="2" s="1"/>
  <c r="J208" i="2"/>
  <c r="L208" i="2" s="1"/>
  <c r="M208" i="2" s="1"/>
  <c r="E205" i="6"/>
  <c r="E209" i="6"/>
  <c r="V213" i="2"/>
  <c r="AJ213" i="2"/>
  <c r="K213" i="6" s="1"/>
  <c r="AA213" i="2"/>
  <c r="AA212" i="2"/>
  <c r="H213" i="2"/>
  <c r="O213" i="2"/>
  <c r="C213" i="6" s="1"/>
  <c r="AG213" i="2"/>
  <c r="AH213" i="2"/>
  <c r="I213" i="6" s="1"/>
  <c r="H212" i="2"/>
  <c r="O212" i="2"/>
  <c r="C212" i="6" s="1"/>
  <c r="AG212" i="2"/>
  <c r="AH212" i="2"/>
  <c r="I212" i="6" s="1"/>
  <c r="F212" i="2"/>
  <c r="K212" i="2"/>
  <c r="T212" i="2"/>
  <c r="Y212" i="2"/>
  <c r="F212" i="6" s="1"/>
  <c r="AE212" i="2"/>
  <c r="F213" i="2"/>
  <c r="T213" i="2"/>
  <c r="Y213" i="2"/>
  <c r="F213" i="6" s="1"/>
  <c r="AE213" i="2"/>
  <c r="AE204" i="2"/>
  <c r="AE202" i="2"/>
  <c r="AA205" i="2"/>
  <c r="AH203" i="2"/>
  <c r="I203" i="6" s="1"/>
  <c r="AA204" i="2"/>
  <c r="V201" i="2"/>
  <c r="AA201" i="2"/>
  <c r="AA202" i="2"/>
  <c r="AA203" i="2"/>
  <c r="AG203" i="2"/>
  <c r="O205" i="2"/>
  <c r="C205" i="6" s="1"/>
  <c r="Y206" i="2"/>
  <c r="F206" i="6" s="1"/>
  <c r="AA207" i="2"/>
  <c r="F208" i="2"/>
  <c r="Z208" i="2"/>
  <c r="Y208" i="2"/>
  <c r="F208" i="6" s="1"/>
  <c r="AA210" i="2"/>
  <c r="O204" i="2"/>
  <c r="C204" i="6" s="1"/>
  <c r="H204" i="2"/>
  <c r="J205" i="2"/>
  <c r="D205" i="2"/>
  <c r="AH205" i="2"/>
  <c r="I205" i="6" s="1"/>
  <c r="P206" i="2"/>
  <c r="D206" i="6" s="1"/>
  <c r="O207" i="2"/>
  <c r="C207" i="6" s="1"/>
  <c r="Y207" i="2"/>
  <c r="F207" i="6" s="1"/>
  <c r="AG204" i="2"/>
  <c r="P208" i="2"/>
  <c r="D208" i="6" s="1"/>
  <c r="AH201" i="2"/>
  <c r="AH202" i="2"/>
  <c r="I202" i="6" s="1"/>
  <c r="Y205" i="2"/>
  <c r="F205" i="6" s="1"/>
  <c r="AA206" i="2"/>
  <c r="AI206" i="2" s="1"/>
  <c r="J206" i="6" s="1"/>
  <c r="F207" i="2"/>
  <c r="V205" i="2"/>
  <c r="AJ205" i="2"/>
  <c r="K205" i="6" s="1"/>
  <c r="AG205" i="2"/>
  <c r="U206" i="2"/>
  <c r="V207" i="2"/>
  <c r="AJ207" i="2"/>
  <c r="K207" i="6" s="1"/>
  <c r="AG207" i="2"/>
  <c r="U208" i="2"/>
  <c r="AG210" i="2"/>
  <c r="H211" i="2"/>
  <c r="O211" i="2"/>
  <c r="C211" i="6" s="1"/>
  <c r="T205" i="2"/>
  <c r="AE205" i="2"/>
  <c r="K206" i="2"/>
  <c r="T206" i="2"/>
  <c r="AE206" i="2"/>
  <c r="T207" i="2"/>
  <c r="AE207" i="2"/>
  <c r="K208" i="2"/>
  <c r="T208" i="2"/>
  <c r="AE208" i="2"/>
  <c r="AA209" i="2"/>
  <c r="V211" i="2"/>
  <c r="AG209" i="2"/>
  <c r="AA211" i="2"/>
  <c r="S199" i="6"/>
  <c r="B199" i="6"/>
  <c r="A199" i="6"/>
  <c r="S198" i="6"/>
  <c r="E198" i="6"/>
  <c r="B198" i="6"/>
  <c r="A198" i="6"/>
  <c r="S197" i="6"/>
  <c r="E197" i="6"/>
  <c r="B197" i="6"/>
  <c r="A197" i="6"/>
  <c r="S196" i="6"/>
  <c r="B196" i="6"/>
  <c r="A196" i="6"/>
  <c r="S195" i="6"/>
  <c r="C195" i="6"/>
  <c r="B195" i="6"/>
  <c r="A195" i="6"/>
  <c r="S194" i="6"/>
  <c r="B194" i="6"/>
  <c r="A194" i="6"/>
  <c r="BA199" i="2"/>
  <c r="AZ199" i="2"/>
  <c r="AV199" i="2"/>
  <c r="AD199" i="2"/>
  <c r="X199" i="2"/>
  <c r="E199" i="6" s="1"/>
  <c r="S199" i="2"/>
  <c r="J199" i="2"/>
  <c r="E199" i="2"/>
  <c r="D199" i="2"/>
  <c r="C199" i="2"/>
  <c r="B199" i="2"/>
  <c r="A199" i="2"/>
  <c r="BA198" i="2"/>
  <c r="AZ198" i="2"/>
  <c r="AV198" i="2"/>
  <c r="AD198" i="2"/>
  <c r="X198" i="2"/>
  <c r="S198" i="2"/>
  <c r="J198" i="2"/>
  <c r="E198" i="2"/>
  <c r="D198" i="2"/>
  <c r="C198" i="2"/>
  <c r="B198" i="2"/>
  <c r="A198" i="2"/>
  <c r="BA197" i="2"/>
  <c r="AZ197" i="2"/>
  <c r="AV197" i="2"/>
  <c r="AD197" i="2"/>
  <c r="X197" i="2"/>
  <c r="S197" i="2"/>
  <c r="J197" i="2"/>
  <c r="E197" i="2"/>
  <c r="D197" i="2"/>
  <c r="C197" i="2"/>
  <c r="B197" i="2"/>
  <c r="A197" i="2"/>
  <c r="BA196" i="2"/>
  <c r="AZ196" i="2"/>
  <c r="AV196" i="2"/>
  <c r="AD196" i="2"/>
  <c r="X196" i="2"/>
  <c r="E196" i="6" s="1"/>
  <c r="S196" i="2"/>
  <c r="J196" i="2"/>
  <c r="E196" i="2"/>
  <c r="D196" i="2"/>
  <c r="C196" i="2"/>
  <c r="B196" i="2"/>
  <c r="A196" i="2"/>
  <c r="BA195" i="2"/>
  <c r="AZ195" i="2"/>
  <c r="AV195" i="2"/>
  <c r="AD195" i="2"/>
  <c r="AF195" i="2" s="1"/>
  <c r="X195" i="2"/>
  <c r="Z195" i="2" s="1"/>
  <c r="AA195" i="2" s="1"/>
  <c r="S195" i="2"/>
  <c r="U195" i="2" s="1"/>
  <c r="AJ195" i="2" s="1"/>
  <c r="K195" i="6" s="1"/>
  <c r="E195" i="2"/>
  <c r="G195" i="2" s="1"/>
  <c r="O195" i="2" s="1"/>
  <c r="C195" i="2"/>
  <c r="J195" i="2" s="1"/>
  <c r="L195" i="2" s="1"/>
  <c r="M195" i="2" s="1"/>
  <c r="B195" i="2"/>
  <c r="A195" i="2"/>
  <c r="BA194" i="2"/>
  <c r="AZ194" i="2"/>
  <c r="AV194" i="2"/>
  <c r="AD194" i="2"/>
  <c r="AF194" i="2" s="1"/>
  <c r="AG194" i="2" s="1"/>
  <c r="X194" i="2"/>
  <c r="Z194" i="2" s="1"/>
  <c r="S194" i="2"/>
  <c r="E194" i="2"/>
  <c r="G194" i="2" s="1"/>
  <c r="O194" i="2" s="1"/>
  <c r="C194" i="6" s="1"/>
  <c r="C194" i="2"/>
  <c r="J194" i="2" s="1"/>
  <c r="B194" i="2"/>
  <c r="A194" i="2"/>
  <c r="AP242" i="2"/>
  <c r="AP240" i="2"/>
  <c r="AW255" i="2"/>
  <c r="AW235" i="2"/>
  <c r="AQ237" i="2"/>
  <c r="AW238" i="2"/>
  <c r="AP253" i="2"/>
  <c r="AP248" i="2"/>
  <c r="AX242" i="2"/>
  <c r="AP235" i="2"/>
  <c r="AW232" i="2"/>
  <c r="AP251" i="2"/>
  <c r="AW253" i="2"/>
  <c r="AW230" i="2"/>
  <c r="AW248" i="2"/>
  <c r="AW242" i="2"/>
  <c r="AW240" i="2"/>
  <c r="AX231" i="2"/>
  <c r="AQ242" i="2"/>
  <c r="AX241" i="2"/>
  <c r="AP238" i="2"/>
  <c r="AQ241" i="2"/>
  <c r="AW251" i="2"/>
  <c r="AP232" i="2"/>
  <c r="AX237" i="2"/>
  <c r="AP255" i="2"/>
  <c r="AX249" i="2"/>
  <c r="AP230" i="2"/>
  <c r="P241" i="6" l="1"/>
  <c r="M240" i="6"/>
  <c r="O240" i="6"/>
  <c r="N241" i="6"/>
  <c r="P242" i="6"/>
  <c r="N242" i="6"/>
  <c r="M248" i="6"/>
  <c r="O248" i="6"/>
  <c r="O253" i="6"/>
  <c r="M251" i="6"/>
  <c r="M255" i="6"/>
  <c r="M253" i="6"/>
  <c r="O255" i="6"/>
  <c r="P249" i="6"/>
  <c r="O251" i="6"/>
  <c r="P237" i="6"/>
  <c r="BC237" i="2"/>
  <c r="R237" i="6" s="1"/>
  <c r="N237" i="6"/>
  <c r="AR237" i="2"/>
  <c r="M242" i="6"/>
  <c r="O242" i="6"/>
  <c r="BD242" i="2"/>
  <c r="BB242" i="2"/>
  <c r="Q242" i="6" s="1"/>
  <c r="M238" i="6"/>
  <c r="O238" i="6"/>
  <c r="BD238" i="2"/>
  <c r="BB238" i="2"/>
  <c r="Q238" i="6" s="1"/>
  <c r="AN244" i="2"/>
  <c r="AM244" i="2"/>
  <c r="AY242" i="2"/>
  <c r="BF242" i="2" s="1"/>
  <c r="H242" i="6"/>
  <c r="AM255" i="2"/>
  <c r="AM253" i="2"/>
  <c r="AT244" i="2"/>
  <c r="H237" i="6"/>
  <c r="G242" i="6"/>
  <c r="AM251" i="2"/>
  <c r="AT246" i="2"/>
  <c r="G238" i="6"/>
  <c r="AO238" i="2"/>
  <c r="AM246" i="2"/>
  <c r="AN246" i="2"/>
  <c r="AY237" i="2"/>
  <c r="BD248" i="2"/>
  <c r="BB248" i="2"/>
  <c r="Q248" i="6" s="1"/>
  <c r="BD253" i="2"/>
  <c r="BB253" i="2"/>
  <c r="Q253" i="6" s="1"/>
  <c r="BD255" i="2"/>
  <c r="BB255" i="2"/>
  <c r="Q255" i="6" s="1"/>
  <c r="BC249" i="2"/>
  <c r="R249" i="6" s="1"/>
  <c r="BD251" i="2"/>
  <c r="BB251" i="2"/>
  <c r="Q251" i="6" s="1"/>
  <c r="AN252" i="2"/>
  <c r="G252" i="6" s="1"/>
  <c r="AM252" i="2"/>
  <c r="AO248" i="2"/>
  <c r="H248" i="6" s="1"/>
  <c r="AT253" i="2"/>
  <c r="AY253" i="2" s="1"/>
  <c r="AO251" i="2"/>
  <c r="H251" i="6" s="1"/>
  <c r="AO255" i="2"/>
  <c r="H255" i="6" s="1"/>
  <c r="AO253" i="2"/>
  <c r="H253" i="6" s="1"/>
  <c r="AT254" i="2"/>
  <c r="AT255" i="2"/>
  <c r="AT250" i="2"/>
  <c r="AT252" i="2"/>
  <c r="AY249" i="2"/>
  <c r="AN250" i="2"/>
  <c r="G250" i="6" s="1"/>
  <c r="AM250" i="2"/>
  <c r="AT251" i="2"/>
  <c r="AN254" i="2"/>
  <c r="G254" i="6" s="1"/>
  <c r="AM254" i="2"/>
  <c r="BC241" i="2"/>
  <c r="R241" i="6" s="1"/>
  <c r="BD240" i="2"/>
  <c r="AY240" i="2"/>
  <c r="BB240" i="2"/>
  <c r="Q240" i="6" s="1"/>
  <c r="AR241" i="2"/>
  <c r="BC242" i="2"/>
  <c r="R242" i="6" s="1"/>
  <c r="AR242" i="2"/>
  <c r="BE239" i="2"/>
  <c r="BF239" i="2"/>
  <c r="BF247" i="2"/>
  <c r="BE247" i="2"/>
  <c r="AO240" i="2"/>
  <c r="H240" i="6" s="1"/>
  <c r="BF243" i="2"/>
  <c r="BE243" i="2"/>
  <c r="AY241" i="2"/>
  <c r="P231" i="6"/>
  <c r="M230" i="6"/>
  <c r="O230" i="6"/>
  <c r="M232" i="6"/>
  <c r="O232" i="6"/>
  <c r="O235" i="6"/>
  <c r="M235" i="6"/>
  <c r="BF233" i="2"/>
  <c r="AM235" i="2"/>
  <c r="BD235" i="2"/>
  <c r="BB235" i="2"/>
  <c r="Q235" i="6" s="1"/>
  <c r="AT235" i="2"/>
  <c r="AO235" i="2"/>
  <c r="H235" i="6" s="1"/>
  <c r="R234" i="2"/>
  <c r="AS234" i="2"/>
  <c r="AL234" i="2"/>
  <c r="BC231" i="2"/>
  <c r="R231" i="6" s="1"/>
  <c r="BD230" i="2"/>
  <c r="BB230" i="2"/>
  <c r="Q230" i="6" s="1"/>
  <c r="BD232" i="2"/>
  <c r="BB232" i="2"/>
  <c r="Q232" i="6" s="1"/>
  <c r="R227" i="2"/>
  <c r="AL227" i="2"/>
  <c r="AM227" i="2" s="1"/>
  <c r="AS227" i="2"/>
  <c r="AN227" i="2"/>
  <c r="G227" i="6" s="1"/>
  <c r="AY231" i="2"/>
  <c r="AO230" i="2"/>
  <c r="H230" i="6" s="1"/>
  <c r="R225" i="2"/>
  <c r="AS225" i="2"/>
  <c r="AL225" i="2"/>
  <c r="AN225" i="2"/>
  <c r="G225" i="6" s="1"/>
  <c r="R226" i="2"/>
  <c r="AL226" i="2"/>
  <c r="AS226" i="2"/>
  <c r="BE229" i="2"/>
  <c r="BF229" i="2"/>
  <c r="R228" i="2"/>
  <c r="AS228" i="2"/>
  <c r="AL228" i="2"/>
  <c r="AO232" i="2"/>
  <c r="H232" i="6" s="1"/>
  <c r="Q217" i="2"/>
  <c r="P217" i="2"/>
  <c r="R222" i="2"/>
  <c r="AL222" i="2"/>
  <c r="AS222" i="2"/>
  <c r="R223" i="2"/>
  <c r="AN223" i="2"/>
  <c r="AL223" i="2"/>
  <c r="AS223" i="2"/>
  <c r="AK216" i="2"/>
  <c r="AK220" i="2"/>
  <c r="R221" i="2"/>
  <c r="AS221" i="2"/>
  <c r="AN221" i="2"/>
  <c r="AL221" i="2"/>
  <c r="R219" i="2"/>
  <c r="AL219" i="2"/>
  <c r="AS219" i="2"/>
  <c r="AN219" i="2"/>
  <c r="R218" i="2"/>
  <c r="AL218" i="2"/>
  <c r="AS218" i="2"/>
  <c r="R220" i="2"/>
  <c r="AL220" i="2"/>
  <c r="AS220" i="2"/>
  <c r="AM216" i="2"/>
  <c r="R215" i="2"/>
  <c r="AL215" i="2"/>
  <c r="AS215" i="2"/>
  <c r="AN215" i="2"/>
  <c r="V209" i="2"/>
  <c r="O209" i="2"/>
  <c r="C209" i="6" s="1"/>
  <c r="H210" i="2"/>
  <c r="AH211" i="2"/>
  <c r="I211" i="6" s="1"/>
  <c r="Q208" i="2"/>
  <c r="R208" i="2" s="1"/>
  <c r="U202" i="2"/>
  <c r="U210" i="2"/>
  <c r="K211" i="2"/>
  <c r="K213" i="2"/>
  <c r="AI201" i="2"/>
  <c r="J201" i="6" s="1"/>
  <c r="I201" i="6"/>
  <c r="Q206" i="2"/>
  <c r="C206" i="6"/>
  <c r="AL201" i="2"/>
  <c r="U212" i="2"/>
  <c r="AJ212" i="2" s="1"/>
  <c r="K212" i="6" s="1"/>
  <c r="Q201" i="2"/>
  <c r="C201" i="6"/>
  <c r="P201" i="2"/>
  <c r="D201" i="6" s="1"/>
  <c r="O203" i="2"/>
  <c r="H203" i="2"/>
  <c r="K207" i="2"/>
  <c r="AI207" i="2"/>
  <c r="J207" i="6" s="1"/>
  <c r="U204" i="2"/>
  <c r="AJ203" i="2"/>
  <c r="K203" i="6" s="1"/>
  <c r="P202" i="2"/>
  <c r="D202" i="6" s="1"/>
  <c r="C202" i="6"/>
  <c r="Q202" i="2"/>
  <c r="AN201" i="2"/>
  <c r="L201" i="2"/>
  <c r="M201" i="2" s="1"/>
  <c r="K201" i="2"/>
  <c r="V212" i="2"/>
  <c r="AI212" i="2"/>
  <c r="J212" i="6" s="1"/>
  <c r="AI213" i="2"/>
  <c r="J213" i="6" s="1"/>
  <c r="Q213" i="2"/>
  <c r="P213" i="2"/>
  <c r="D213" i="6" s="1"/>
  <c r="AK213" i="2"/>
  <c r="L213" i="6" s="1"/>
  <c r="Q212" i="2"/>
  <c r="P212" i="2"/>
  <c r="D212" i="6" s="1"/>
  <c r="AI210" i="2"/>
  <c r="J210" i="6" s="1"/>
  <c r="AI211" i="2"/>
  <c r="J211" i="6" s="1"/>
  <c r="Q211" i="2"/>
  <c r="P211" i="2"/>
  <c r="D211" i="6" s="1"/>
  <c r="AK207" i="2"/>
  <c r="L207" i="6" s="1"/>
  <c r="AK205" i="2"/>
  <c r="L205" i="6" s="1"/>
  <c r="Q207" i="2"/>
  <c r="P207" i="2"/>
  <c r="D207" i="6" s="1"/>
  <c r="L205" i="2"/>
  <c r="M205" i="2" s="1"/>
  <c r="K205" i="2"/>
  <c r="V206" i="2"/>
  <c r="AJ206" i="2"/>
  <c r="K206" i="6" s="1"/>
  <c r="AI209" i="2"/>
  <c r="J209" i="6" s="1"/>
  <c r="AK211" i="2"/>
  <c r="L211" i="6" s="1"/>
  <c r="V210" i="2"/>
  <c r="AJ210" i="2"/>
  <c r="K210" i="6" s="1"/>
  <c r="AI204" i="2"/>
  <c r="J204" i="6" s="1"/>
  <c r="AS208" i="2"/>
  <c r="AA208" i="2"/>
  <c r="AH208" i="2"/>
  <c r="Q210" i="2"/>
  <c r="P210" i="2"/>
  <c r="D210" i="6" s="1"/>
  <c r="V208" i="2"/>
  <c r="AJ208" i="2"/>
  <c r="K208" i="6" s="1"/>
  <c r="Q205" i="2"/>
  <c r="P205" i="2"/>
  <c r="D205" i="6" s="1"/>
  <c r="AK209" i="2"/>
  <c r="L209" i="6" s="1"/>
  <c r="AI202" i="2"/>
  <c r="J202" i="6" s="1"/>
  <c r="AI205" i="2"/>
  <c r="J205" i="6" s="1"/>
  <c r="Q204" i="2"/>
  <c r="P204" i="2"/>
  <c r="D204" i="6" s="1"/>
  <c r="Q209" i="2"/>
  <c r="P209" i="2"/>
  <c r="D209" i="6" s="1"/>
  <c r="AK203" i="2"/>
  <c r="L203" i="6" s="1"/>
  <c r="AK201" i="2"/>
  <c r="L201" i="6" s="1"/>
  <c r="AI203" i="2"/>
  <c r="J203" i="6" s="1"/>
  <c r="L194" i="2"/>
  <c r="M194" i="2" s="1"/>
  <c r="K194" i="2"/>
  <c r="D194" i="2"/>
  <c r="AE194" i="2"/>
  <c r="D195" i="2"/>
  <c r="V195" i="2"/>
  <c r="AK195" i="2" s="1"/>
  <c r="L195" i="6" s="1"/>
  <c r="E195" i="6"/>
  <c r="E194" i="6"/>
  <c r="Q194" i="2"/>
  <c r="P194" i="2"/>
  <c r="D194" i="6" s="1"/>
  <c r="Q195" i="2"/>
  <c r="R195" i="2" s="1"/>
  <c r="P195" i="2"/>
  <c r="D195" i="6" s="1"/>
  <c r="AS194" i="2"/>
  <c r="AS195" i="2"/>
  <c r="L196" i="2"/>
  <c r="M196" i="2" s="1"/>
  <c r="K196" i="2"/>
  <c r="AF196" i="2"/>
  <c r="AE196" i="2"/>
  <c r="Z198" i="2"/>
  <c r="Y198" i="2"/>
  <c r="F198" i="6" s="1"/>
  <c r="H194" i="2"/>
  <c r="T194" i="2"/>
  <c r="AA194" i="2"/>
  <c r="AH194" i="2"/>
  <c r="F195" i="2"/>
  <c r="Y195" i="2"/>
  <c r="F195" i="6" s="1"/>
  <c r="AG195" i="2"/>
  <c r="G197" i="2"/>
  <c r="F197" i="2"/>
  <c r="Z197" i="2"/>
  <c r="Y197" i="2"/>
  <c r="F197" i="6" s="1"/>
  <c r="L199" i="2"/>
  <c r="M199" i="2" s="1"/>
  <c r="K199" i="2"/>
  <c r="U199" i="2"/>
  <c r="T199" i="2"/>
  <c r="AF199" i="2"/>
  <c r="AE199" i="2"/>
  <c r="H195" i="2"/>
  <c r="T195" i="2"/>
  <c r="AH195" i="2"/>
  <c r="G196" i="2"/>
  <c r="F196" i="2"/>
  <c r="Z196" i="2"/>
  <c r="Y196" i="2"/>
  <c r="F196" i="6" s="1"/>
  <c r="L198" i="2"/>
  <c r="M198" i="2" s="1"/>
  <c r="K198" i="2"/>
  <c r="T198" i="2"/>
  <c r="AF198" i="2"/>
  <c r="AE198" i="2"/>
  <c r="L197" i="2"/>
  <c r="M197" i="2" s="1"/>
  <c r="K197" i="2"/>
  <c r="U197" i="2"/>
  <c r="T197" i="2"/>
  <c r="AF197" i="2"/>
  <c r="AE197" i="2"/>
  <c r="G199" i="2"/>
  <c r="F199" i="2"/>
  <c r="Z199" i="2"/>
  <c r="Y199" i="2"/>
  <c r="F199" i="6" s="1"/>
  <c r="F194" i="2"/>
  <c r="Y194" i="2"/>
  <c r="F194" i="6" s="1"/>
  <c r="K195" i="2"/>
  <c r="AE195" i="2"/>
  <c r="U196" i="2"/>
  <c r="T196" i="2"/>
  <c r="G198" i="2"/>
  <c r="F198" i="2"/>
  <c r="S193" i="6"/>
  <c r="B193" i="6"/>
  <c r="A193" i="6"/>
  <c r="S192" i="6"/>
  <c r="E192" i="6"/>
  <c r="B192" i="6"/>
  <c r="A192" i="6"/>
  <c r="S191" i="6"/>
  <c r="E191" i="6"/>
  <c r="B191" i="6"/>
  <c r="A191" i="6"/>
  <c r="S190" i="6"/>
  <c r="C190" i="6"/>
  <c r="B190" i="6"/>
  <c r="A190" i="6"/>
  <c r="S189" i="6"/>
  <c r="K189" i="6"/>
  <c r="B189" i="6"/>
  <c r="A189" i="6"/>
  <c r="S188" i="6"/>
  <c r="B188" i="6"/>
  <c r="A188" i="6"/>
  <c r="S187" i="6"/>
  <c r="K187" i="6"/>
  <c r="E187" i="6"/>
  <c r="B187" i="6"/>
  <c r="A187" i="6"/>
  <c r="S186" i="6"/>
  <c r="C186" i="6"/>
  <c r="B186" i="6"/>
  <c r="A186" i="6"/>
  <c r="BA193" i="2"/>
  <c r="AZ193" i="2"/>
  <c r="AV193" i="2"/>
  <c r="AD193" i="2"/>
  <c r="AF193" i="2" s="1"/>
  <c r="X193" i="2"/>
  <c r="Z193" i="2" s="1"/>
  <c r="S193" i="2"/>
  <c r="U193" i="2" s="1"/>
  <c r="U194" i="2" s="1"/>
  <c r="E193" i="2"/>
  <c r="G193" i="2" s="1"/>
  <c r="C193" i="2"/>
  <c r="D193" i="2" s="1"/>
  <c r="B193" i="2"/>
  <c r="A193" i="2"/>
  <c r="BA192" i="2"/>
  <c r="AZ192" i="2"/>
  <c r="AV192" i="2"/>
  <c r="AD192" i="2"/>
  <c r="AF192" i="2" s="1"/>
  <c r="X192" i="2"/>
  <c r="Z192" i="2" s="1"/>
  <c r="S192" i="2"/>
  <c r="J192" i="2"/>
  <c r="L192" i="2" s="1"/>
  <c r="M192" i="2" s="1"/>
  <c r="E192" i="2"/>
  <c r="G192" i="2" s="1"/>
  <c r="C192" i="2"/>
  <c r="D192" i="2" s="1"/>
  <c r="B192" i="2"/>
  <c r="A192" i="2"/>
  <c r="BA191" i="2"/>
  <c r="AZ191" i="2"/>
  <c r="AV191" i="2"/>
  <c r="AD191" i="2"/>
  <c r="AF191" i="2" s="1"/>
  <c r="X191" i="2"/>
  <c r="Z191" i="2" s="1"/>
  <c r="S191" i="2"/>
  <c r="U191" i="2" s="1"/>
  <c r="E191" i="2"/>
  <c r="G191" i="2" s="1"/>
  <c r="O191" i="2" s="1"/>
  <c r="C191" i="6" s="1"/>
  <c r="C191" i="2"/>
  <c r="J191" i="2" s="1"/>
  <c r="L191" i="2" s="1"/>
  <c r="M191" i="2" s="1"/>
  <c r="B191" i="2"/>
  <c r="A191" i="2"/>
  <c r="BA190" i="2"/>
  <c r="AZ190" i="2"/>
  <c r="AV190" i="2"/>
  <c r="AD190" i="2"/>
  <c r="AF190" i="2" s="1"/>
  <c r="X190" i="2"/>
  <c r="Z190" i="2" s="1"/>
  <c r="S190" i="2"/>
  <c r="J190" i="2"/>
  <c r="L190" i="2" s="1"/>
  <c r="M190" i="2" s="1"/>
  <c r="E190" i="2"/>
  <c r="G190" i="2" s="1"/>
  <c r="O190" i="2" s="1"/>
  <c r="D190" i="2"/>
  <c r="C190" i="2"/>
  <c r="B190" i="2"/>
  <c r="A190" i="2"/>
  <c r="BA189" i="2"/>
  <c r="AZ189" i="2"/>
  <c r="AV189" i="2"/>
  <c r="AD189" i="2"/>
  <c r="AF189" i="2" s="1"/>
  <c r="X189" i="2"/>
  <c r="Z189" i="2" s="1"/>
  <c r="S189" i="2"/>
  <c r="U189" i="2" s="1"/>
  <c r="AJ189" i="2" s="1"/>
  <c r="E189" i="2"/>
  <c r="G189" i="2" s="1"/>
  <c r="O189" i="2" s="1"/>
  <c r="C189" i="6" s="1"/>
  <c r="C189" i="2"/>
  <c r="D189" i="2" s="1"/>
  <c r="B189" i="2"/>
  <c r="A189" i="2"/>
  <c r="BA188" i="2"/>
  <c r="AZ188" i="2"/>
  <c r="AV188" i="2"/>
  <c r="AD188" i="2"/>
  <c r="AF188" i="2" s="1"/>
  <c r="X188" i="2"/>
  <c r="Z188" i="2" s="1"/>
  <c r="S188" i="2"/>
  <c r="J188" i="2"/>
  <c r="L188" i="2" s="1"/>
  <c r="M188" i="2" s="1"/>
  <c r="E188" i="2"/>
  <c r="G188" i="2" s="1"/>
  <c r="O188" i="2" s="1"/>
  <c r="C188" i="6" s="1"/>
  <c r="D188" i="2"/>
  <c r="C188" i="2"/>
  <c r="B188" i="2"/>
  <c r="A188" i="2"/>
  <c r="BA187" i="2"/>
  <c r="AZ187" i="2"/>
  <c r="AV187" i="2"/>
  <c r="AD187" i="2"/>
  <c r="AF187" i="2" s="1"/>
  <c r="X187" i="2"/>
  <c r="Z187" i="2" s="1"/>
  <c r="S187" i="2"/>
  <c r="U187" i="2" s="1"/>
  <c r="AJ187" i="2" s="1"/>
  <c r="E187" i="2"/>
  <c r="G187" i="2" s="1"/>
  <c r="O187" i="2" s="1"/>
  <c r="C187" i="6" s="1"/>
  <c r="C187" i="2"/>
  <c r="J187" i="2" s="1"/>
  <c r="L187" i="2" s="1"/>
  <c r="M187" i="2" s="1"/>
  <c r="B187" i="2"/>
  <c r="A187" i="2"/>
  <c r="BA186" i="2"/>
  <c r="AZ186" i="2"/>
  <c r="AV186" i="2"/>
  <c r="AD186" i="2"/>
  <c r="AF186" i="2" s="1"/>
  <c r="X186" i="2"/>
  <c r="Z186" i="2" s="1"/>
  <c r="S186" i="2"/>
  <c r="U186" i="2" s="1"/>
  <c r="AJ186" i="2" s="1"/>
  <c r="K186" i="6" s="1"/>
  <c r="J186" i="2"/>
  <c r="L186" i="2" s="1"/>
  <c r="M186" i="2" s="1"/>
  <c r="E186" i="2"/>
  <c r="G186" i="2" s="1"/>
  <c r="O186" i="2" s="1"/>
  <c r="D186" i="2"/>
  <c r="C186" i="2"/>
  <c r="B186" i="2"/>
  <c r="A186" i="2"/>
  <c r="S185" i="6"/>
  <c r="B185" i="6"/>
  <c r="A185" i="6"/>
  <c r="S184" i="6"/>
  <c r="B184" i="6"/>
  <c r="A184" i="6"/>
  <c r="S183" i="6"/>
  <c r="B183" i="6"/>
  <c r="A183" i="6"/>
  <c r="BA185" i="2"/>
  <c r="AZ185" i="2"/>
  <c r="AV185" i="2"/>
  <c r="AD185" i="2"/>
  <c r="AF185" i="2" s="1"/>
  <c r="X185" i="2"/>
  <c r="Z185" i="2" s="1"/>
  <c r="S185" i="2"/>
  <c r="U185" i="2" s="1"/>
  <c r="E185" i="2"/>
  <c r="G185" i="2" s="1"/>
  <c r="D185" i="2"/>
  <c r="C185" i="2"/>
  <c r="J185" i="2" s="1"/>
  <c r="L185" i="2" s="1"/>
  <c r="M185" i="2" s="1"/>
  <c r="B185" i="2"/>
  <c r="A185" i="2"/>
  <c r="BA184" i="2"/>
  <c r="AZ184" i="2"/>
  <c r="AV184" i="2"/>
  <c r="AD184" i="2"/>
  <c r="AF184" i="2" s="1"/>
  <c r="X184" i="2"/>
  <c r="Z184" i="2" s="1"/>
  <c r="S184" i="2"/>
  <c r="E184" i="2"/>
  <c r="G184" i="2" s="1"/>
  <c r="C184" i="2"/>
  <c r="J184" i="2" s="1"/>
  <c r="L184" i="2" s="1"/>
  <c r="M184" i="2" s="1"/>
  <c r="B184" i="2"/>
  <c r="A184" i="2"/>
  <c r="BA183" i="2"/>
  <c r="AZ183" i="2"/>
  <c r="AV183" i="2"/>
  <c r="AD183" i="2"/>
  <c r="AF183" i="2" s="1"/>
  <c r="X183" i="2"/>
  <c r="Z183" i="2" s="1"/>
  <c r="S183" i="2"/>
  <c r="U183" i="2" s="1"/>
  <c r="E183" i="2"/>
  <c r="G183" i="2" s="1"/>
  <c r="D183" i="2"/>
  <c r="C183" i="2"/>
  <c r="J183" i="2" s="1"/>
  <c r="L183" i="2" s="1"/>
  <c r="M183" i="2" s="1"/>
  <c r="B183" i="2"/>
  <c r="A183" i="2"/>
  <c r="AX235" i="2"/>
  <c r="AX253" i="2"/>
  <c r="AP246" i="2"/>
  <c r="AX230" i="2"/>
  <c r="AW250" i="2"/>
  <c r="AW225" i="2"/>
  <c r="AW215" i="2"/>
  <c r="AW244" i="2"/>
  <c r="AQ253" i="2"/>
  <c r="AP244" i="2"/>
  <c r="AX238" i="2"/>
  <c r="AP227" i="2"/>
  <c r="AW223" i="2"/>
  <c r="AW252" i="2"/>
  <c r="AP250" i="2"/>
  <c r="AW227" i="2"/>
  <c r="AX255" i="2"/>
  <c r="AP221" i="2"/>
  <c r="AQ232" i="2"/>
  <c r="AQ248" i="2"/>
  <c r="AP225" i="2"/>
  <c r="AW219" i="2"/>
  <c r="AW246" i="2"/>
  <c r="AX240" i="2"/>
  <c r="AQ255" i="2"/>
  <c r="AP215" i="2"/>
  <c r="AQ251" i="2"/>
  <c r="AP252" i="2"/>
  <c r="AQ240" i="2"/>
  <c r="AQ238" i="2"/>
  <c r="AW254" i="2"/>
  <c r="AP223" i="2"/>
  <c r="AX251" i="2"/>
  <c r="AP201" i="2"/>
  <c r="AW221" i="2"/>
  <c r="AX232" i="2"/>
  <c r="AX248" i="2"/>
  <c r="AP254" i="2"/>
  <c r="AP219" i="2"/>
  <c r="AQ235" i="2"/>
  <c r="AQ230" i="2"/>
  <c r="O223" i="6" l="1"/>
  <c r="O219" i="6"/>
  <c r="O215" i="6"/>
  <c r="M223" i="6"/>
  <c r="M215" i="6"/>
  <c r="M221" i="6"/>
  <c r="M219" i="6"/>
  <c r="O221" i="6"/>
  <c r="BE242" i="2"/>
  <c r="N240" i="6"/>
  <c r="P240" i="6"/>
  <c r="M254" i="6"/>
  <c r="O254" i="6"/>
  <c r="P251" i="6"/>
  <c r="N253" i="6"/>
  <c r="N248" i="6"/>
  <c r="P248" i="6"/>
  <c r="N255" i="6"/>
  <c r="M250" i="6"/>
  <c r="O250" i="6"/>
  <c r="P255" i="6"/>
  <c r="N251" i="6"/>
  <c r="M252" i="6"/>
  <c r="O252" i="6"/>
  <c r="P253" i="6"/>
  <c r="M246" i="6"/>
  <c r="O246" i="6"/>
  <c r="BD246" i="2"/>
  <c r="BB246" i="2"/>
  <c r="Q246" i="6" s="1"/>
  <c r="AY246" i="2"/>
  <c r="P238" i="6"/>
  <c r="BC238" i="2"/>
  <c r="R238" i="6" s="1"/>
  <c r="N238" i="6"/>
  <c r="AR238" i="2"/>
  <c r="M244" i="6"/>
  <c r="O244" i="6"/>
  <c r="BB244" i="2"/>
  <c r="Q244" i="6" s="1"/>
  <c r="BD244" i="2"/>
  <c r="AY255" i="2"/>
  <c r="BE255" i="2" s="1"/>
  <c r="G246" i="6"/>
  <c r="AO246" i="2"/>
  <c r="H238" i="6"/>
  <c r="G244" i="6"/>
  <c r="AO244" i="2"/>
  <c r="AY244" i="2" s="1"/>
  <c r="BE237" i="2"/>
  <c r="BF237" i="2"/>
  <c r="AY238" i="2"/>
  <c r="BD254" i="2"/>
  <c r="BB254" i="2"/>
  <c r="Q254" i="6" s="1"/>
  <c r="BC251" i="2"/>
  <c r="R251" i="6" s="1"/>
  <c r="AR253" i="2"/>
  <c r="AR248" i="2"/>
  <c r="BC248" i="2"/>
  <c r="R248" i="6" s="1"/>
  <c r="AR255" i="2"/>
  <c r="BD250" i="2"/>
  <c r="BB250" i="2"/>
  <c r="Q250" i="6" s="1"/>
  <c r="BC255" i="2"/>
  <c r="R255" i="6" s="1"/>
  <c r="AR251" i="2"/>
  <c r="BD252" i="2"/>
  <c r="BB252" i="2"/>
  <c r="Q252" i="6" s="1"/>
  <c r="BC253" i="2"/>
  <c r="R253" i="6" s="1"/>
  <c r="BF255" i="2"/>
  <c r="BF253" i="2"/>
  <c r="BE253" i="2"/>
  <c r="AO254" i="2"/>
  <c r="H254" i="6" s="1"/>
  <c r="AY251" i="2"/>
  <c r="AO250" i="2"/>
  <c r="H250" i="6" s="1"/>
  <c r="AO252" i="2"/>
  <c r="H252" i="6" s="1"/>
  <c r="BF249" i="2"/>
  <c r="BE249" i="2"/>
  <c r="AY248" i="2"/>
  <c r="AR240" i="2"/>
  <c r="BC240" i="2"/>
  <c r="R240" i="6" s="1"/>
  <c r="BF240" i="2"/>
  <c r="BE240" i="2"/>
  <c r="BF241" i="2"/>
  <c r="BE241" i="2"/>
  <c r="N232" i="6"/>
  <c r="P232" i="6"/>
  <c r="M225" i="6"/>
  <c r="N230" i="6"/>
  <c r="P230" i="6"/>
  <c r="O227" i="6"/>
  <c r="O225" i="6"/>
  <c r="M227" i="6"/>
  <c r="N235" i="6"/>
  <c r="P235" i="6"/>
  <c r="AY230" i="2"/>
  <c r="BF230" i="2" s="1"/>
  <c r="AR235" i="2"/>
  <c r="BC235" i="2"/>
  <c r="R235" i="6" s="1"/>
  <c r="AT234" i="2"/>
  <c r="AM234" i="2"/>
  <c r="AN234" i="2"/>
  <c r="G234" i="6" s="1"/>
  <c r="AY235" i="2"/>
  <c r="AR232" i="2"/>
  <c r="BC232" i="2"/>
  <c r="R232" i="6" s="1"/>
  <c r="AR230" i="2"/>
  <c r="BC230" i="2"/>
  <c r="R230" i="6" s="1"/>
  <c r="BD227" i="2"/>
  <c r="BB227" i="2"/>
  <c r="Q227" i="6" s="1"/>
  <c r="BD225" i="2"/>
  <c r="BB225" i="2"/>
  <c r="Q225" i="6" s="1"/>
  <c r="AY232" i="2"/>
  <c r="AN228" i="2"/>
  <c r="G228" i="6" s="1"/>
  <c r="AM228" i="2"/>
  <c r="AO225" i="2"/>
  <c r="H225" i="6" s="1"/>
  <c r="AT228" i="2"/>
  <c r="AT226" i="2"/>
  <c r="AM225" i="2"/>
  <c r="BE231" i="2"/>
  <c r="BF231" i="2"/>
  <c r="AT227" i="2"/>
  <c r="AN226" i="2"/>
  <c r="G226" i="6" s="1"/>
  <c r="AM226" i="2"/>
  <c r="AT225" i="2"/>
  <c r="AO227" i="2"/>
  <c r="H227" i="6" s="1"/>
  <c r="BD219" i="2"/>
  <c r="BB219" i="2"/>
  <c r="Q219" i="6" s="1"/>
  <c r="BD215" i="2"/>
  <c r="AY215" i="2"/>
  <c r="BB215" i="2"/>
  <c r="Q215" i="6" s="1"/>
  <c r="BD221" i="2"/>
  <c r="AY221" i="2"/>
  <c r="BB221" i="2"/>
  <c r="Q221" i="6" s="1"/>
  <c r="BD223" i="2"/>
  <c r="BB223" i="2"/>
  <c r="Q223" i="6" s="1"/>
  <c r="AT219" i="2"/>
  <c r="AN220" i="2"/>
  <c r="AM220" i="2"/>
  <c r="AM223" i="2"/>
  <c r="AN222" i="2"/>
  <c r="AM222" i="2"/>
  <c r="AO215" i="2"/>
  <c r="AO219" i="2"/>
  <c r="AM221" i="2"/>
  <c r="AO223" i="2"/>
  <c r="AT215" i="2"/>
  <c r="AO221" i="2"/>
  <c r="AT218" i="2"/>
  <c r="AM215" i="2"/>
  <c r="AT220" i="2"/>
  <c r="AM218" i="2"/>
  <c r="AM219" i="2"/>
  <c r="AT221" i="2"/>
  <c r="AT223" i="2"/>
  <c r="AT222" i="2"/>
  <c r="R217" i="2"/>
  <c r="AS217" i="2"/>
  <c r="AL217" i="2"/>
  <c r="AN217" i="2"/>
  <c r="AL208" i="2"/>
  <c r="AJ202" i="2"/>
  <c r="K202" i="6" s="1"/>
  <c r="V202" i="2"/>
  <c r="AK202" i="2" s="1"/>
  <c r="L202" i="6" s="1"/>
  <c r="M201" i="6"/>
  <c r="AI208" i="2"/>
  <c r="J208" i="6" s="1"/>
  <c r="I208" i="6"/>
  <c r="G201" i="6"/>
  <c r="R201" i="2"/>
  <c r="AM201" i="2" s="1"/>
  <c r="AS201" i="2"/>
  <c r="R206" i="2"/>
  <c r="AS206" i="2"/>
  <c r="AT206" i="2" s="1"/>
  <c r="AL206" i="2"/>
  <c r="R202" i="2"/>
  <c r="AS202" i="2"/>
  <c r="AL202" i="2"/>
  <c r="V204" i="2"/>
  <c r="AK204" i="2" s="1"/>
  <c r="L204" i="6" s="1"/>
  <c r="AJ204" i="2"/>
  <c r="K204" i="6" s="1"/>
  <c r="C203" i="6"/>
  <c r="Q203" i="2"/>
  <c r="P203" i="2"/>
  <c r="D203" i="6" s="1"/>
  <c r="R213" i="2"/>
  <c r="AS213" i="2"/>
  <c r="AN213" i="2"/>
  <c r="G213" i="6" s="1"/>
  <c r="AL213" i="2"/>
  <c r="AK212" i="2"/>
  <c r="L212" i="6" s="1"/>
  <c r="R212" i="2"/>
  <c r="AS212" i="2"/>
  <c r="AL212" i="2"/>
  <c r="AK208" i="2"/>
  <c r="L208" i="6" s="1"/>
  <c r="R204" i="2"/>
  <c r="AL204" i="2"/>
  <c r="AS204" i="2"/>
  <c r="R205" i="2"/>
  <c r="AS205" i="2"/>
  <c r="AN205" i="2"/>
  <c r="G205" i="6" s="1"/>
  <c r="AL205" i="2"/>
  <c r="AK210" i="2"/>
  <c r="L210" i="6" s="1"/>
  <c r="AK206" i="2"/>
  <c r="L206" i="6" s="1"/>
  <c r="AM208" i="2"/>
  <c r="R210" i="2"/>
  <c r="AS210" i="2"/>
  <c r="AL210" i="2"/>
  <c r="AT208" i="2"/>
  <c r="R207" i="2"/>
  <c r="AN207" i="2"/>
  <c r="G207" i="6" s="1"/>
  <c r="AS207" i="2"/>
  <c r="AL207" i="2"/>
  <c r="R209" i="2"/>
  <c r="AL209" i="2"/>
  <c r="AN209" i="2"/>
  <c r="G209" i="6" s="1"/>
  <c r="AS209" i="2"/>
  <c r="R211" i="2"/>
  <c r="AN211" i="2"/>
  <c r="G211" i="6" s="1"/>
  <c r="AS211" i="2"/>
  <c r="AL211" i="2"/>
  <c r="U198" i="2"/>
  <c r="AJ194" i="2"/>
  <c r="K194" i="6" s="1"/>
  <c r="V194" i="2"/>
  <c r="AK194" i="2" s="1"/>
  <c r="L194" i="6" s="1"/>
  <c r="AI195" i="2"/>
  <c r="J195" i="6" s="1"/>
  <c r="I195" i="6"/>
  <c r="D184" i="2"/>
  <c r="D187" i="2"/>
  <c r="J189" i="2"/>
  <c r="L189" i="2" s="1"/>
  <c r="M189" i="2" s="1"/>
  <c r="D191" i="2"/>
  <c r="E186" i="6"/>
  <c r="E190" i="6"/>
  <c r="AN195" i="2"/>
  <c r="J193" i="2"/>
  <c r="L193" i="2" s="1"/>
  <c r="M193" i="2" s="1"/>
  <c r="E189" i="6"/>
  <c r="E193" i="6"/>
  <c r="AL195" i="2"/>
  <c r="AM195" i="2" s="1"/>
  <c r="AI194" i="2"/>
  <c r="J194" i="6" s="1"/>
  <c r="I194" i="6"/>
  <c r="E188" i="6"/>
  <c r="AJ198" i="2"/>
  <c r="K198" i="6" s="1"/>
  <c r="V198" i="2"/>
  <c r="AT195" i="2"/>
  <c r="O198" i="2"/>
  <c r="C198" i="6" s="1"/>
  <c r="H198" i="2"/>
  <c r="AA199" i="2"/>
  <c r="AH197" i="2"/>
  <c r="I197" i="6" s="1"/>
  <c r="AG197" i="2"/>
  <c r="AA196" i="2"/>
  <c r="AH199" i="2"/>
  <c r="I199" i="6" s="1"/>
  <c r="AG199" i="2"/>
  <c r="H197" i="2"/>
  <c r="O197" i="2"/>
  <c r="C197" i="6" s="1"/>
  <c r="AH196" i="2"/>
  <c r="I196" i="6" s="1"/>
  <c r="AG196" i="2"/>
  <c r="AO195" i="2"/>
  <c r="H195" i="6" s="1"/>
  <c r="AJ196" i="2"/>
  <c r="K196" i="6" s="1"/>
  <c r="V196" i="2"/>
  <c r="H199" i="2"/>
  <c r="O199" i="2"/>
  <c r="C199" i="6" s="1"/>
  <c r="AJ197" i="2"/>
  <c r="K197" i="6" s="1"/>
  <c r="V197" i="2"/>
  <c r="AH198" i="2"/>
  <c r="I198" i="6" s="1"/>
  <c r="AG198" i="2"/>
  <c r="H196" i="2"/>
  <c r="O196" i="2"/>
  <c r="C196" i="6" s="1"/>
  <c r="AJ199" i="2"/>
  <c r="K199" i="6" s="1"/>
  <c r="V199" i="2"/>
  <c r="AA197" i="2"/>
  <c r="AA198" i="2"/>
  <c r="AT194" i="2"/>
  <c r="R194" i="2"/>
  <c r="AL194" i="2"/>
  <c r="V193" i="2"/>
  <c r="AJ193" i="2"/>
  <c r="K193" i="6" s="1"/>
  <c r="U192" i="2"/>
  <c r="AA193" i="2"/>
  <c r="AA192" i="2"/>
  <c r="H193" i="2"/>
  <c r="O193" i="2"/>
  <c r="C193" i="6" s="1"/>
  <c r="AG193" i="2"/>
  <c r="AH193" i="2"/>
  <c r="H192" i="2"/>
  <c r="O192" i="2"/>
  <c r="C192" i="6" s="1"/>
  <c r="AG192" i="2"/>
  <c r="AH192" i="2"/>
  <c r="F192" i="2"/>
  <c r="K192" i="2"/>
  <c r="T192" i="2"/>
  <c r="Y192" i="2"/>
  <c r="F192" i="6" s="1"/>
  <c r="AE192" i="2"/>
  <c r="F193" i="2"/>
  <c r="K193" i="2"/>
  <c r="T193" i="2"/>
  <c r="Y193" i="2"/>
  <c r="F193" i="6" s="1"/>
  <c r="AE193" i="2"/>
  <c r="AS186" i="2"/>
  <c r="Q186" i="2"/>
  <c r="R186" i="2" s="1"/>
  <c r="P186" i="2"/>
  <c r="D186" i="6" s="1"/>
  <c r="AA186" i="2"/>
  <c r="Q187" i="2"/>
  <c r="R187" i="2" s="1"/>
  <c r="P187" i="2"/>
  <c r="D187" i="6" s="1"/>
  <c r="AA187" i="2"/>
  <c r="Q188" i="2"/>
  <c r="R188" i="2" s="1"/>
  <c r="P188" i="2"/>
  <c r="D188" i="6" s="1"/>
  <c r="AA188" i="2"/>
  <c r="Q189" i="2"/>
  <c r="R189" i="2" s="1"/>
  <c r="P189" i="2"/>
  <c r="D189" i="6" s="1"/>
  <c r="AA189" i="2"/>
  <c r="Q190" i="2"/>
  <c r="R190" i="2" s="1"/>
  <c r="P190" i="2"/>
  <c r="D190" i="6" s="1"/>
  <c r="AA190" i="2"/>
  <c r="Q191" i="2"/>
  <c r="R191" i="2" s="1"/>
  <c r="P191" i="2"/>
  <c r="D191" i="6" s="1"/>
  <c r="AA191" i="2"/>
  <c r="H186" i="2"/>
  <c r="AH186" i="2"/>
  <c r="I186" i="6" s="1"/>
  <c r="H187" i="2"/>
  <c r="AN187" i="2"/>
  <c r="G187" i="6" s="1"/>
  <c r="AL187" i="2"/>
  <c r="AH187" i="2"/>
  <c r="I187" i="6" s="1"/>
  <c r="H188" i="2"/>
  <c r="U188" i="2"/>
  <c r="AH188" i="2"/>
  <c r="I188" i="6" s="1"/>
  <c r="H189" i="2"/>
  <c r="AN189" i="2"/>
  <c r="G189" i="6" s="1"/>
  <c r="AH189" i="2"/>
  <c r="I189" i="6" s="1"/>
  <c r="H190" i="2"/>
  <c r="U190" i="2"/>
  <c r="AH190" i="2"/>
  <c r="I190" i="6" s="1"/>
  <c r="H191" i="2"/>
  <c r="AJ191" i="2"/>
  <c r="K191" i="6" s="1"/>
  <c r="AH191" i="2"/>
  <c r="I191" i="6" s="1"/>
  <c r="V186" i="2"/>
  <c r="AG186" i="2"/>
  <c r="V187" i="2"/>
  <c r="AG187" i="2"/>
  <c r="AG188" i="2"/>
  <c r="V189" i="2"/>
  <c r="AG189" i="2"/>
  <c r="AG190" i="2"/>
  <c r="V191" i="2"/>
  <c r="AG191" i="2"/>
  <c r="F186" i="2"/>
  <c r="K186" i="2"/>
  <c r="T186" i="2"/>
  <c r="Y186" i="2"/>
  <c r="F186" i="6" s="1"/>
  <c r="AE186" i="2"/>
  <c r="F187" i="2"/>
  <c r="K187" i="2"/>
  <c r="T187" i="2"/>
  <c r="Y187" i="2"/>
  <c r="F187" i="6" s="1"/>
  <c r="AE187" i="2"/>
  <c r="F188" i="2"/>
  <c r="K188" i="2"/>
  <c r="T188" i="2"/>
  <c r="Y188" i="2"/>
  <c r="F188" i="6" s="1"/>
  <c r="AE188" i="2"/>
  <c r="F189" i="2"/>
  <c r="K189" i="2"/>
  <c r="T189" i="2"/>
  <c r="Y189" i="2"/>
  <c r="F189" i="6" s="1"/>
  <c r="AE189" i="2"/>
  <c r="F190" i="2"/>
  <c r="K190" i="2"/>
  <c r="T190" i="2"/>
  <c r="Y190" i="2"/>
  <c r="F190" i="6" s="1"/>
  <c r="AE190" i="2"/>
  <c r="F191" i="2"/>
  <c r="K191" i="2"/>
  <c r="T191" i="2"/>
  <c r="Y191" i="2"/>
  <c r="F191" i="6" s="1"/>
  <c r="AE191" i="2"/>
  <c r="E184" i="6"/>
  <c r="E183" i="6"/>
  <c r="E185" i="6"/>
  <c r="AA183" i="2"/>
  <c r="AA185" i="2"/>
  <c r="AH183" i="2"/>
  <c r="I183" i="6" s="1"/>
  <c r="AG183" i="2"/>
  <c r="AH184" i="2"/>
  <c r="I184" i="6" s="1"/>
  <c r="AG184" i="2"/>
  <c r="O185" i="2"/>
  <c r="C185" i="6" s="1"/>
  <c r="H185" i="2"/>
  <c r="AA184" i="2"/>
  <c r="O183" i="2"/>
  <c r="C183" i="6" s="1"/>
  <c r="H183" i="2"/>
  <c r="H184" i="2"/>
  <c r="O184" i="2"/>
  <c r="C184" i="6" s="1"/>
  <c r="AH185" i="2"/>
  <c r="I185" i="6" s="1"/>
  <c r="AG185" i="2"/>
  <c r="AJ183" i="2"/>
  <c r="K183" i="6" s="1"/>
  <c r="V183" i="2"/>
  <c r="U184" i="2"/>
  <c r="AJ185" i="2"/>
  <c r="K185" i="6" s="1"/>
  <c r="V185" i="2"/>
  <c r="F183" i="2"/>
  <c r="K183" i="2"/>
  <c r="T183" i="2"/>
  <c r="Y183" i="2"/>
  <c r="F183" i="6" s="1"/>
  <c r="AE183" i="2"/>
  <c r="F184" i="2"/>
  <c r="K184" i="2"/>
  <c r="T184" i="2"/>
  <c r="Y184" i="2"/>
  <c r="F184" i="6" s="1"/>
  <c r="AE184" i="2"/>
  <c r="F185" i="2"/>
  <c r="K185" i="2"/>
  <c r="T185" i="2"/>
  <c r="Y185" i="2"/>
  <c r="F185" i="6" s="1"/>
  <c r="AE185" i="2"/>
  <c r="AX215" i="2"/>
  <c r="AP205" i="2"/>
  <c r="AX225" i="2"/>
  <c r="AX221" i="2"/>
  <c r="AW205" i="2"/>
  <c r="AP195" i="2"/>
  <c r="AQ227" i="2"/>
  <c r="AP234" i="2"/>
  <c r="AW213" i="2"/>
  <c r="AQ195" i="2"/>
  <c r="AP213" i="2"/>
  <c r="AQ225" i="2"/>
  <c r="AP220" i="2"/>
  <c r="AX223" i="2"/>
  <c r="AW209" i="2"/>
  <c r="AX246" i="2"/>
  <c r="AX219" i="2"/>
  <c r="AP228" i="2"/>
  <c r="AP222" i="2"/>
  <c r="AQ252" i="2"/>
  <c r="AQ246" i="2"/>
  <c r="AP226" i="2"/>
  <c r="AW217" i="2"/>
  <c r="AP209" i="2"/>
  <c r="AX244" i="2"/>
  <c r="AQ244" i="2"/>
  <c r="AP189" i="2"/>
  <c r="AQ223" i="2"/>
  <c r="AW228" i="2"/>
  <c r="AW207" i="2"/>
  <c r="AQ250" i="2"/>
  <c r="AW211" i="2"/>
  <c r="AW201" i="2"/>
  <c r="AQ219" i="2"/>
  <c r="AW195" i="2"/>
  <c r="AW226" i="2"/>
  <c r="AX252" i="2"/>
  <c r="AQ221" i="2"/>
  <c r="AW234" i="2"/>
  <c r="AX250" i="2"/>
  <c r="AP217" i="2"/>
  <c r="AX227" i="2"/>
  <c r="AP211" i="2"/>
  <c r="AP187" i="2"/>
  <c r="AQ215" i="2"/>
  <c r="AQ254" i="2"/>
  <c r="AW222" i="2"/>
  <c r="AP207" i="2"/>
  <c r="AX254" i="2"/>
  <c r="AX195" i="2"/>
  <c r="AW220" i="2"/>
  <c r="M220" i="6" l="1"/>
  <c r="O220" i="6"/>
  <c r="O222" i="6"/>
  <c r="O217" i="6"/>
  <c r="N219" i="6"/>
  <c r="N215" i="6"/>
  <c r="M222" i="6"/>
  <c r="M217" i="6"/>
  <c r="P219" i="6"/>
  <c r="P221" i="6"/>
  <c r="N223" i="6"/>
  <c r="N221" i="6"/>
  <c r="P223" i="6"/>
  <c r="P215" i="6"/>
  <c r="BE230" i="2"/>
  <c r="N252" i="6"/>
  <c r="P252" i="6"/>
  <c r="N250" i="6"/>
  <c r="P250" i="6"/>
  <c r="N254" i="6"/>
  <c r="P254" i="6"/>
  <c r="N246" i="6"/>
  <c r="AR246" i="2"/>
  <c r="P246" i="6"/>
  <c r="BC246" i="2"/>
  <c r="R246" i="6" s="1"/>
  <c r="N244" i="6"/>
  <c r="AR244" i="2"/>
  <c r="P244" i="6"/>
  <c r="BC244" i="2"/>
  <c r="R244" i="6" s="1"/>
  <c r="BF244" i="2"/>
  <c r="BE244" i="2"/>
  <c r="AY254" i="2"/>
  <c r="BE254" i="2" s="1"/>
  <c r="H246" i="6"/>
  <c r="H244" i="6"/>
  <c r="BE246" i="2"/>
  <c r="BF246" i="2"/>
  <c r="BE238" i="2"/>
  <c r="BF238" i="2"/>
  <c r="AR252" i="2"/>
  <c r="BC252" i="2"/>
  <c r="R252" i="6" s="1"/>
  <c r="AR250" i="2"/>
  <c r="BC250" i="2"/>
  <c r="R250" i="6" s="1"/>
  <c r="AR254" i="2"/>
  <c r="BC254" i="2"/>
  <c r="R254" i="6" s="1"/>
  <c r="BE248" i="2"/>
  <c r="BF248" i="2"/>
  <c r="AY250" i="2"/>
  <c r="BF254" i="2"/>
  <c r="BF251" i="2"/>
  <c r="BE251" i="2"/>
  <c r="AY252" i="2"/>
  <c r="P227" i="6"/>
  <c r="P225" i="6"/>
  <c r="N227" i="6"/>
  <c r="N225" i="6"/>
  <c r="M228" i="6"/>
  <c r="O228" i="6"/>
  <c r="M226" i="6"/>
  <c r="O226" i="6"/>
  <c r="M234" i="6"/>
  <c r="O234" i="6"/>
  <c r="BD234" i="2"/>
  <c r="BB234" i="2"/>
  <c r="Q234" i="6" s="1"/>
  <c r="BF235" i="2"/>
  <c r="BE235" i="2"/>
  <c r="AO234" i="2"/>
  <c r="H234" i="6" s="1"/>
  <c r="BC227" i="2"/>
  <c r="R227" i="6" s="1"/>
  <c r="BC225" i="2"/>
  <c r="R225" i="6" s="1"/>
  <c r="AR227" i="2"/>
  <c r="AR225" i="2"/>
  <c r="BD228" i="2"/>
  <c r="BB228" i="2"/>
  <c r="Q228" i="6" s="1"/>
  <c r="BD226" i="2"/>
  <c r="BB226" i="2"/>
  <c r="Q226" i="6" s="1"/>
  <c r="AY225" i="2"/>
  <c r="AY227" i="2"/>
  <c r="AO228" i="2"/>
  <c r="H228" i="6" s="1"/>
  <c r="AO226" i="2"/>
  <c r="H226" i="6" s="1"/>
  <c r="BE232" i="2"/>
  <c r="BF232" i="2"/>
  <c r="AR223" i="2"/>
  <c r="BD220" i="2"/>
  <c r="BB220" i="2"/>
  <c r="Q220" i="6" s="1"/>
  <c r="AR221" i="2"/>
  <c r="BD222" i="2"/>
  <c r="BB222" i="2"/>
  <c r="Q222" i="6" s="1"/>
  <c r="BC219" i="2"/>
  <c r="R219" i="6" s="1"/>
  <c r="BC223" i="2"/>
  <c r="R223" i="6" s="1"/>
  <c r="AR219" i="2"/>
  <c r="BD217" i="2"/>
  <c r="BB217" i="2"/>
  <c r="Q217" i="6" s="1"/>
  <c r="BC221" i="2"/>
  <c r="R221" i="6" s="1"/>
  <c r="BC215" i="2"/>
  <c r="R215" i="6" s="1"/>
  <c r="AR215" i="2"/>
  <c r="AO220" i="2"/>
  <c r="AY220" i="2" s="1"/>
  <c r="AY223" i="2"/>
  <c r="AO217" i="2"/>
  <c r="AN216" i="2"/>
  <c r="AM217" i="2"/>
  <c r="BF221" i="2"/>
  <c r="BE221" i="2"/>
  <c r="AO222" i="2"/>
  <c r="AN218" i="2"/>
  <c r="AT217" i="2"/>
  <c r="AY217" i="2" s="1"/>
  <c r="BF215" i="2"/>
  <c r="BE215" i="2"/>
  <c r="AY219" i="2"/>
  <c r="AM207" i="2"/>
  <c r="AO201" i="2"/>
  <c r="AY201" i="2" s="1"/>
  <c r="AM209" i="2"/>
  <c r="O213" i="6"/>
  <c r="M213" i="6"/>
  <c r="O211" i="6"/>
  <c r="M207" i="6"/>
  <c r="O205" i="6"/>
  <c r="O209" i="6"/>
  <c r="M211" i="6"/>
  <c r="M209" i="6"/>
  <c r="O207" i="6"/>
  <c r="M205" i="6"/>
  <c r="O201" i="6"/>
  <c r="BB201" i="2"/>
  <c r="Q201" i="6" s="1"/>
  <c r="BD201" i="2"/>
  <c r="AT201" i="2"/>
  <c r="AM205" i="2"/>
  <c r="AM206" i="2"/>
  <c r="R203" i="2"/>
  <c r="AL203" i="2"/>
  <c r="AN203" i="2"/>
  <c r="AS203" i="2"/>
  <c r="AN202" i="2"/>
  <c r="AM202" i="2"/>
  <c r="AT202" i="2"/>
  <c r="BD213" i="2"/>
  <c r="BB213" i="2"/>
  <c r="Q213" i="6" s="1"/>
  <c r="AT213" i="2"/>
  <c r="AN212" i="2"/>
  <c r="G212" i="6" s="1"/>
  <c r="AM212" i="2"/>
  <c r="AM213" i="2"/>
  <c r="AT212" i="2"/>
  <c r="AO213" i="2"/>
  <c r="H213" i="6" s="1"/>
  <c r="BD211" i="2"/>
  <c r="BB211" i="2"/>
  <c r="Q211" i="6" s="1"/>
  <c r="BD205" i="2"/>
  <c r="BB205" i="2"/>
  <c r="Q205" i="6" s="1"/>
  <c r="BD209" i="2"/>
  <c r="BB209" i="2"/>
  <c r="Q209" i="6" s="1"/>
  <c r="BD207" i="2"/>
  <c r="BB207" i="2"/>
  <c r="Q207" i="6" s="1"/>
  <c r="AT211" i="2"/>
  <c r="AO207" i="2"/>
  <c r="H207" i="6" s="1"/>
  <c r="AT210" i="2"/>
  <c r="AT205" i="2"/>
  <c r="AM211" i="2"/>
  <c r="AT209" i="2"/>
  <c r="AY209" i="2" s="1"/>
  <c r="AT204" i="2"/>
  <c r="AO211" i="2"/>
  <c r="H211" i="6" s="1"/>
  <c r="AO209" i="2"/>
  <c r="H209" i="6" s="1"/>
  <c r="AT207" i="2"/>
  <c r="AN210" i="2"/>
  <c r="G210" i="6" s="1"/>
  <c r="AM210" i="2"/>
  <c r="AN208" i="2"/>
  <c r="G208" i="6" s="1"/>
  <c r="AO205" i="2"/>
  <c r="H205" i="6" s="1"/>
  <c r="AN206" i="2"/>
  <c r="G206" i="6" s="1"/>
  <c r="AN204" i="2"/>
  <c r="G204" i="6" s="1"/>
  <c r="AM204" i="2"/>
  <c r="N195" i="6"/>
  <c r="P195" i="6"/>
  <c r="M189" i="6"/>
  <c r="M195" i="6"/>
  <c r="O195" i="6"/>
  <c r="BD195" i="2"/>
  <c r="BB195" i="2"/>
  <c r="Q195" i="6" s="1"/>
  <c r="M187" i="6"/>
  <c r="AL190" i="2"/>
  <c r="AL189" i="2"/>
  <c r="AL188" i="2"/>
  <c r="AL186" i="2"/>
  <c r="AM186" i="2" s="1"/>
  <c r="AS190" i="2"/>
  <c r="AI192" i="2"/>
  <c r="J192" i="6" s="1"/>
  <c r="I192" i="6"/>
  <c r="AI193" i="2"/>
  <c r="J193" i="6" s="1"/>
  <c r="I193" i="6"/>
  <c r="G195" i="6"/>
  <c r="AR195" i="2"/>
  <c r="BC195" i="2"/>
  <c r="R195" i="6" s="1"/>
  <c r="Q196" i="2"/>
  <c r="P196" i="2"/>
  <c r="D196" i="6" s="1"/>
  <c r="AI198" i="2"/>
  <c r="J198" i="6" s="1"/>
  <c r="AM194" i="2"/>
  <c r="AK197" i="2"/>
  <c r="L197" i="6" s="1"/>
  <c r="Q197" i="2"/>
  <c r="P197" i="2"/>
  <c r="D197" i="6" s="1"/>
  <c r="AI199" i="2"/>
  <c r="J199" i="6" s="1"/>
  <c r="AY195" i="2"/>
  <c r="AK196" i="2"/>
  <c r="L196" i="6" s="1"/>
  <c r="AI197" i="2"/>
  <c r="J197" i="6" s="1"/>
  <c r="AK198" i="2"/>
  <c r="L198" i="6" s="1"/>
  <c r="AK199" i="2"/>
  <c r="L199" i="6" s="1"/>
  <c r="Q199" i="2"/>
  <c r="P199" i="2"/>
  <c r="D199" i="6" s="1"/>
  <c r="AI196" i="2"/>
  <c r="J196" i="6" s="1"/>
  <c r="Q198" i="2"/>
  <c r="P198" i="2"/>
  <c r="D198" i="6" s="1"/>
  <c r="Q193" i="2"/>
  <c r="P193" i="2"/>
  <c r="D193" i="6" s="1"/>
  <c r="AK193" i="2"/>
  <c r="L193" i="6" s="1"/>
  <c r="Q192" i="2"/>
  <c r="P192" i="2"/>
  <c r="D192" i="6" s="1"/>
  <c r="V192" i="2"/>
  <c r="AJ192" i="2"/>
  <c r="K192" i="6" s="1"/>
  <c r="AK189" i="2"/>
  <c r="L189" i="6" s="1"/>
  <c r="AI191" i="2"/>
  <c r="J191" i="6" s="1"/>
  <c r="AO189" i="2"/>
  <c r="H189" i="6" s="1"/>
  <c r="AL191" i="2"/>
  <c r="AM191" i="2" s="1"/>
  <c r="AS191" i="2"/>
  <c r="AN191" i="2"/>
  <c r="G191" i="6" s="1"/>
  <c r="AI190" i="2"/>
  <c r="J190" i="6" s="1"/>
  <c r="AI189" i="2"/>
  <c r="J189" i="6" s="1"/>
  <c r="AI188" i="2"/>
  <c r="J188" i="6" s="1"/>
  <c r="AI187" i="2"/>
  <c r="J187" i="6" s="1"/>
  <c r="AI186" i="2"/>
  <c r="J186" i="6" s="1"/>
  <c r="AS187" i="2"/>
  <c r="AK186" i="2"/>
  <c r="L186" i="6" s="1"/>
  <c r="AN190" i="2"/>
  <c r="G190" i="6" s="1"/>
  <c r="AM190" i="2"/>
  <c r="AM189" i="2"/>
  <c r="AN188" i="2"/>
  <c r="G188" i="6" s="1"/>
  <c r="AM188" i="2"/>
  <c r="AM187" i="2"/>
  <c r="AS189" i="2"/>
  <c r="AT190" i="2"/>
  <c r="AK191" i="2"/>
  <c r="L191" i="6" s="1"/>
  <c r="AK187" i="2"/>
  <c r="L187" i="6" s="1"/>
  <c r="AJ190" i="2"/>
  <c r="K190" i="6" s="1"/>
  <c r="V190" i="2"/>
  <c r="AJ188" i="2"/>
  <c r="K188" i="6" s="1"/>
  <c r="V188" i="2"/>
  <c r="AO187" i="2"/>
  <c r="H187" i="6" s="1"/>
  <c r="AS188" i="2"/>
  <c r="AT186" i="2"/>
  <c r="AK185" i="2"/>
  <c r="L185" i="6" s="1"/>
  <c r="AK183" i="2"/>
  <c r="L183" i="6" s="1"/>
  <c r="AI185" i="2"/>
  <c r="J185" i="6" s="1"/>
  <c r="AI184" i="2"/>
  <c r="J184" i="6" s="1"/>
  <c r="Q183" i="2"/>
  <c r="P183" i="2"/>
  <c r="D183" i="6" s="1"/>
  <c r="Q185" i="2"/>
  <c r="P185" i="2"/>
  <c r="D185" i="6" s="1"/>
  <c r="AJ184" i="2"/>
  <c r="K184" i="6" s="1"/>
  <c r="V184" i="2"/>
  <c r="Q184" i="2"/>
  <c r="P184" i="2"/>
  <c r="D184" i="6" s="1"/>
  <c r="AI183" i="2"/>
  <c r="J183" i="6" s="1"/>
  <c r="AQ187" i="2"/>
  <c r="AP202" i="2"/>
  <c r="AQ209" i="2"/>
  <c r="AX228" i="2"/>
  <c r="AX217" i="2"/>
  <c r="AX209" i="2"/>
  <c r="AX234" i="2"/>
  <c r="AQ189" i="2"/>
  <c r="AW202" i="2"/>
  <c r="AX205" i="2"/>
  <c r="AX222" i="2"/>
  <c r="AQ205" i="2"/>
  <c r="AQ234" i="2"/>
  <c r="AW191" i="2"/>
  <c r="AW210" i="2"/>
  <c r="AQ228" i="2"/>
  <c r="AP203" i="2"/>
  <c r="AQ211" i="2"/>
  <c r="AQ222" i="2"/>
  <c r="AW189" i="2"/>
  <c r="AW204" i="2"/>
  <c r="AQ207" i="2"/>
  <c r="AX213" i="2"/>
  <c r="AQ220" i="2"/>
  <c r="AP218" i="2"/>
  <c r="AQ213" i="2"/>
  <c r="AX207" i="2"/>
  <c r="AW190" i="2"/>
  <c r="AW216" i="2"/>
  <c r="AP210" i="2"/>
  <c r="AX226" i="2"/>
  <c r="AW218" i="2"/>
  <c r="AX211" i="2"/>
  <c r="AP188" i="2"/>
  <c r="AP216" i="2"/>
  <c r="AW206" i="2"/>
  <c r="AQ226" i="2"/>
  <c r="AP191" i="2"/>
  <c r="AX220" i="2"/>
  <c r="AP190" i="2"/>
  <c r="AP204" i="2"/>
  <c r="AW212" i="2"/>
  <c r="AQ217" i="2"/>
  <c r="AW188" i="2"/>
  <c r="AW187" i="2"/>
  <c r="AP206" i="2"/>
  <c r="AW203" i="2"/>
  <c r="AX201" i="2"/>
  <c r="AW208" i="2"/>
  <c r="AQ201" i="2"/>
  <c r="AP208" i="2"/>
  <c r="AP212" i="2"/>
  <c r="M216" i="6" l="1"/>
  <c r="P222" i="6"/>
  <c r="N220" i="6"/>
  <c r="N222" i="6"/>
  <c r="O218" i="6"/>
  <c r="O216" i="6"/>
  <c r="P217" i="6"/>
  <c r="P220" i="6"/>
  <c r="N217" i="6"/>
  <c r="M218" i="6"/>
  <c r="BF252" i="2"/>
  <c r="BE252" i="2"/>
  <c r="BF250" i="2"/>
  <c r="BE250" i="2"/>
  <c r="N226" i="6"/>
  <c r="P226" i="6"/>
  <c r="N228" i="6"/>
  <c r="P228" i="6"/>
  <c r="N234" i="6"/>
  <c r="P234" i="6"/>
  <c r="AR234" i="2"/>
  <c r="BC234" i="2"/>
  <c r="R234" i="6" s="1"/>
  <c r="AY234" i="2"/>
  <c r="AR226" i="2"/>
  <c r="BC226" i="2"/>
  <c r="R226" i="6" s="1"/>
  <c r="AR228" i="2"/>
  <c r="BC228" i="2"/>
  <c r="R228" i="6" s="1"/>
  <c r="AY226" i="2"/>
  <c r="AY228" i="2"/>
  <c r="BE227" i="2"/>
  <c r="BF227" i="2"/>
  <c r="BE225" i="2"/>
  <c r="BF225" i="2"/>
  <c r="BD216" i="2"/>
  <c r="BB216" i="2"/>
  <c r="Q216" i="6" s="1"/>
  <c r="AR217" i="2"/>
  <c r="AR222" i="2"/>
  <c r="BC222" i="2"/>
  <c r="R222" i="6" s="1"/>
  <c r="BC217" i="2"/>
  <c r="R217" i="6" s="1"/>
  <c r="BD218" i="2"/>
  <c r="BB218" i="2"/>
  <c r="Q218" i="6" s="1"/>
  <c r="AR220" i="2"/>
  <c r="BC220" i="2"/>
  <c r="R220" i="6" s="1"/>
  <c r="BE217" i="2"/>
  <c r="BF217" i="2"/>
  <c r="BF220" i="2"/>
  <c r="BE220" i="2"/>
  <c r="AO216" i="2"/>
  <c r="BF223" i="2"/>
  <c r="BE223" i="2"/>
  <c r="BF219" i="2"/>
  <c r="BE219" i="2"/>
  <c r="AO218" i="2"/>
  <c r="AY222" i="2"/>
  <c r="N201" i="6"/>
  <c r="AR201" i="2"/>
  <c r="H201" i="6"/>
  <c r="N213" i="6"/>
  <c r="P213" i="6"/>
  <c r="P207" i="6"/>
  <c r="P205" i="6"/>
  <c r="M208" i="6"/>
  <c r="O208" i="6"/>
  <c r="N209" i="6"/>
  <c r="M204" i="6"/>
  <c r="O204" i="6"/>
  <c r="N211" i="6"/>
  <c r="N207" i="6"/>
  <c r="M206" i="6"/>
  <c r="O206" i="6"/>
  <c r="M210" i="6"/>
  <c r="O210" i="6"/>
  <c r="P211" i="6"/>
  <c r="N205" i="6"/>
  <c r="P209" i="6"/>
  <c r="M212" i="6"/>
  <c r="O212" i="6"/>
  <c r="M202" i="6"/>
  <c r="O202" i="6"/>
  <c r="BD202" i="2"/>
  <c r="BB202" i="2"/>
  <c r="Q202" i="6" s="1"/>
  <c r="O203" i="6"/>
  <c r="BD203" i="2"/>
  <c r="BB203" i="2"/>
  <c r="Q203" i="6" s="1"/>
  <c r="M203" i="6"/>
  <c r="P201" i="6"/>
  <c r="BC201" i="2"/>
  <c r="R201" i="6" s="1"/>
  <c r="G202" i="6"/>
  <c r="AO202" i="2"/>
  <c r="AT203" i="2"/>
  <c r="AY203" i="2" s="1"/>
  <c r="BF201" i="2"/>
  <c r="BE201" i="2"/>
  <c r="G203" i="6"/>
  <c r="AO203" i="2"/>
  <c r="AM203" i="2"/>
  <c r="AR213" i="2"/>
  <c r="BD212" i="2"/>
  <c r="BB212" i="2"/>
  <c r="Q212" i="6" s="1"/>
  <c r="BC213" i="2"/>
  <c r="R213" i="6" s="1"/>
  <c r="AO212" i="2"/>
  <c r="H212" i="6" s="1"/>
  <c r="AY213" i="2"/>
  <c r="BC207" i="2"/>
  <c r="R207" i="6" s="1"/>
  <c r="BC205" i="2"/>
  <c r="R205" i="6" s="1"/>
  <c r="BD208" i="2"/>
  <c r="BB208" i="2"/>
  <c r="Q208" i="6" s="1"/>
  <c r="AR209" i="2"/>
  <c r="AY204" i="2"/>
  <c r="BD204" i="2"/>
  <c r="BB204" i="2"/>
  <c r="Q204" i="6" s="1"/>
  <c r="AR211" i="2"/>
  <c r="AR207" i="2"/>
  <c r="BD206" i="2"/>
  <c r="BB206" i="2"/>
  <c r="Q206" i="6" s="1"/>
  <c r="BD210" i="2"/>
  <c r="BB210" i="2"/>
  <c r="Q210" i="6" s="1"/>
  <c r="BC211" i="2"/>
  <c r="R211" i="6" s="1"/>
  <c r="AR205" i="2"/>
  <c r="BC209" i="2"/>
  <c r="R209" i="6" s="1"/>
  <c r="BF209" i="2"/>
  <c r="BE209" i="2"/>
  <c r="AY205" i="2"/>
  <c r="AO208" i="2"/>
  <c r="H208" i="6" s="1"/>
  <c r="AY207" i="2"/>
  <c r="AO204" i="2"/>
  <c r="H204" i="6" s="1"/>
  <c r="AO206" i="2"/>
  <c r="H206" i="6" s="1"/>
  <c r="AO210" i="2"/>
  <c r="H210" i="6" s="1"/>
  <c r="AY211" i="2"/>
  <c r="N187" i="6"/>
  <c r="N189" i="6"/>
  <c r="O189" i="6"/>
  <c r="O188" i="6"/>
  <c r="M191" i="6"/>
  <c r="M190" i="6"/>
  <c r="M188" i="6"/>
  <c r="O190" i="6"/>
  <c r="O191" i="6"/>
  <c r="O187" i="6"/>
  <c r="R198" i="2"/>
  <c r="AL198" i="2"/>
  <c r="AS198" i="2"/>
  <c r="BE195" i="2"/>
  <c r="BF195" i="2"/>
  <c r="R196" i="2"/>
  <c r="AS196" i="2"/>
  <c r="AL196" i="2"/>
  <c r="R199" i="2"/>
  <c r="AL199" i="2"/>
  <c r="AS199" i="2"/>
  <c r="AN199" i="2"/>
  <c r="G199" i="6" s="1"/>
  <c r="R197" i="2"/>
  <c r="AN197" i="2"/>
  <c r="G197" i="6" s="1"/>
  <c r="AL197" i="2"/>
  <c r="AS197" i="2"/>
  <c r="R193" i="2"/>
  <c r="AL193" i="2"/>
  <c r="AS193" i="2"/>
  <c r="AN193" i="2"/>
  <c r="R192" i="2"/>
  <c r="AS192" i="2"/>
  <c r="AL192" i="2"/>
  <c r="AK192" i="2"/>
  <c r="L192" i="6" s="1"/>
  <c r="BD189" i="2"/>
  <c r="BB189" i="2"/>
  <c r="Q189" i="6" s="1"/>
  <c r="BD190" i="2"/>
  <c r="BB190" i="2"/>
  <c r="Q190" i="6" s="1"/>
  <c r="BD188" i="2"/>
  <c r="BB188" i="2"/>
  <c r="Q188" i="6" s="1"/>
  <c r="BD191" i="2"/>
  <c r="BB191" i="2"/>
  <c r="Q191" i="6" s="1"/>
  <c r="AR187" i="2"/>
  <c r="BD187" i="2"/>
  <c r="BB187" i="2"/>
  <c r="Q187" i="6" s="1"/>
  <c r="AR189" i="2"/>
  <c r="AT189" i="2"/>
  <c r="AY189" i="2" s="1"/>
  <c r="AO190" i="2"/>
  <c r="H190" i="6" s="1"/>
  <c r="AO191" i="2"/>
  <c r="H191" i="6" s="1"/>
  <c r="AT188" i="2"/>
  <c r="AO188" i="2"/>
  <c r="H188" i="6" s="1"/>
  <c r="AT191" i="2"/>
  <c r="AK190" i="2"/>
  <c r="L190" i="6" s="1"/>
  <c r="AT187" i="2"/>
  <c r="AY187" i="2" s="1"/>
  <c r="AK188" i="2"/>
  <c r="L188" i="6" s="1"/>
  <c r="R183" i="2"/>
  <c r="AN183" i="2"/>
  <c r="G183" i="6" s="1"/>
  <c r="AS183" i="2"/>
  <c r="AL183" i="2"/>
  <c r="R184" i="2"/>
  <c r="AL184" i="2"/>
  <c r="AS184" i="2"/>
  <c r="AK184" i="2"/>
  <c r="L184" i="6" s="1"/>
  <c r="R185" i="2"/>
  <c r="AS185" i="2"/>
  <c r="AL185" i="2"/>
  <c r="AN185" i="2"/>
  <c r="AQ191" i="2"/>
  <c r="AX212" i="2"/>
  <c r="AP185" i="2"/>
  <c r="AX190" i="2"/>
  <c r="AX216" i="2"/>
  <c r="AQ210" i="2"/>
  <c r="AQ218" i="2"/>
  <c r="AP193" i="2"/>
  <c r="AX203" i="2"/>
  <c r="AX202" i="2"/>
  <c r="AQ208" i="2"/>
  <c r="AX206" i="2"/>
  <c r="AW185" i="2"/>
  <c r="AP197" i="2"/>
  <c r="AQ206" i="2"/>
  <c r="AW197" i="2"/>
  <c r="AW183" i="2"/>
  <c r="AQ202" i="2"/>
  <c r="AX208" i="2"/>
  <c r="AQ204" i="2"/>
  <c r="AQ190" i="2"/>
  <c r="AX204" i="2"/>
  <c r="AX218" i="2"/>
  <c r="AX189" i="2"/>
  <c r="AQ216" i="2"/>
  <c r="AX210" i="2"/>
  <c r="AQ203" i="2"/>
  <c r="AX191" i="2"/>
  <c r="AQ212" i="2"/>
  <c r="AX188" i="2"/>
  <c r="AX187" i="2"/>
  <c r="AP199" i="2"/>
  <c r="AQ188" i="2"/>
  <c r="AW193" i="2"/>
  <c r="AW199" i="2"/>
  <c r="AP183" i="2"/>
  <c r="P218" i="6" l="1"/>
  <c r="N218" i="6"/>
  <c r="P216" i="6"/>
  <c r="N216" i="6"/>
  <c r="BF234" i="2"/>
  <c r="BE234" i="2"/>
  <c r="BE228" i="2"/>
  <c r="BF228" i="2"/>
  <c r="BE226" i="2"/>
  <c r="BF226" i="2"/>
  <c r="AR218" i="2"/>
  <c r="BC218" i="2"/>
  <c r="R218" i="6" s="1"/>
  <c r="BC216" i="2"/>
  <c r="R216" i="6" s="1"/>
  <c r="AR216" i="2"/>
  <c r="AY218" i="2"/>
  <c r="AY216" i="2"/>
  <c r="BF222" i="2"/>
  <c r="BE222" i="2"/>
  <c r="N210" i="6"/>
  <c r="P210" i="6"/>
  <c r="N208" i="6"/>
  <c r="P208" i="6"/>
  <c r="P206" i="6"/>
  <c r="N206" i="6"/>
  <c r="N204" i="6"/>
  <c r="P204" i="6"/>
  <c r="N212" i="6"/>
  <c r="P212" i="6"/>
  <c r="N203" i="6"/>
  <c r="AR203" i="2"/>
  <c r="P203" i="6"/>
  <c r="BC203" i="2"/>
  <c r="R203" i="6" s="1"/>
  <c r="N202" i="6"/>
  <c r="AR202" i="2"/>
  <c r="P202" i="6"/>
  <c r="BC202" i="2"/>
  <c r="R202" i="6" s="1"/>
  <c r="BE203" i="2"/>
  <c r="BF203" i="2"/>
  <c r="H203" i="6"/>
  <c r="AY212" i="2"/>
  <c r="BF212" i="2" s="1"/>
  <c r="AY202" i="2"/>
  <c r="H202" i="6"/>
  <c r="AR212" i="2"/>
  <c r="BC212" i="2"/>
  <c r="R212" i="6" s="1"/>
  <c r="BF213" i="2"/>
  <c r="BE213" i="2"/>
  <c r="AR210" i="2"/>
  <c r="BC210" i="2"/>
  <c r="R210" i="6" s="1"/>
  <c r="AR208" i="2"/>
  <c r="BC208" i="2"/>
  <c r="R208" i="6" s="1"/>
  <c r="BC206" i="2"/>
  <c r="R206" i="6" s="1"/>
  <c r="AR206" i="2"/>
  <c r="AR204" i="2"/>
  <c r="BC204" i="2"/>
  <c r="R204" i="6" s="1"/>
  <c r="AY208" i="2"/>
  <c r="BF205" i="2"/>
  <c r="BE205" i="2"/>
  <c r="AY210" i="2"/>
  <c r="AY206" i="2"/>
  <c r="BF211" i="2"/>
  <c r="BE211" i="2"/>
  <c r="BF207" i="2"/>
  <c r="BE207" i="2"/>
  <c r="BF204" i="2"/>
  <c r="BE204" i="2"/>
  <c r="M199" i="6"/>
  <c r="O199" i="6"/>
  <c r="O197" i="6"/>
  <c r="M197" i="6"/>
  <c r="N190" i="6"/>
  <c r="P191" i="6"/>
  <c r="N191" i="6"/>
  <c r="M193" i="6"/>
  <c r="N188" i="6"/>
  <c r="O193" i="6"/>
  <c r="P190" i="6"/>
  <c r="P189" i="6"/>
  <c r="P188" i="6"/>
  <c r="P187" i="6"/>
  <c r="G193" i="6"/>
  <c r="AN194" i="2"/>
  <c r="G185" i="6"/>
  <c r="AN186" i="2"/>
  <c r="AM193" i="2"/>
  <c r="BD197" i="2"/>
  <c r="BB197" i="2"/>
  <c r="Q197" i="6" s="1"/>
  <c r="BD199" i="2"/>
  <c r="BB199" i="2"/>
  <c r="Q199" i="6" s="1"/>
  <c r="AN198" i="2"/>
  <c r="G198" i="6" s="1"/>
  <c r="AM198" i="2"/>
  <c r="AT197" i="2"/>
  <c r="AO199" i="2"/>
  <c r="H199" i="6" s="1"/>
  <c r="AM197" i="2"/>
  <c r="AT199" i="2"/>
  <c r="AY199" i="2" s="1"/>
  <c r="AN196" i="2"/>
  <c r="G196" i="6" s="1"/>
  <c r="AM196" i="2"/>
  <c r="AO197" i="2"/>
  <c r="H197" i="6" s="1"/>
  <c r="AM199" i="2"/>
  <c r="AT196" i="2"/>
  <c r="AT198" i="2"/>
  <c r="BD193" i="2"/>
  <c r="BB193" i="2"/>
  <c r="Q193" i="6" s="1"/>
  <c r="AT192" i="2"/>
  <c r="AO193" i="2"/>
  <c r="H193" i="6" s="1"/>
  <c r="AN192" i="2"/>
  <c r="G192" i="6" s="1"/>
  <c r="AM192" i="2"/>
  <c r="AT193" i="2"/>
  <c r="BC190" i="2"/>
  <c r="R190" i="6" s="1"/>
  <c r="AR190" i="2"/>
  <c r="BC187" i="2"/>
  <c r="R187" i="6" s="1"/>
  <c r="AR188" i="2"/>
  <c r="BC189" i="2"/>
  <c r="R189" i="6" s="1"/>
  <c r="BC191" i="2"/>
  <c r="R191" i="6" s="1"/>
  <c r="BC188" i="2"/>
  <c r="R188" i="6" s="1"/>
  <c r="AR191" i="2"/>
  <c r="BE187" i="2"/>
  <c r="BF187" i="2"/>
  <c r="AY190" i="2"/>
  <c r="BE189" i="2"/>
  <c r="BF189" i="2"/>
  <c r="AY191" i="2"/>
  <c r="AY188" i="2"/>
  <c r="O185" i="6"/>
  <c r="M183" i="6"/>
  <c r="M185" i="6"/>
  <c r="O183" i="6"/>
  <c r="BD185" i="2"/>
  <c r="BB185" i="2"/>
  <c r="Q185" i="6" s="1"/>
  <c r="BD183" i="2"/>
  <c r="BB183" i="2"/>
  <c r="Q183" i="6" s="1"/>
  <c r="AT185" i="2"/>
  <c r="AN184" i="2"/>
  <c r="G184" i="6" s="1"/>
  <c r="AM184" i="2"/>
  <c r="AO183" i="2"/>
  <c r="H183" i="6" s="1"/>
  <c r="AO185" i="2"/>
  <c r="H185" i="6" s="1"/>
  <c r="AM183" i="2"/>
  <c r="AM185" i="2"/>
  <c r="AT184" i="2"/>
  <c r="AT183" i="2"/>
  <c r="AP184" i="2"/>
  <c r="AW184" i="2"/>
  <c r="AP192" i="2"/>
  <c r="AP198" i="2"/>
  <c r="AW186" i="2"/>
  <c r="AX197" i="2"/>
  <c r="AX183" i="2"/>
  <c r="AP194" i="2"/>
  <c r="AW192" i="2"/>
  <c r="AP196" i="2"/>
  <c r="AQ183" i="2"/>
  <c r="AW194" i="2"/>
  <c r="AQ199" i="2"/>
  <c r="AX193" i="2"/>
  <c r="AX199" i="2"/>
  <c r="AQ193" i="2"/>
  <c r="AQ185" i="2"/>
  <c r="AP186" i="2"/>
  <c r="AX185" i="2"/>
  <c r="AQ197" i="2"/>
  <c r="AW198" i="2"/>
  <c r="AW196" i="2"/>
  <c r="BE216" i="2" l="1"/>
  <c r="BF216" i="2"/>
  <c r="BF218" i="2"/>
  <c r="BE218" i="2"/>
  <c r="BE212" i="2"/>
  <c r="BE202" i="2"/>
  <c r="BF202" i="2"/>
  <c r="BF206" i="2"/>
  <c r="BE206" i="2"/>
  <c r="BF210" i="2"/>
  <c r="BE210" i="2"/>
  <c r="BF208" i="2"/>
  <c r="BE208" i="2"/>
  <c r="P199" i="6"/>
  <c r="N199" i="6"/>
  <c r="N197" i="6"/>
  <c r="M198" i="6"/>
  <c r="O198" i="6"/>
  <c r="M196" i="6"/>
  <c r="O196" i="6"/>
  <c r="P197" i="6"/>
  <c r="N193" i="6"/>
  <c r="O186" i="6"/>
  <c r="BB186" i="2"/>
  <c r="Q186" i="6" s="1"/>
  <c r="BD186" i="2"/>
  <c r="M186" i="6"/>
  <c r="P193" i="6"/>
  <c r="O194" i="6"/>
  <c r="BD194" i="2"/>
  <c r="BB194" i="2"/>
  <c r="Q194" i="6" s="1"/>
  <c r="M194" i="6"/>
  <c r="M192" i="6"/>
  <c r="O192" i="6"/>
  <c r="G186" i="6"/>
  <c r="AO186" i="2"/>
  <c r="AY197" i="2"/>
  <c r="BE197" i="2" s="1"/>
  <c r="G194" i="6"/>
  <c r="AO194" i="2"/>
  <c r="AY194" i="2" s="1"/>
  <c r="BC199" i="2"/>
  <c r="R199" i="6" s="1"/>
  <c r="AR197" i="2"/>
  <c r="BD198" i="2"/>
  <c r="BB198" i="2"/>
  <c r="Q198" i="6" s="1"/>
  <c r="AR199" i="2"/>
  <c r="BD196" i="2"/>
  <c r="BB196" i="2"/>
  <c r="Q196" i="6" s="1"/>
  <c r="BC197" i="2"/>
  <c r="R197" i="6" s="1"/>
  <c r="BF199" i="2"/>
  <c r="BE199" i="2"/>
  <c r="AO198" i="2"/>
  <c r="H198" i="6" s="1"/>
  <c r="AO196" i="2"/>
  <c r="H196" i="6" s="1"/>
  <c r="AR193" i="2"/>
  <c r="BC193" i="2"/>
  <c r="R193" i="6" s="1"/>
  <c r="BD192" i="2"/>
  <c r="AY192" i="2"/>
  <c r="BB192" i="2"/>
  <c r="Q192" i="6" s="1"/>
  <c r="AY193" i="2"/>
  <c r="AO192" i="2"/>
  <c r="H192" i="6" s="1"/>
  <c r="BE191" i="2"/>
  <c r="BF191" i="2"/>
  <c r="BE188" i="2"/>
  <c r="BF188" i="2"/>
  <c r="BE190" i="2"/>
  <c r="BF190" i="2"/>
  <c r="M184" i="6"/>
  <c r="O184" i="6"/>
  <c r="P183" i="6"/>
  <c r="N185" i="6"/>
  <c r="P185" i="6"/>
  <c r="N183" i="6"/>
  <c r="BD184" i="2"/>
  <c r="BB184" i="2"/>
  <c r="Q184" i="6" s="1"/>
  <c r="BC183" i="2"/>
  <c r="R183" i="6" s="1"/>
  <c r="AR185" i="2"/>
  <c r="BC185" i="2"/>
  <c r="R185" i="6" s="1"/>
  <c r="AR183" i="2"/>
  <c r="AO184" i="2"/>
  <c r="H184" i="6" s="1"/>
  <c r="AY183" i="2"/>
  <c r="AY185" i="2"/>
  <c r="AX196" i="2"/>
  <c r="AQ192" i="2"/>
  <c r="AQ186" i="2"/>
  <c r="AQ194" i="2"/>
  <c r="AQ184" i="2"/>
  <c r="AX198" i="2"/>
  <c r="AQ198" i="2"/>
  <c r="AX192" i="2"/>
  <c r="AX194" i="2"/>
  <c r="AX186" i="2"/>
  <c r="AQ196" i="2"/>
  <c r="AX184" i="2"/>
  <c r="AY198" i="2" l="1"/>
  <c r="BE198" i="2" s="1"/>
  <c r="N196" i="6"/>
  <c r="P196" i="6"/>
  <c r="N198" i="6"/>
  <c r="P198" i="6"/>
  <c r="P186" i="6"/>
  <c r="BC186" i="2"/>
  <c r="R186" i="6" s="1"/>
  <c r="N186" i="6"/>
  <c r="AR186" i="2"/>
  <c r="N192" i="6"/>
  <c r="P194" i="6"/>
  <c r="BC194" i="2"/>
  <c r="R194" i="6" s="1"/>
  <c r="N194" i="6"/>
  <c r="AR194" i="2"/>
  <c r="P192" i="6"/>
  <c r="BE194" i="2"/>
  <c r="BF194" i="2"/>
  <c r="AY186" i="2"/>
  <c r="H186" i="6"/>
  <c r="BF197" i="2"/>
  <c r="AY196" i="2"/>
  <c r="BE196" i="2" s="1"/>
  <c r="H194" i="6"/>
  <c r="AR196" i="2"/>
  <c r="BC196" i="2"/>
  <c r="R196" i="6" s="1"/>
  <c r="AR198" i="2"/>
  <c r="BC198" i="2"/>
  <c r="R198" i="6" s="1"/>
  <c r="AR192" i="2"/>
  <c r="BC192" i="2"/>
  <c r="R192" i="6" s="1"/>
  <c r="BF193" i="2"/>
  <c r="BE193" i="2"/>
  <c r="BF192" i="2"/>
  <c r="BE192" i="2"/>
  <c r="N184" i="6"/>
  <c r="P184" i="6"/>
  <c r="AY184" i="2"/>
  <c r="BF184" i="2" s="1"/>
  <c r="AR184" i="2"/>
  <c r="BC184" i="2"/>
  <c r="R184" i="6" s="1"/>
  <c r="BE183" i="2"/>
  <c r="BF183" i="2"/>
  <c r="BF185" i="2"/>
  <c r="BE185" i="2"/>
  <c r="BF196" i="2" l="1"/>
  <c r="BF198" i="2"/>
  <c r="BE184" i="2"/>
  <c r="BE186" i="2"/>
  <c r="BF186" i="2"/>
  <c r="S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S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S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S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S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S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S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BA181" i="2"/>
  <c r="AZ181" i="2"/>
  <c r="AV181" i="2"/>
  <c r="AE181" i="2"/>
  <c r="AD181" i="2"/>
  <c r="AF181" i="2" s="1"/>
  <c r="Y181" i="2"/>
  <c r="X181" i="2"/>
  <c r="Z181" i="2" s="1"/>
  <c r="AA181" i="2" s="1"/>
  <c r="T181" i="2"/>
  <c r="S181" i="2"/>
  <c r="U181" i="2" s="1"/>
  <c r="AJ181" i="2" s="1"/>
  <c r="F181" i="2"/>
  <c r="E181" i="2"/>
  <c r="G181" i="2" s="1"/>
  <c r="O181" i="2" s="1"/>
  <c r="Q181" i="2" s="1"/>
  <c r="R181" i="2" s="1"/>
  <c r="D181" i="2"/>
  <c r="C181" i="2"/>
  <c r="J181" i="2" s="1"/>
  <c r="L181" i="2" s="1"/>
  <c r="M181" i="2" s="1"/>
  <c r="B181" i="2"/>
  <c r="A181" i="2"/>
  <c r="BA180" i="2"/>
  <c r="AZ180" i="2"/>
  <c r="AV180" i="2"/>
  <c r="AE180" i="2"/>
  <c r="AD180" i="2"/>
  <c r="AF180" i="2" s="1"/>
  <c r="Y180" i="2"/>
  <c r="X180" i="2"/>
  <c r="Z180" i="2" s="1"/>
  <c r="AS180" i="2" s="1"/>
  <c r="T180" i="2"/>
  <c r="S180" i="2"/>
  <c r="F180" i="2"/>
  <c r="E180" i="2"/>
  <c r="G180" i="2" s="1"/>
  <c r="O180" i="2" s="1"/>
  <c r="Q180" i="2" s="1"/>
  <c r="R180" i="2" s="1"/>
  <c r="D180" i="2"/>
  <c r="C180" i="2"/>
  <c r="J180" i="2" s="1"/>
  <c r="L180" i="2" s="1"/>
  <c r="M180" i="2" s="1"/>
  <c r="B180" i="2"/>
  <c r="A180" i="2"/>
  <c r="BA179" i="2"/>
  <c r="AZ179" i="2"/>
  <c r="AV179" i="2"/>
  <c r="AS179" i="2"/>
  <c r="AE179" i="2"/>
  <c r="AD179" i="2"/>
  <c r="AF179" i="2" s="1"/>
  <c r="Y179" i="2"/>
  <c r="X179" i="2"/>
  <c r="Z179" i="2" s="1"/>
  <c r="AA179" i="2" s="1"/>
  <c r="T179" i="2"/>
  <c r="S179" i="2"/>
  <c r="U179" i="2" s="1"/>
  <c r="AJ179" i="2" s="1"/>
  <c r="P179" i="2"/>
  <c r="K179" i="2"/>
  <c r="F179" i="2"/>
  <c r="E179" i="2"/>
  <c r="G179" i="2" s="1"/>
  <c r="O179" i="2" s="1"/>
  <c r="Q179" i="2" s="1"/>
  <c r="R179" i="2" s="1"/>
  <c r="D179" i="2"/>
  <c r="C179" i="2"/>
  <c r="J179" i="2" s="1"/>
  <c r="L179" i="2" s="1"/>
  <c r="M179" i="2" s="1"/>
  <c r="B179" i="2"/>
  <c r="A179" i="2"/>
  <c r="BA178" i="2"/>
  <c r="AZ178" i="2"/>
  <c r="AV178" i="2"/>
  <c r="AE178" i="2"/>
  <c r="AD178" i="2"/>
  <c r="AF178" i="2" s="1"/>
  <c r="Y178" i="2"/>
  <c r="X178" i="2"/>
  <c r="Z178" i="2" s="1"/>
  <c r="AS178" i="2" s="1"/>
  <c r="T178" i="2"/>
  <c r="S178" i="2"/>
  <c r="F178" i="2"/>
  <c r="E178" i="2"/>
  <c r="G178" i="2" s="1"/>
  <c r="O178" i="2" s="1"/>
  <c r="Q178" i="2" s="1"/>
  <c r="R178" i="2" s="1"/>
  <c r="D178" i="2"/>
  <c r="C178" i="2"/>
  <c r="J178" i="2" s="1"/>
  <c r="L178" i="2" s="1"/>
  <c r="M178" i="2" s="1"/>
  <c r="B178" i="2"/>
  <c r="A178" i="2"/>
  <c r="BA177" i="2"/>
  <c r="AZ177" i="2"/>
  <c r="AV177" i="2"/>
  <c r="AD177" i="2"/>
  <c r="AF177" i="2" s="1"/>
  <c r="X177" i="2"/>
  <c r="Y177" i="2" s="1"/>
  <c r="S177" i="2"/>
  <c r="T177" i="2" s="1"/>
  <c r="E177" i="2"/>
  <c r="C177" i="2"/>
  <c r="B177" i="2"/>
  <c r="A177" i="2"/>
  <c r="BA176" i="2"/>
  <c r="AZ176" i="2"/>
  <c r="AV176" i="2"/>
  <c r="AF176" i="2"/>
  <c r="AG176" i="2" s="1"/>
  <c r="AD176" i="2"/>
  <c r="AE176" i="2" s="1"/>
  <c r="Z176" i="2"/>
  <c r="X176" i="2"/>
  <c r="Y176" i="2" s="1"/>
  <c r="S176" i="2"/>
  <c r="T176" i="2" s="1"/>
  <c r="G176" i="2"/>
  <c r="H176" i="2" s="1"/>
  <c r="E176" i="2"/>
  <c r="F176" i="2" s="1"/>
  <c r="C176" i="2"/>
  <c r="D176" i="2" s="1"/>
  <c r="B176" i="2"/>
  <c r="A176" i="2"/>
  <c r="BA175" i="2"/>
  <c r="AZ175" i="2"/>
  <c r="AV175" i="2"/>
  <c r="AE175" i="2"/>
  <c r="AD175" i="2"/>
  <c r="AF175" i="2" s="1"/>
  <c r="Y175" i="2"/>
  <c r="X175" i="2"/>
  <c r="Z175" i="2" s="1"/>
  <c r="T175" i="2"/>
  <c r="S175" i="2"/>
  <c r="U175" i="2" s="1"/>
  <c r="F175" i="2"/>
  <c r="E175" i="2"/>
  <c r="G175" i="2" s="1"/>
  <c r="D175" i="2"/>
  <c r="C175" i="2"/>
  <c r="J175" i="2" s="1"/>
  <c r="B175" i="2"/>
  <c r="A175" i="2"/>
  <c r="S173" i="6"/>
  <c r="B173" i="6"/>
  <c r="A173" i="6"/>
  <c r="S172" i="6"/>
  <c r="E172" i="6"/>
  <c r="B172" i="6"/>
  <c r="A172" i="6"/>
  <c r="S171" i="6"/>
  <c r="B171" i="6"/>
  <c r="A171" i="6"/>
  <c r="S170" i="6"/>
  <c r="E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BA173" i="2"/>
  <c r="AZ173" i="2"/>
  <c r="AV173" i="2"/>
  <c r="AD173" i="2"/>
  <c r="X173" i="2"/>
  <c r="S173" i="2"/>
  <c r="E173" i="2"/>
  <c r="C173" i="2"/>
  <c r="B173" i="2"/>
  <c r="A173" i="2"/>
  <c r="BA172" i="2"/>
  <c r="AZ172" i="2"/>
  <c r="AV172" i="2"/>
  <c r="AE172" i="2"/>
  <c r="AD172" i="2"/>
  <c r="AF172" i="2" s="1"/>
  <c r="Y172" i="2"/>
  <c r="F172" i="6" s="1"/>
  <c r="X172" i="2"/>
  <c r="Z172" i="2" s="1"/>
  <c r="T172" i="2"/>
  <c r="S172" i="2"/>
  <c r="F172" i="2"/>
  <c r="E172" i="2"/>
  <c r="G172" i="2" s="1"/>
  <c r="D172" i="2"/>
  <c r="C172" i="2"/>
  <c r="J172" i="2" s="1"/>
  <c r="B172" i="2"/>
  <c r="A172" i="2"/>
  <c r="BA171" i="2"/>
  <c r="AZ171" i="2"/>
  <c r="AV171" i="2"/>
  <c r="AD171" i="2"/>
  <c r="X171" i="2"/>
  <c r="S171" i="2"/>
  <c r="E171" i="2"/>
  <c r="C171" i="2"/>
  <c r="B171" i="2"/>
  <c r="A171" i="2"/>
  <c r="BA170" i="2"/>
  <c r="AZ170" i="2"/>
  <c r="AV170" i="2"/>
  <c r="AE170" i="2"/>
  <c r="AD170" i="2"/>
  <c r="AF170" i="2" s="1"/>
  <c r="Y170" i="2"/>
  <c r="F170" i="6" s="1"/>
  <c r="X170" i="2"/>
  <c r="Z170" i="2" s="1"/>
  <c r="T170" i="2"/>
  <c r="S170" i="2"/>
  <c r="F170" i="2"/>
  <c r="E170" i="2"/>
  <c r="G170" i="2" s="1"/>
  <c r="D170" i="2"/>
  <c r="C170" i="2"/>
  <c r="J170" i="2" s="1"/>
  <c r="B170" i="2"/>
  <c r="A170" i="2"/>
  <c r="BA169" i="2"/>
  <c r="AZ169" i="2"/>
  <c r="AV169" i="2"/>
  <c r="AD169" i="2"/>
  <c r="AF169" i="2" s="1"/>
  <c r="X169" i="2"/>
  <c r="S169" i="2"/>
  <c r="T169" i="2" s="1"/>
  <c r="E169" i="2"/>
  <c r="F169" i="2" s="1"/>
  <c r="C169" i="2"/>
  <c r="D169" i="2" s="1"/>
  <c r="B169" i="2"/>
  <c r="A169" i="2"/>
  <c r="BA168" i="2"/>
  <c r="AZ168" i="2"/>
  <c r="AV168" i="2"/>
  <c r="AD168" i="2"/>
  <c r="AE168" i="2" s="1"/>
  <c r="X168" i="2"/>
  <c r="Y168" i="2" s="1"/>
  <c r="F168" i="6" s="1"/>
  <c r="S168" i="2"/>
  <c r="T168" i="2" s="1"/>
  <c r="E168" i="2"/>
  <c r="F168" i="2" s="1"/>
  <c r="C168" i="2"/>
  <c r="D168" i="2" s="1"/>
  <c r="B168" i="2"/>
  <c r="A168" i="2"/>
  <c r="BA167" i="2"/>
  <c r="AZ167" i="2"/>
  <c r="AV167" i="2"/>
  <c r="AD167" i="2"/>
  <c r="AE167" i="2" s="1"/>
  <c r="X167" i="2"/>
  <c r="S167" i="2"/>
  <c r="T167" i="2" s="1"/>
  <c r="E167" i="2"/>
  <c r="F167" i="2" s="1"/>
  <c r="C167" i="2"/>
  <c r="D167" i="2" s="1"/>
  <c r="B167" i="2"/>
  <c r="A167" i="2"/>
  <c r="L175" i="2" l="1"/>
  <c r="M175" i="2" s="1"/>
  <c r="K175" i="2"/>
  <c r="O175" i="2"/>
  <c r="H175" i="2"/>
  <c r="AJ175" i="2"/>
  <c r="V175" i="2"/>
  <c r="AA175" i="2"/>
  <c r="AH175" i="2"/>
  <c r="AG175" i="2"/>
  <c r="AA176" i="2"/>
  <c r="F177" i="2"/>
  <c r="G177" i="2"/>
  <c r="J176" i="2"/>
  <c r="O176" i="2"/>
  <c r="AH176" i="2"/>
  <c r="AI176" i="2" s="1"/>
  <c r="D177" i="2"/>
  <c r="J177" i="2"/>
  <c r="U177" i="2"/>
  <c r="Z177" i="2"/>
  <c r="AH177" i="2"/>
  <c r="AG177" i="2"/>
  <c r="H178" i="2"/>
  <c r="AA178" i="2"/>
  <c r="V179" i="2"/>
  <c r="AN179" i="2"/>
  <c r="AL179" i="2"/>
  <c r="AH179" i="2"/>
  <c r="AG179" i="2"/>
  <c r="AT179" i="2"/>
  <c r="H180" i="2"/>
  <c r="AA180" i="2"/>
  <c r="K181" i="2"/>
  <c r="P181" i="2"/>
  <c r="V181" i="2"/>
  <c r="AN181" i="2"/>
  <c r="AL181" i="2"/>
  <c r="AH181" i="2"/>
  <c r="AG181" i="2"/>
  <c r="AS181" i="2"/>
  <c r="AE177" i="2"/>
  <c r="K178" i="2"/>
  <c r="P178" i="2"/>
  <c r="AT178" i="2" s="1"/>
  <c r="U178" i="2"/>
  <c r="AL178" i="2"/>
  <c r="AH178" i="2"/>
  <c r="AG178" i="2"/>
  <c r="H179" i="2"/>
  <c r="K180" i="2"/>
  <c r="P180" i="2"/>
  <c r="AT180" i="2" s="1"/>
  <c r="U180" i="2"/>
  <c r="AL180" i="2"/>
  <c r="AH180" i="2"/>
  <c r="AI180" i="2" s="1"/>
  <c r="AG180" i="2"/>
  <c r="H181" i="2"/>
  <c r="G171" i="2"/>
  <c r="F171" i="2"/>
  <c r="Z171" i="2"/>
  <c r="E171" i="6"/>
  <c r="Y171" i="2"/>
  <c r="F171" i="6" s="1"/>
  <c r="J173" i="2"/>
  <c r="L173" i="2" s="1"/>
  <c r="M173" i="2" s="1"/>
  <c r="D173" i="2"/>
  <c r="U173" i="2"/>
  <c r="AJ173" i="2" s="1"/>
  <c r="K173" i="6" s="1"/>
  <c r="T173" i="2"/>
  <c r="AF173" i="2"/>
  <c r="AG173" i="2" s="1"/>
  <c r="AE173" i="2"/>
  <c r="Y167" i="2"/>
  <c r="F167" i="6" s="1"/>
  <c r="E167" i="6"/>
  <c r="Y169" i="2"/>
  <c r="F169" i="6" s="1"/>
  <c r="E169" i="6"/>
  <c r="J171" i="2"/>
  <c r="K171" i="2" s="1"/>
  <c r="D171" i="2"/>
  <c r="U171" i="2"/>
  <c r="U172" i="2" s="1"/>
  <c r="T171" i="2"/>
  <c r="AF171" i="2"/>
  <c r="AH171" i="2" s="1"/>
  <c r="I171" i="6" s="1"/>
  <c r="AE171" i="2"/>
  <c r="G173" i="2"/>
  <c r="O173" i="2" s="1"/>
  <c r="C173" i="6" s="1"/>
  <c r="F173" i="2"/>
  <c r="Z173" i="2"/>
  <c r="E173" i="6"/>
  <c r="Y173" i="2"/>
  <c r="F173" i="6" s="1"/>
  <c r="G167" i="2"/>
  <c r="U167" i="2"/>
  <c r="U168" i="2" s="1"/>
  <c r="Z167" i="2"/>
  <c r="AF167" i="2"/>
  <c r="J168" i="2"/>
  <c r="Z168" i="2"/>
  <c r="AF168" i="2"/>
  <c r="G169" i="2"/>
  <c r="J169" i="2"/>
  <c r="U169" i="2"/>
  <c r="U170" i="2" s="1"/>
  <c r="Z169" i="2"/>
  <c r="AG169" i="2"/>
  <c r="K170" i="2"/>
  <c r="L170" i="2"/>
  <c r="M170" i="2" s="1"/>
  <c r="H170" i="2"/>
  <c r="O170" i="2"/>
  <c r="C170" i="6" s="1"/>
  <c r="AA170" i="2"/>
  <c r="AG170" i="2"/>
  <c r="AH170" i="2"/>
  <c r="K172" i="2"/>
  <c r="L172" i="2"/>
  <c r="M172" i="2" s="1"/>
  <c r="H172" i="2"/>
  <c r="O172" i="2"/>
  <c r="C172" i="6" s="1"/>
  <c r="AA172" i="2"/>
  <c r="AG172" i="2"/>
  <c r="AH172" i="2"/>
  <c r="J167" i="2"/>
  <c r="G168" i="2"/>
  <c r="AE169" i="2"/>
  <c r="L171" i="2"/>
  <c r="M171" i="2" s="1"/>
  <c r="H171" i="2"/>
  <c r="O171" i="2"/>
  <c r="C171" i="6" s="1"/>
  <c r="AJ171" i="2"/>
  <c r="K171" i="6" s="1"/>
  <c r="AA171" i="2"/>
  <c r="AG171" i="2"/>
  <c r="K173" i="2"/>
  <c r="H173" i="2"/>
  <c r="V173" i="2"/>
  <c r="AA173" i="2"/>
  <c r="AH173" i="2"/>
  <c r="S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S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S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S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S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S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S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S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S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S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S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S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S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S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S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S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S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BA165" i="2"/>
  <c r="AZ165" i="2"/>
  <c r="AV165" i="2"/>
  <c r="AJ165" i="2"/>
  <c r="AF165" i="2"/>
  <c r="AD165" i="2"/>
  <c r="AE165" i="2" s="1"/>
  <c r="Z165" i="2"/>
  <c r="X165" i="2"/>
  <c r="Y165" i="2" s="1"/>
  <c r="U165" i="2"/>
  <c r="S165" i="2"/>
  <c r="T165" i="2" s="1"/>
  <c r="G165" i="2"/>
  <c r="E165" i="2"/>
  <c r="F165" i="2" s="1"/>
  <c r="C165" i="2"/>
  <c r="B165" i="2"/>
  <c r="A165" i="2"/>
  <c r="BA164" i="2"/>
  <c r="AZ164" i="2"/>
  <c r="AV164" i="2"/>
  <c r="AD164" i="2"/>
  <c r="X164" i="2"/>
  <c r="S164" i="2"/>
  <c r="J164" i="2"/>
  <c r="E164" i="2"/>
  <c r="C164" i="2"/>
  <c r="D164" i="2" s="1"/>
  <c r="B164" i="2"/>
  <c r="A164" i="2"/>
  <c r="BA163" i="2"/>
  <c r="AZ163" i="2"/>
  <c r="AV163" i="2"/>
  <c r="AF163" i="2"/>
  <c r="AD163" i="2"/>
  <c r="AE163" i="2" s="1"/>
  <c r="Z163" i="2"/>
  <c r="X163" i="2"/>
  <c r="Y163" i="2" s="1"/>
  <c r="U163" i="2"/>
  <c r="S163" i="2"/>
  <c r="T163" i="2" s="1"/>
  <c r="G163" i="2"/>
  <c r="E163" i="2"/>
  <c r="F163" i="2" s="1"/>
  <c r="C163" i="2"/>
  <c r="B163" i="2"/>
  <c r="A163" i="2"/>
  <c r="BA162" i="2"/>
  <c r="AZ162" i="2"/>
  <c r="AV162" i="2"/>
  <c r="AD162" i="2"/>
  <c r="X162" i="2"/>
  <c r="S162" i="2"/>
  <c r="K162" i="2"/>
  <c r="F162" i="2"/>
  <c r="E162" i="2"/>
  <c r="G162" i="2" s="1"/>
  <c r="O162" i="2" s="1"/>
  <c r="D162" i="2"/>
  <c r="C162" i="2"/>
  <c r="J162" i="2" s="1"/>
  <c r="L162" i="2" s="1"/>
  <c r="M162" i="2" s="1"/>
  <c r="B162" i="2"/>
  <c r="A162" i="2"/>
  <c r="BA161" i="2"/>
  <c r="AZ161" i="2"/>
  <c r="AV161" i="2"/>
  <c r="AE161" i="2"/>
  <c r="AD161" i="2"/>
  <c r="AF161" i="2" s="1"/>
  <c r="Y161" i="2"/>
  <c r="X161" i="2"/>
  <c r="Z161" i="2" s="1"/>
  <c r="T161" i="2"/>
  <c r="S161" i="2"/>
  <c r="U161" i="2" s="1"/>
  <c r="AJ161" i="2" s="1"/>
  <c r="F161" i="2"/>
  <c r="E161" i="2"/>
  <c r="G161" i="2" s="1"/>
  <c r="O161" i="2" s="1"/>
  <c r="D161" i="2"/>
  <c r="C161" i="2"/>
  <c r="J161" i="2" s="1"/>
  <c r="B161" i="2"/>
  <c r="A161" i="2"/>
  <c r="BA160" i="2"/>
  <c r="AZ160" i="2"/>
  <c r="AV160" i="2"/>
  <c r="AS160" i="2"/>
  <c r="AE160" i="2"/>
  <c r="AD160" i="2"/>
  <c r="AF160" i="2" s="1"/>
  <c r="Y160" i="2"/>
  <c r="X160" i="2"/>
  <c r="Z160" i="2" s="1"/>
  <c r="AA160" i="2" s="1"/>
  <c r="T160" i="2"/>
  <c r="S160" i="2"/>
  <c r="P160" i="2"/>
  <c r="K160" i="2"/>
  <c r="F160" i="2"/>
  <c r="E160" i="2"/>
  <c r="G160" i="2" s="1"/>
  <c r="O160" i="2" s="1"/>
  <c r="Q160" i="2" s="1"/>
  <c r="R160" i="2" s="1"/>
  <c r="D160" i="2"/>
  <c r="C160" i="2"/>
  <c r="J160" i="2" s="1"/>
  <c r="L160" i="2" s="1"/>
  <c r="M160" i="2" s="1"/>
  <c r="B160" i="2"/>
  <c r="A160" i="2"/>
  <c r="BA159" i="2"/>
  <c r="AZ159" i="2"/>
  <c r="AV159" i="2"/>
  <c r="AF159" i="2"/>
  <c r="AD159" i="2"/>
  <c r="AE159" i="2" s="1"/>
  <c r="Z159" i="2"/>
  <c r="X159" i="2"/>
  <c r="Y159" i="2" s="1"/>
  <c r="U159" i="2"/>
  <c r="S159" i="2"/>
  <c r="T159" i="2" s="1"/>
  <c r="G159" i="2"/>
  <c r="E159" i="2"/>
  <c r="F159" i="2" s="1"/>
  <c r="C159" i="2"/>
  <c r="B159" i="2"/>
  <c r="A159" i="2"/>
  <c r="BA158" i="2"/>
  <c r="AZ158" i="2"/>
  <c r="AV158" i="2"/>
  <c r="AD158" i="2"/>
  <c r="X158" i="2"/>
  <c r="S158" i="2"/>
  <c r="J158" i="2"/>
  <c r="E158" i="2"/>
  <c r="C158" i="2"/>
  <c r="D158" i="2" s="1"/>
  <c r="B158" i="2"/>
  <c r="A158" i="2"/>
  <c r="BA157" i="2"/>
  <c r="AZ157" i="2"/>
  <c r="AV157" i="2"/>
  <c r="AF157" i="2"/>
  <c r="AD157" i="2"/>
  <c r="AE157" i="2" s="1"/>
  <c r="Z157" i="2"/>
  <c r="X157" i="2"/>
  <c r="Y157" i="2" s="1"/>
  <c r="U157" i="2"/>
  <c r="S157" i="2"/>
  <c r="T157" i="2" s="1"/>
  <c r="G157" i="2"/>
  <c r="E157" i="2"/>
  <c r="F157" i="2" s="1"/>
  <c r="C157" i="2"/>
  <c r="B157" i="2"/>
  <c r="A157" i="2"/>
  <c r="BA156" i="2"/>
  <c r="AZ156" i="2"/>
  <c r="AV156" i="2"/>
  <c r="AD156" i="2"/>
  <c r="X156" i="2"/>
  <c r="S156" i="2"/>
  <c r="J156" i="2"/>
  <c r="E156" i="2"/>
  <c r="C156" i="2"/>
  <c r="D156" i="2" s="1"/>
  <c r="B156" i="2"/>
  <c r="A156" i="2"/>
  <c r="BA155" i="2"/>
  <c r="AZ155" i="2"/>
  <c r="AV155" i="2"/>
  <c r="AJ155" i="2"/>
  <c r="AF155" i="2"/>
  <c r="AD155" i="2"/>
  <c r="AE155" i="2" s="1"/>
  <c r="Z155" i="2"/>
  <c r="X155" i="2"/>
  <c r="Y155" i="2" s="1"/>
  <c r="U155" i="2"/>
  <c r="S155" i="2"/>
  <c r="T155" i="2" s="1"/>
  <c r="G155" i="2"/>
  <c r="E155" i="2"/>
  <c r="F155" i="2" s="1"/>
  <c r="C155" i="2"/>
  <c r="B155" i="2"/>
  <c r="A155" i="2"/>
  <c r="BA154" i="2"/>
  <c r="AZ154" i="2"/>
  <c r="AV154" i="2"/>
  <c r="AD154" i="2"/>
  <c r="X154" i="2"/>
  <c r="S154" i="2"/>
  <c r="J154" i="2"/>
  <c r="E154" i="2"/>
  <c r="C154" i="2"/>
  <c r="D154" i="2" s="1"/>
  <c r="B154" i="2"/>
  <c r="A154" i="2"/>
  <c r="BA153" i="2"/>
  <c r="AZ153" i="2"/>
  <c r="AV153" i="2"/>
  <c r="AF153" i="2"/>
  <c r="AG153" i="2" s="1"/>
  <c r="AD153" i="2"/>
  <c r="AE153" i="2" s="1"/>
  <c r="Z153" i="2"/>
  <c r="X153" i="2"/>
  <c r="Y153" i="2" s="1"/>
  <c r="U153" i="2"/>
  <c r="S153" i="2"/>
  <c r="T153" i="2" s="1"/>
  <c r="G153" i="2"/>
  <c r="H153" i="2" s="1"/>
  <c r="E153" i="2"/>
  <c r="F153" i="2" s="1"/>
  <c r="C153" i="2"/>
  <c r="D153" i="2" s="1"/>
  <c r="B153" i="2"/>
  <c r="A153" i="2"/>
  <c r="BA152" i="2"/>
  <c r="AZ152" i="2"/>
  <c r="AV152" i="2"/>
  <c r="AD152" i="2"/>
  <c r="AE152" i="2" s="1"/>
  <c r="X152" i="2"/>
  <c r="Y152" i="2" s="1"/>
  <c r="S152" i="2"/>
  <c r="T152" i="2" s="1"/>
  <c r="J152" i="2"/>
  <c r="K152" i="2" s="1"/>
  <c r="E152" i="2"/>
  <c r="F152" i="2" s="1"/>
  <c r="C152" i="2"/>
  <c r="D152" i="2" s="1"/>
  <c r="B152" i="2"/>
  <c r="A152" i="2"/>
  <c r="BA151" i="2"/>
  <c r="AZ151" i="2"/>
  <c r="AV151" i="2"/>
  <c r="AF151" i="2"/>
  <c r="AG151" i="2" s="1"/>
  <c r="AD151" i="2"/>
  <c r="AE151" i="2" s="1"/>
  <c r="Z151" i="2"/>
  <c r="X151" i="2"/>
  <c r="Y151" i="2" s="1"/>
  <c r="U151" i="2"/>
  <c r="S151" i="2"/>
  <c r="T151" i="2" s="1"/>
  <c r="G151" i="2"/>
  <c r="H151" i="2" s="1"/>
  <c r="E151" i="2"/>
  <c r="F151" i="2" s="1"/>
  <c r="C151" i="2"/>
  <c r="D151" i="2" s="1"/>
  <c r="B151" i="2"/>
  <c r="A151" i="2"/>
  <c r="BA150" i="2"/>
  <c r="AZ150" i="2"/>
  <c r="AV150" i="2"/>
  <c r="AD150" i="2"/>
  <c r="AE150" i="2" s="1"/>
  <c r="X150" i="2"/>
  <c r="Y150" i="2" s="1"/>
  <c r="S150" i="2"/>
  <c r="T150" i="2" s="1"/>
  <c r="J150" i="2"/>
  <c r="K150" i="2" s="1"/>
  <c r="E150" i="2"/>
  <c r="F150" i="2" s="1"/>
  <c r="C150" i="2"/>
  <c r="D150" i="2" s="1"/>
  <c r="B150" i="2"/>
  <c r="A150" i="2"/>
  <c r="BA149" i="2"/>
  <c r="AZ149" i="2"/>
  <c r="AV149" i="2"/>
  <c r="AF149" i="2"/>
  <c r="AG149" i="2" s="1"/>
  <c r="AD149" i="2"/>
  <c r="AE149" i="2" s="1"/>
  <c r="Z149" i="2"/>
  <c r="X149" i="2"/>
  <c r="Y149" i="2" s="1"/>
  <c r="U149" i="2"/>
  <c r="S149" i="2"/>
  <c r="T149" i="2" s="1"/>
  <c r="F149" i="2"/>
  <c r="E149" i="2"/>
  <c r="G149" i="2" s="1"/>
  <c r="D149" i="2"/>
  <c r="C149" i="2"/>
  <c r="J149" i="2" s="1"/>
  <c r="B149" i="2"/>
  <c r="A149" i="2"/>
  <c r="S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S138" i="6"/>
  <c r="L138" i="6"/>
  <c r="K138" i="6"/>
  <c r="J138" i="6"/>
  <c r="I138" i="6"/>
  <c r="H138" i="6"/>
  <c r="G138" i="6"/>
  <c r="F138" i="6"/>
  <c r="E138" i="6"/>
  <c r="D138" i="6"/>
  <c r="C138" i="6"/>
  <c r="B138" i="6"/>
  <c r="A138" i="6"/>
  <c r="S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S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BA147" i="2"/>
  <c r="AZ147" i="2"/>
  <c r="AV147" i="2"/>
  <c r="AD147" i="2"/>
  <c r="AE147" i="2" s="1"/>
  <c r="X147" i="2"/>
  <c r="Y147" i="2" s="1"/>
  <c r="S147" i="2"/>
  <c r="T147" i="2" s="1"/>
  <c r="J147" i="2"/>
  <c r="K147" i="2" s="1"/>
  <c r="E147" i="2"/>
  <c r="F147" i="2" s="1"/>
  <c r="C147" i="2"/>
  <c r="D147" i="2" s="1"/>
  <c r="B147" i="2"/>
  <c r="A147" i="2"/>
  <c r="BA146" i="2"/>
  <c r="AZ146" i="2"/>
  <c r="AV146" i="2"/>
  <c r="AF146" i="2"/>
  <c r="AG146" i="2" s="1"/>
  <c r="AD146" i="2"/>
  <c r="AE146" i="2" s="1"/>
  <c r="Z146" i="2"/>
  <c r="X146" i="2"/>
  <c r="Y146" i="2" s="1"/>
  <c r="S146" i="2"/>
  <c r="T146" i="2" s="1"/>
  <c r="G146" i="2"/>
  <c r="H146" i="2" s="1"/>
  <c r="E146" i="2"/>
  <c r="F146" i="2" s="1"/>
  <c r="C146" i="2"/>
  <c r="D146" i="2" s="1"/>
  <c r="B146" i="2"/>
  <c r="A146" i="2"/>
  <c r="BA145" i="2"/>
  <c r="AZ145" i="2"/>
  <c r="AV145" i="2"/>
  <c r="AD145" i="2"/>
  <c r="AE145" i="2" s="1"/>
  <c r="X145" i="2"/>
  <c r="Y145" i="2" s="1"/>
  <c r="S145" i="2"/>
  <c r="T145" i="2" s="1"/>
  <c r="J145" i="2"/>
  <c r="K145" i="2" s="1"/>
  <c r="E145" i="2"/>
  <c r="F145" i="2" s="1"/>
  <c r="C145" i="2"/>
  <c r="D145" i="2" s="1"/>
  <c r="B145" i="2"/>
  <c r="A145" i="2"/>
  <c r="BA144" i="2"/>
  <c r="AZ144" i="2"/>
  <c r="AV144" i="2"/>
  <c r="AF144" i="2"/>
  <c r="AG144" i="2" s="1"/>
  <c r="AD144" i="2"/>
  <c r="AE144" i="2" s="1"/>
  <c r="Z144" i="2"/>
  <c r="X144" i="2"/>
  <c r="Y144" i="2" s="1"/>
  <c r="S144" i="2"/>
  <c r="T144" i="2" s="1"/>
  <c r="E144" i="2"/>
  <c r="F144" i="2" s="1"/>
  <c r="C144" i="2"/>
  <c r="D144" i="2" s="1"/>
  <c r="B144" i="2"/>
  <c r="A144" i="2"/>
  <c r="BA143" i="2"/>
  <c r="AZ143" i="2"/>
  <c r="AV143" i="2"/>
  <c r="AD143" i="2"/>
  <c r="AE143" i="2" s="1"/>
  <c r="X143" i="2"/>
  <c r="Y143" i="2" s="1"/>
  <c r="S143" i="2"/>
  <c r="T143" i="2" s="1"/>
  <c r="J143" i="2"/>
  <c r="K143" i="2" s="1"/>
  <c r="E143" i="2"/>
  <c r="F143" i="2" s="1"/>
  <c r="C143" i="2"/>
  <c r="D143" i="2" s="1"/>
  <c r="B143" i="2"/>
  <c r="A143" i="2"/>
  <c r="BA142" i="2"/>
  <c r="AZ142" i="2"/>
  <c r="AV142" i="2"/>
  <c r="AF142" i="2"/>
  <c r="AG142" i="2" s="1"/>
  <c r="AD142" i="2"/>
  <c r="AE142" i="2" s="1"/>
  <c r="Z142" i="2"/>
  <c r="X142" i="2"/>
  <c r="Y142" i="2" s="1"/>
  <c r="S142" i="2"/>
  <c r="T142" i="2" s="1"/>
  <c r="G142" i="2"/>
  <c r="H142" i="2" s="1"/>
  <c r="E142" i="2"/>
  <c r="F142" i="2" s="1"/>
  <c r="C142" i="2"/>
  <c r="D142" i="2" s="1"/>
  <c r="B142" i="2"/>
  <c r="A142" i="2"/>
  <c r="BA141" i="2"/>
  <c r="AZ141" i="2"/>
  <c r="AV141" i="2"/>
  <c r="AD141" i="2"/>
  <c r="AE141" i="2" s="1"/>
  <c r="X141" i="2"/>
  <c r="Y141" i="2" s="1"/>
  <c r="S141" i="2"/>
  <c r="T141" i="2" s="1"/>
  <c r="J141" i="2"/>
  <c r="K141" i="2" s="1"/>
  <c r="E141" i="2"/>
  <c r="F141" i="2" s="1"/>
  <c r="C141" i="2"/>
  <c r="D141" i="2" s="1"/>
  <c r="B141" i="2"/>
  <c r="A141" i="2"/>
  <c r="BA140" i="2"/>
  <c r="AZ140" i="2"/>
  <c r="AV140" i="2"/>
  <c r="AF140" i="2"/>
  <c r="AG140" i="2" s="1"/>
  <c r="AD140" i="2"/>
  <c r="AE140" i="2" s="1"/>
  <c r="Z140" i="2"/>
  <c r="X140" i="2"/>
  <c r="Y140" i="2" s="1"/>
  <c r="S140" i="2"/>
  <c r="T140" i="2" s="1"/>
  <c r="E140" i="2"/>
  <c r="F140" i="2" s="1"/>
  <c r="C140" i="2"/>
  <c r="D140" i="2" s="1"/>
  <c r="B140" i="2"/>
  <c r="A140" i="2"/>
  <c r="BA139" i="2"/>
  <c r="AZ139" i="2"/>
  <c r="AV139" i="2"/>
  <c r="AD139" i="2"/>
  <c r="AE139" i="2" s="1"/>
  <c r="X139" i="2"/>
  <c r="Y139" i="2" s="1"/>
  <c r="S139" i="2"/>
  <c r="T139" i="2" s="1"/>
  <c r="J139" i="2"/>
  <c r="K139" i="2" s="1"/>
  <c r="E139" i="2"/>
  <c r="F139" i="2" s="1"/>
  <c r="C139" i="2"/>
  <c r="D139" i="2" s="1"/>
  <c r="B139" i="2"/>
  <c r="A139" i="2"/>
  <c r="BA138" i="2"/>
  <c r="AZ138" i="2"/>
  <c r="AV138" i="2"/>
  <c r="AF138" i="2"/>
  <c r="AG138" i="2" s="1"/>
  <c r="AD138" i="2"/>
  <c r="AE138" i="2" s="1"/>
  <c r="Z138" i="2"/>
  <c r="X138" i="2"/>
  <c r="Y138" i="2" s="1"/>
  <c r="S138" i="2"/>
  <c r="T138" i="2" s="1"/>
  <c r="G138" i="2"/>
  <c r="H138" i="2" s="1"/>
  <c r="E138" i="2"/>
  <c r="F138" i="2" s="1"/>
  <c r="C138" i="2"/>
  <c r="D138" i="2" s="1"/>
  <c r="B138" i="2"/>
  <c r="A138" i="2"/>
  <c r="BA137" i="2"/>
  <c r="AZ137" i="2"/>
  <c r="AV137" i="2"/>
  <c r="AD137" i="2"/>
  <c r="AE137" i="2" s="1"/>
  <c r="X137" i="2"/>
  <c r="Y137" i="2" s="1"/>
  <c r="S137" i="2"/>
  <c r="T137" i="2" s="1"/>
  <c r="J137" i="2"/>
  <c r="K137" i="2" s="1"/>
  <c r="E137" i="2"/>
  <c r="F137" i="2" s="1"/>
  <c r="C137" i="2"/>
  <c r="D137" i="2" s="1"/>
  <c r="B137" i="2"/>
  <c r="A137" i="2"/>
  <c r="BA136" i="2"/>
  <c r="AZ136" i="2"/>
  <c r="AV136" i="2"/>
  <c r="AF136" i="2"/>
  <c r="AG136" i="2" s="1"/>
  <c r="AD136" i="2"/>
  <c r="AE136" i="2" s="1"/>
  <c r="Z136" i="2"/>
  <c r="X136" i="2"/>
  <c r="Y136" i="2" s="1"/>
  <c r="S136" i="2"/>
  <c r="T136" i="2" s="1"/>
  <c r="E136" i="2"/>
  <c r="F136" i="2" s="1"/>
  <c r="C136" i="2"/>
  <c r="D136" i="2" s="1"/>
  <c r="B136" i="2"/>
  <c r="A136" i="2"/>
  <c r="BA135" i="2"/>
  <c r="AZ135" i="2"/>
  <c r="AV135" i="2"/>
  <c r="AD135" i="2"/>
  <c r="AE135" i="2" s="1"/>
  <c r="X135" i="2"/>
  <c r="Y135" i="2" s="1"/>
  <c r="S135" i="2"/>
  <c r="T135" i="2" s="1"/>
  <c r="J135" i="2"/>
  <c r="K135" i="2" s="1"/>
  <c r="E135" i="2"/>
  <c r="F135" i="2" s="1"/>
  <c r="C135" i="2"/>
  <c r="D135" i="2" s="1"/>
  <c r="B135" i="2"/>
  <c r="A135" i="2"/>
  <c r="BA134" i="2"/>
  <c r="AZ134" i="2"/>
  <c r="AV134" i="2"/>
  <c r="AF134" i="2"/>
  <c r="AG134" i="2" s="1"/>
  <c r="AD134" i="2"/>
  <c r="AE134" i="2" s="1"/>
  <c r="X134" i="2"/>
  <c r="Y134" i="2" s="1"/>
  <c r="S134" i="2"/>
  <c r="T134" i="2" s="1"/>
  <c r="J134" i="2"/>
  <c r="K134" i="2" s="1"/>
  <c r="E134" i="2"/>
  <c r="F134" i="2" s="1"/>
  <c r="C134" i="2"/>
  <c r="D134" i="2" s="1"/>
  <c r="B134" i="2"/>
  <c r="A134" i="2"/>
  <c r="BA133" i="2"/>
  <c r="AZ133" i="2"/>
  <c r="AV133" i="2"/>
  <c r="AF133" i="2"/>
  <c r="AG133" i="2" s="1"/>
  <c r="AD133" i="2"/>
  <c r="AE133" i="2" s="1"/>
  <c r="Z133" i="2"/>
  <c r="X133" i="2"/>
  <c r="Y133" i="2" s="1"/>
  <c r="U133" i="2"/>
  <c r="S133" i="2"/>
  <c r="T133" i="2" s="1"/>
  <c r="G133" i="2"/>
  <c r="H133" i="2" s="1"/>
  <c r="E133" i="2"/>
  <c r="F133" i="2" s="1"/>
  <c r="C133" i="2"/>
  <c r="D133" i="2" s="1"/>
  <c r="B133" i="2"/>
  <c r="A133" i="2"/>
  <c r="BA132" i="2"/>
  <c r="AZ132" i="2"/>
  <c r="AV132" i="2"/>
  <c r="AD132" i="2"/>
  <c r="AE132" i="2" s="1"/>
  <c r="X132" i="2"/>
  <c r="Y132" i="2" s="1"/>
  <c r="S132" i="2"/>
  <c r="T132" i="2" s="1"/>
  <c r="F132" i="2"/>
  <c r="E132" i="2"/>
  <c r="G132" i="2" s="1"/>
  <c r="D132" i="2"/>
  <c r="C132" i="2"/>
  <c r="J132" i="2" s="1"/>
  <c r="B132" i="2"/>
  <c r="A132" i="2"/>
  <c r="BA131" i="2"/>
  <c r="AZ131" i="2"/>
  <c r="AV131" i="2"/>
  <c r="AE131" i="2"/>
  <c r="AD131" i="2"/>
  <c r="AF131" i="2" s="1"/>
  <c r="Y131" i="2"/>
  <c r="X131" i="2"/>
  <c r="Z131" i="2" s="1"/>
  <c r="T131" i="2"/>
  <c r="S131" i="2"/>
  <c r="U131" i="2" s="1"/>
  <c r="F131" i="2"/>
  <c r="E131" i="2"/>
  <c r="G131" i="2" s="1"/>
  <c r="D131" i="2"/>
  <c r="C131" i="2"/>
  <c r="J131" i="2" s="1"/>
  <c r="B131" i="2"/>
  <c r="A131" i="2"/>
  <c r="AP179" i="2"/>
  <c r="AW181" i="2"/>
  <c r="AW179" i="2"/>
  <c r="AP181" i="2"/>
  <c r="O179" i="6" l="1"/>
  <c r="M179" i="6"/>
  <c r="O181" i="6"/>
  <c r="M181" i="6"/>
  <c r="BD181" i="2"/>
  <c r="BB181" i="2"/>
  <c r="Q181" i="6" s="1"/>
  <c r="BD179" i="2"/>
  <c r="BB179" i="2"/>
  <c r="Q179" i="6" s="1"/>
  <c r="AJ180" i="2"/>
  <c r="V180" i="2"/>
  <c r="AI178" i="2"/>
  <c r="AJ178" i="2"/>
  <c r="V178" i="2"/>
  <c r="AT181" i="2"/>
  <c r="AI181" i="2"/>
  <c r="AO181" i="2"/>
  <c r="AI179" i="2"/>
  <c r="AO179" i="2"/>
  <c r="AA177" i="2"/>
  <c r="K176" i="2"/>
  <c r="L176" i="2"/>
  <c r="M176" i="2" s="1"/>
  <c r="H177" i="2"/>
  <c r="O177" i="2"/>
  <c r="AI175" i="2"/>
  <c r="AK175" i="2"/>
  <c r="AN180" i="2"/>
  <c r="AM180" i="2"/>
  <c r="AM178" i="2"/>
  <c r="AM181" i="2"/>
  <c r="AK181" i="2"/>
  <c r="AM179" i="2"/>
  <c r="AK179" i="2"/>
  <c r="AI177" i="2"/>
  <c r="AJ177" i="2"/>
  <c r="V177" i="2"/>
  <c r="K177" i="2"/>
  <c r="L177" i="2"/>
  <c r="M177" i="2" s="1"/>
  <c r="P176" i="2"/>
  <c r="Q176" i="2"/>
  <c r="U176" i="2"/>
  <c r="Q175" i="2"/>
  <c r="P175" i="2"/>
  <c r="AI173" i="2"/>
  <c r="J173" i="6" s="1"/>
  <c r="I173" i="6"/>
  <c r="AI172" i="2"/>
  <c r="J172" i="6" s="1"/>
  <c r="I172" i="6"/>
  <c r="AI170" i="2"/>
  <c r="J170" i="6" s="1"/>
  <c r="I170" i="6"/>
  <c r="V171" i="2"/>
  <c r="AK171" i="2"/>
  <c r="L171" i="6" s="1"/>
  <c r="P171" i="2"/>
  <c r="D171" i="6" s="1"/>
  <c r="Q171" i="2"/>
  <c r="H168" i="2"/>
  <c r="O168" i="2"/>
  <c r="C168" i="6" s="1"/>
  <c r="P172" i="2"/>
  <c r="D172" i="6" s="1"/>
  <c r="Q172" i="2"/>
  <c r="P170" i="2"/>
  <c r="D170" i="6" s="1"/>
  <c r="Q170" i="2"/>
  <c r="AA169" i="2"/>
  <c r="K169" i="2"/>
  <c r="L169" i="2"/>
  <c r="M169" i="2" s="1"/>
  <c r="AG168" i="2"/>
  <c r="AH168" i="2"/>
  <c r="K168" i="2"/>
  <c r="L168" i="2"/>
  <c r="M168" i="2" s="1"/>
  <c r="AA167" i="2"/>
  <c r="H167" i="2"/>
  <c r="O167" i="2"/>
  <c r="C167" i="6" s="1"/>
  <c r="AK173" i="2"/>
  <c r="L173" i="6" s="1"/>
  <c r="P173" i="2"/>
  <c r="D173" i="6" s="1"/>
  <c r="Q173" i="2"/>
  <c r="AI171" i="2"/>
  <c r="J171" i="6" s="1"/>
  <c r="V168" i="2"/>
  <c r="AJ168" i="2"/>
  <c r="K168" i="6" s="1"/>
  <c r="K167" i="2"/>
  <c r="L167" i="2"/>
  <c r="M167" i="2" s="1"/>
  <c r="V172" i="2"/>
  <c r="AJ172" i="2"/>
  <c r="K172" i="6" s="1"/>
  <c r="V170" i="2"/>
  <c r="AJ170" i="2"/>
  <c r="K170" i="6" s="1"/>
  <c r="AH169" i="2"/>
  <c r="AJ169" i="2"/>
  <c r="K169" i="6" s="1"/>
  <c r="V169" i="2"/>
  <c r="H169" i="2"/>
  <c r="O169" i="2"/>
  <c r="C169" i="6" s="1"/>
  <c r="AA168" i="2"/>
  <c r="AG167" i="2"/>
  <c r="AH167" i="2"/>
  <c r="I167" i="6" s="1"/>
  <c r="V167" i="2"/>
  <c r="AJ167" i="2"/>
  <c r="K167" i="6" s="1"/>
  <c r="L149" i="2"/>
  <c r="M149" i="2" s="1"/>
  <c r="K149" i="2"/>
  <c r="O149" i="2"/>
  <c r="H149" i="2"/>
  <c r="V149" i="2"/>
  <c r="AA149" i="2"/>
  <c r="AJ149" i="2"/>
  <c r="V151" i="2"/>
  <c r="AA151" i="2"/>
  <c r="AJ151" i="2"/>
  <c r="V153" i="2"/>
  <c r="AA153" i="2"/>
  <c r="AJ153" i="2"/>
  <c r="F154" i="2"/>
  <c r="G154" i="2"/>
  <c r="Y154" i="2"/>
  <c r="Z154" i="2"/>
  <c r="K156" i="2"/>
  <c r="L156" i="2"/>
  <c r="M156" i="2" s="1"/>
  <c r="T156" i="2"/>
  <c r="U156" i="2"/>
  <c r="AE156" i="2"/>
  <c r="AF156" i="2"/>
  <c r="D157" i="2"/>
  <c r="J157" i="2"/>
  <c r="H157" i="2"/>
  <c r="O157" i="2"/>
  <c r="V157" i="2"/>
  <c r="AA157" i="2"/>
  <c r="AG157" i="2"/>
  <c r="AH157" i="2"/>
  <c r="F158" i="2"/>
  <c r="G158" i="2"/>
  <c r="Y158" i="2"/>
  <c r="Z158" i="2"/>
  <c r="T162" i="2"/>
  <c r="U162" i="2"/>
  <c r="AE162" i="2"/>
  <c r="AF162" i="2"/>
  <c r="AH149" i="2"/>
  <c r="AI149" i="2" s="1"/>
  <c r="G150" i="2"/>
  <c r="L150" i="2"/>
  <c r="M150" i="2" s="1"/>
  <c r="U150" i="2"/>
  <c r="Z150" i="2"/>
  <c r="AF150" i="2"/>
  <c r="J151" i="2"/>
  <c r="O151" i="2"/>
  <c r="AH151" i="2"/>
  <c r="AI151" i="2" s="1"/>
  <c r="G152" i="2"/>
  <c r="L152" i="2"/>
  <c r="M152" i="2" s="1"/>
  <c r="U152" i="2"/>
  <c r="Z152" i="2"/>
  <c r="AF152" i="2"/>
  <c r="J153" i="2"/>
  <c r="O153" i="2"/>
  <c r="AH153" i="2"/>
  <c r="AI153" i="2" s="1"/>
  <c r="K154" i="2"/>
  <c r="L154" i="2"/>
  <c r="M154" i="2" s="1"/>
  <c r="T154" i="2"/>
  <c r="U154" i="2"/>
  <c r="AE154" i="2"/>
  <c r="AF154" i="2"/>
  <c r="D155" i="2"/>
  <c r="J155" i="2"/>
  <c r="H155" i="2"/>
  <c r="O155" i="2"/>
  <c r="V155" i="2"/>
  <c r="AA155" i="2"/>
  <c r="AG155" i="2"/>
  <c r="AH155" i="2"/>
  <c r="F156" i="2"/>
  <c r="G156" i="2"/>
  <c r="Y156" i="2"/>
  <c r="Z156" i="2"/>
  <c r="AJ157" i="2"/>
  <c r="K158" i="2"/>
  <c r="L158" i="2"/>
  <c r="M158" i="2" s="1"/>
  <c r="T158" i="2"/>
  <c r="U158" i="2"/>
  <c r="AE158" i="2"/>
  <c r="AF158" i="2"/>
  <c r="D159" i="2"/>
  <c r="J159" i="2"/>
  <c r="H159" i="2"/>
  <c r="O159" i="2"/>
  <c r="AJ159" i="2"/>
  <c r="V159" i="2"/>
  <c r="AA159" i="2"/>
  <c r="AH159" i="2"/>
  <c r="AG159" i="2"/>
  <c r="AL160" i="2"/>
  <c r="AH160" i="2"/>
  <c r="AI160" i="2" s="1"/>
  <c r="AG160" i="2"/>
  <c r="AS161" i="2"/>
  <c r="AA161" i="2"/>
  <c r="V163" i="2"/>
  <c r="AJ163" i="2"/>
  <c r="AA163" i="2"/>
  <c r="AG163" i="2"/>
  <c r="AH163" i="2"/>
  <c r="U160" i="2"/>
  <c r="AT160" i="2"/>
  <c r="L161" i="2"/>
  <c r="M161" i="2" s="1"/>
  <c r="K161" i="2"/>
  <c r="Q161" i="2"/>
  <c r="R161" i="2" s="1"/>
  <c r="P161" i="2"/>
  <c r="H161" i="2"/>
  <c r="P162" i="2"/>
  <c r="Q162" i="2"/>
  <c r="R162" i="2" s="1"/>
  <c r="D163" i="2"/>
  <c r="J163" i="2"/>
  <c r="H163" i="2"/>
  <c r="O163" i="2"/>
  <c r="F164" i="2"/>
  <c r="G164" i="2"/>
  <c r="Y164" i="2"/>
  <c r="Z164" i="2"/>
  <c r="H160" i="2"/>
  <c r="V161" i="2"/>
  <c r="AN161" i="2"/>
  <c r="AL161" i="2"/>
  <c r="AH161" i="2"/>
  <c r="AI161" i="2" s="1"/>
  <c r="AG161" i="2"/>
  <c r="H162" i="2"/>
  <c r="Y162" i="2"/>
  <c r="Z162" i="2"/>
  <c r="K164" i="2"/>
  <c r="L164" i="2"/>
  <c r="M164" i="2" s="1"/>
  <c r="T164" i="2"/>
  <c r="U164" i="2"/>
  <c r="AE164" i="2"/>
  <c r="AF164" i="2"/>
  <c r="D165" i="2"/>
  <c r="J165" i="2"/>
  <c r="H165" i="2"/>
  <c r="O165" i="2"/>
  <c r="V165" i="2"/>
  <c r="AA165" i="2"/>
  <c r="AG165" i="2"/>
  <c r="AH165" i="2"/>
  <c r="G144" i="2"/>
  <c r="J144" i="2"/>
  <c r="AA144" i="2"/>
  <c r="AA146" i="2"/>
  <c r="AH144" i="2"/>
  <c r="G145" i="2"/>
  <c r="L145" i="2"/>
  <c r="M145" i="2" s="1"/>
  <c r="U145" i="2"/>
  <c r="Z145" i="2"/>
  <c r="AF145" i="2"/>
  <c r="J146" i="2"/>
  <c r="O146" i="2"/>
  <c r="AH146" i="2"/>
  <c r="AI146" i="2" s="1"/>
  <c r="G147" i="2"/>
  <c r="L147" i="2"/>
  <c r="M147" i="2" s="1"/>
  <c r="U147" i="2"/>
  <c r="Z147" i="2"/>
  <c r="AF147" i="2"/>
  <c r="J140" i="2"/>
  <c r="AA140" i="2"/>
  <c r="AA142" i="2"/>
  <c r="G140" i="2"/>
  <c r="AH140" i="2"/>
  <c r="AI140" i="2" s="1"/>
  <c r="G141" i="2"/>
  <c r="L141" i="2"/>
  <c r="M141" i="2" s="1"/>
  <c r="U141" i="2"/>
  <c r="Z141" i="2"/>
  <c r="AF141" i="2"/>
  <c r="J142" i="2"/>
  <c r="O142" i="2"/>
  <c r="AH142" i="2"/>
  <c r="AI142" i="2" s="1"/>
  <c r="G143" i="2"/>
  <c r="L143" i="2"/>
  <c r="M143" i="2" s="1"/>
  <c r="U143" i="2"/>
  <c r="Z143" i="2"/>
  <c r="AF143" i="2"/>
  <c r="G136" i="2"/>
  <c r="J136" i="2"/>
  <c r="AA136" i="2"/>
  <c r="AA138" i="2"/>
  <c r="AH136" i="2"/>
  <c r="AI136" i="2" s="1"/>
  <c r="G137" i="2"/>
  <c r="L137" i="2"/>
  <c r="M137" i="2" s="1"/>
  <c r="U137" i="2"/>
  <c r="Z137" i="2"/>
  <c r="AF137" i="2"/>
  <c r="J138" i="2"/>
  <c r="O138" i="2"/>
  <c r="AH138" i="2"/>
  <c r="AI138" i="2" s="1"/>
  <c r="G139" i="2"/>
  <c r="L139" i="2"/>
  <c r="M139" i="2" s="1"/>
  <c r="U139" i="2"/>
  <c r="Z139" i="2"/>
  <c r="AF139" i="2"/>
  <c r="K132" i="2"/>
  <c r="L132" i="2"/>
  <c r="M132" i="2" s="1"/>
  <c r="K131" i="2"/>
  <c r="L131" i="2"/>
  <c r="M131" i="2" s="1"/>
  <c r="O131" i="2"/>
  <c r="H131" i="2"/>
  <c r="AJ131" i="2"/>
  <c r="V131" i="2"/>
  <c r="AA131" i="2"/>
  <c r="AG131" i="2"/>
  <c r="AH131" i="2"/>
  <c r="O132" i="2"/>
  <c r="H132" i="2"/>
  <c r="U132" i="2"/>
  <c r="Z132" i="2"/>
  <c r="AF132" i="2"/>
  <c r="J133" i="2"/>
  <c r="O133" i="2"/>
  <c r="AH133" i="2"/>
  <c r="G134" i="2"/>
  <c r="L134" i="2"/>
  <c r="M134" i="2" s="1"/>
  <c r="Z134" i="2"/>
  <c r="V133" i="2"/>
  <c r="AA133" i="2"/>
  <c r="AJ133" i="2"/>
  <c r="G135" i="2"/>
  <c r="L135" i="2"/>
  <c r="M135" i="2" s="1"/>
  <c r="U135" i="2"/>
  <c r="Z135" i="2"/>
  <c r="AF135" i="2"/>
  <c r="AX181" i="2"/>
  <c r="AP161" i="2"/>
  <c r="AW180" i="2"/>
  <c r="AP180" i="2"/>
  <c r="AX179" i="2"/>
  <c r="AQ179" i="2"/>
  <c r="AW161" i="2"/>
  <c r="AQ181" i="2"/>
  <c r="M161" i="6" l="1"/>
  <c r="O161" i="6"/>
  <c r="N179" i="6"/>
  <c r="M180" i="6"/>
  <c r="N181" i="6"/>
  <c r="P181" i="6"/>
  <c r="P179" i="6"/>
  <c r="O180" i="6"/>
  <c r="AR179" i="2"/>
  <c r="BC179" i="2"/>
  <c r="R179" i="6" s="1"/>
  <c r="AR181" i="2"/>
  <c r="BC181" i="2"/>
  <c r="R181" i="6" s="1"/>
  <c r="BD180" i="2"/>
  <c r="BB180" i="2"/>
  <c r="Q180" i="6" s="1"/>
  <c r="R175" i="2"/>
  <c r="AS175" i="2"/>
  <c r="AN175" i="2"/>
  <c r="AL175" i="2"/>
  <c r="R176" i="2"/>
  <c r="AS176" i="2"/>
  <c r="AL176" i="2"/>
  <c r="AK177" i="2"/>
  <c r="P177" i="2"/>
  <c r="Q177" i="2"/>
  <c r="AK178" i="2"/>
  <c r="AK180" i="2"/>
  <c r="AY179" i="2"/>
  <c r="AY181" i="2"/>
  <c r="V176" i="2"/>
  <c r="AJ176" i="2"/>
  <c r="AO180" i="2"/>
  <c r="AI169" i="2"/>
  <c r="J169" i="6" s="1"/>
  <c r="I169" i="6"/>
  <c r="AI168" i="2"/>
  <c r="J168" i="6" s="1"/>
  <c r="I168" i="6"/>
  <c r="AK170" i="2"/>
  <c r="L170" i="6" s="1"/>
  <c r="AK168" i="2"/>
  <c r="L168" i="6" s="1"/>
  <c r="P167" i="2"/>
  <c r="D167" i="6" s="1"/>
  <c r="Q167" i="2"/>
  <c r="AK167" i="2"/>
  <c r="L167" i="6" s="1"/>
  <c r="AI167" i="2"/>
  <c r="J167" i="6" s="1"/>
  <c r="P169" i="2"/>
  <c r="D169" i="6" s="1"/>
  <c r="Q169" i="2"/>
  <c r="AK169" i="2"/>
  <c r="L169" i="6" s="1"/>
  <c r="AK172" i="2"/>
  <c r="L172" i="6" s="1"/>
  <c r="R173" i="2"/>
  <c r="AS173" i="2"/>
  <c r="AL173" i="2"/>
  <c r="AM173" i="2" s="1"/>
  <c r="AN173" i="2"/>
  <c r="G173" i="6" s="1"/>
  <c r="R170" i="2"/>
  <c r="AL170" i="2"/>
  <c r="AS170" i="2"/>
  <c r="R172" i="2"/>
  <c r="AL172" i="2"/>
  <c r="AS172" i="2"/>
  <c r="P168" i="2"/>
  <c r="D168" i="6" s="1"/>
  <c r="Q168" i="2"/>
  <c r="R171" i="2"/>
  <c r="AN171" i="2"/>
  <c r="G171" i="6" s="1"/>
  <c r="AS171" i="2"/>
  <c r="AL171" i="2"/>
  <c r="AM171" i="2" s="1"/>
  <c r="BD161" i="2"/>
  <c r="BB161" i="2"/>
  <c r="Q161" i="6" s="1"/>
  <c r="AK165" i="2"/>
  <c r="K165" i="2"/>
  <c r="L165" i="2"/>
  <c r="M165" i="2" s="1"/>
  <c r="AG164" i="2"/>
  <c r="AH164" i="2"/>
  <c r="AI164" i="2" s="1"/>
  <c r="V164" i="2"/>
  <c r="AJ164" i="2"/>
  <c r="AS162" i="2"/>
  <c r="AA162" i="2"/>
  <c r="AO161" i="2"/>
  <c r="AT161" i="2"/>
  <c r="AA156" i="2"/>
  <c r="H156" i="2"/>
  <c r="O156" i="2"/>
  <c r="AK155" i="2"/>
  <c r="P155" i="2"/>
  <c r="Q155" i="2"/>
  <c r="K155" i="2"/>
  <c r="L155" i="2"/>
  <c r="M155" i="2" s="1"/>
  <c r="AG154" i="2"/>
  <c r="AH154" i="2"/>
  <c r="V154" i="2"/>
  <c r="AJ154" i="2"/>
  <c r="P153" i="2"/>
  <c r="Q153" i="2"/>
  <c r="AG152" i="2"/>
  <c r="AH152" i="2"/>
  <c r="V152" i="2"/>
  <c r="AJ152" i="2"/>
  <c r="H152" i="2"/>
  <c r="O152" i="2"/>
  <c r="K151" i="2"/>
  <c r="L151" i="2"/>
  <c r="M151" i="2" s="1"/>
  <c r="AA150" i="2"/>
  <c r="AG162" i="2"/>
  <c r="AH162" i="2"/>
  <c r="AI162" i="2" s="1"/>
  <c r="AL162" i="2"/>
  <c r="V162" i="2"/>
  <c r="AJ162" i="2"/>
  <c r="AA158" i="2"/>
  <c r="H158" i="2"/>
  <c r="O158" i="2"/>
  <c r="AK157" i="2"/>
  <c r="P157" i="2"/>
  <c r="Q157" i="2"/>
  <c r="K157" i="2"/>
  <c r="L157" i="2"/>
  <c r="M157" i="2" s="1"/>
  <c r="AG156" i="2"/>
  <c r="AH156" i="2"/>
  <c r="V156" i="2"/>
  <c r="AJ156" i="2"/>
  <c r="AA154" i="2"/>
  <c r="H154" i="2"/>
  <c r="O154" i="2"/>
  <c r="AK153" i="2"/>
  <c r="AK151" i="2"/>
  <c r="AK149" i="2"/>
  <c r="P165" i="2"/>
  <c r="Q165" i="2"/>
  <c r="AI165" i="2"/>
  <c r="AM161" i="2"/>
  <c r="AK161" i="2"/>
  <c r="AA164" i="2"/>
  <c r="H164" i="2"/>
  <c r="O164" i="2"/>
  <c r="P163" i="2"/>
  <c r="Q163" i="2"/>
  <c r="K163" i="2"/>
  <c r="L163" i="2"/>
  <c r="M163" i="2" s="1"/>
  <c r="AJ160" i="2"/>
  <c r="V160" i="2"/>
  <c r="AI163" i="2"/>
  <c r="AK163" i="2"/>
  <c r="AM160" i="2"/>
  <c r="AI159" i="2"/>
  <c r="AK159" i="2"/>
  <c r="P159" i="2"/>
  <c r="Q159" i="2"/>
  <c r="K159" i="2"/>
  <c r="L159" i="2"/>
  <c r="M159" i="2" s="1"/>
  <c r="AG158" i="2"/>
  <c r="AH158" i="2"/>
  <c r="V158" i="2"/>
  <c r="AJ158" i="2"/>
  <c r="AI155" i="2"/>
  <c r="K153" i="2"/>
  <c r="L153" i="2"/>
  <c r="M153" i="2" s="1"/>
  <c r="AA152" i="2"/>
  <c r="P151" i="2"/>
  <c r="Q151" i="2"/>
  <c r="AG150" i="2"/>
  <c r="AH150" i="2"/>
  <c r="AI150" i="2" s="1"/>
  <c r="V150" i="2"/>
  <c r="AJ150" i="2"/>
  <c r="H150" i="2"/>
  <c r="O150" i="2"/>
  <c r="AI157" i="2"/>
  <c r="Q149" i="2"/>
  <c r="P149" i="2"/>
  <c r="AG147" i="2"/>
  <c r="AH147" i="2"/>
  <c r="AI147" i="2" s="1"/>
  <c r="V147" i="2"/>
  <c r="AJ147" i="2"/>
  <c r="H147" i="2"/>
  <c r="O147" i="2"/>
  <c r="K146" i="2"/>
  <c r="L146" i="2"/>
  <c r="M146" i="2" s="1"/>
  <c r="AA145" i="2"/>
  <c r="K144" i="2"/>
  <c r="L144" i="2"/>
  <c r="M144" i="2" s="1"/>
  <c r="AA147" i="2"/>
  <c r="P146" i="2"/>
  <c r="Q146" i="2"/>
  <c r="AG145" i="2"/>
  <c r="AH145" i="2"/>
  <c r="V145" i="2"/>
  <c r="AJ145" i="2"/>
  <c r="U146" i="2"/>
  <c r="U144" i="2"/>
  <c r="H145" i="2"/>
  <c r="O145" i="2"/>
  <c r="AI144" i="2"/>
  <c r="O144" i="2"/>
  <c r="H144" i="2"/>
  <c r="AG143" i="2"/>
  <c r="AH143" i="2"/>
  <c r="AI143" i="2" s="1"/>
  <c r="V143" i="2"/>
  <c r="AJ143" i="2"/>
  <c r="H143" i="2"/>
  <c r="O143" i="2"/>
  <c r="K142" i="2"/>
  <c r="L142" i="2"/>
  <c r="M142" i="2" s="1"/>
  <c r="AA141" i="2"/>
  <c r="O140" i="2"/>
  <c r="H140" i="2"/>
  <c r="AA143" i="2"/>
  <c r="P142" i="2"/>
  <c r="Q142" i="2"/>
  <c r="AG141" i="2"/>
  <c r="AH141" i="2"/>
  <c r="V141" i="2"/>
  <c r="AJ141" i="2"/>
  <c r="U140" i="2"/>
  <c r="U142" i="2"/>
  <c r="H141" i="2"/>
  <c r="O141" i="2"/>
  <c r="K140" i="2"/>
  <c r="L140" i="2"/>
  <c r="M140" i="2" s="1"/>
  <c r="AG139" i="2"/>
  <c r="AH139" i="2"/>
  <c r="AI139" i="2" s="1"/>
  <c r="V139" i="2"/>
  <c r="AJ139" i="2"/>
  <c r="H139" i="2"/>
  <c r="O139" i="2"/>
  <c r="K138" i="2"/>
  <c r="L138" i="2"/>
  <c r="M138" i="2" s="1"/>
  <c r="AA137" i="2"/>
  <c r="K136" i="2"/>
  <c r="L136" i="2"/>
  <c r="M136" i="2" s="1"/>
  <c r="AA139" i="2"/>
  <c r="P138" i="2"/>
  <c r="Q138" i="2"/>
  <c r="AG137" i="2"/>
  <c r="AH137" i="2"/>
  <c r="V137" i="2"/>
  <c r="AJ137" i="2"/>
  <c r="U138" i="2"/>
  <c r="U136" i="2"/>
  <c r="H137" i="2"/>
  <c r="O137" i="2"/>
  <c r="O136" i="2"/>
  <c r="H136" i="2"/>
  <c r="AA135" i="2"/>
  <c r="AK133" i="2"/>
  <c r="AA134" i="2"/>
  <c r="P133" i="2"/>
  <c r="Q133" i="2"/>
  <c r="AG132" i="2"/>
  <c r="AH132" i="2"/>
  <c r="AI132" i="2" s="1"/>
  <c r="V132" i="2"/>
  <c r="AJ132" i="2"/>
  <c r="P132" i="2"/>
  <c r="Q132" i="2"/>
  <c r="R132" i="2" s="1"/>
  <c r="AG135" i="2"/>
  <c r="AH135" i="2"/>
  <c r="V135" i="2"/>
  <c r="AJ135" i="2"/>
  <c r="H135" i="2"/>
  <c r="O135" i="2"/>
  <c r="AH134" i="2"/>
  <c r="AI134" i="2" s="1"/>
  <c r="U134" i="2"/>
  <c r="H134" i="2"/>
  <c r="O134" i="2"/>
  <c r="AI133" i="2"/>
  <c r="K133" i="2"/>
  <c r="L133" i="2"/>
  <c r="M133" i="2" s="1"/>
  <c r="AS132" i="2"/>
  <c r="AA132" i="2"/>
  <c r="AI131" i="2"/>
  <c r="AK131" i="2"/>
  <c r="Q131" i="2"/>
  <c r="P131" i="2"/>
  <c r="AQ180" i="2"/>
  <c r="AX180" i="2"/>
  <c r="AP173" i="2"/>
  <c r="AW171" i="2"/>
  <c r="AW175" i="2"/>
  <c r="AP175" i="2"/>
  <c r="AP171" i="2"/>
  <c r="AW173" i="2"/>
  <c r="AX161" i="2"/>
  <c r="AQ161" i="2"/>
  <c r="P180" i="6" l="1"/>
  <c r="N161" i="6"/>
  <c r="M175" i="6"/>
  <c r="N180" i="6"/>
  <c r="P161" i="6"/>
  <c r="O175" i="6"/>
  <c r="BC180" i="2"/>
  <c r="R180" i="6" s="1"/>
  <c r="AR180" i="2"/>
  <c r="BD175" i="2"/>
  <c r="BB175" i="2"/>
  <c r="Q175" i="6" s="1"/>
  <c r="AK176" i="2"/>
  <c r="BE181" i="2"/>
  <c r="BF181" i="2"/>
  <c r="R177" i="2"/>
  <c r="AN177" i="2"/>
  <c r="AL177" i="2"/>
  <c r="AM177" i="2" s="1"/>
  <c r="AS177" i="2"/>
  <c r="AT176" i="2"/>
  <c r="AM175" i="2"/>
  <c r="AT175" i="2"/>
  <c r="AY180" i="2"/>
  <c r="BE179" i="2"/>
  <c r="BF179" i="2"/>
  <c r="AM176" i="2"/>
  <c r="AN176" i="2"/>
  <c r="AO175" i="2"/>
  <c r="M171" i="6"/>
  <c r="M173" i="6"/>
  <c r="O173" i="6"/>
  <c r="O171" i="6"/>
  <c r="BD173" i="2"/>
  <c r="BB173" i="2"/>
  <c r="Q173" i="6" s="1"/>
  <c r="BD171" i="2"/>
  <c r="BB171" i="2"/>
  <c r="Q171" i="6" s="1"/>
  <c r="AO171" i="2"/>
  <c r="H171" i="6" s="1"/>
  <c r="R168" i="2"/>
  <c r="AL168" i="2"/>
  <c r="AS168" i="2"/>
  <c r="AT172" i="2"/>
  <c r="AM170" i="2"/>
  <c r="AO173" i="2"/>
  <c r="H173" i="6" s="1"/>
  <c r="AT173" i="2"/>
  <c r="R169" i="2"/>
  <c r="AN169" i="2"/>
  <c r="G169" i="6" s="1"/>
  <c r="AL169" i="2"/>
  <c r="AM169" i="2" s="1"/>
  <c r="AS169" i="2"/>
  <c r="R167" i="2"/>
  <c r="AS167" i="2"/>
  <c r="AL167" i="2"/>
  <c r="AM167" i="2" s="1"/>
  <c r="AN167" i="2"/>
  <c r="G167" i="6" s="1"/>
  <c r="AT171" i="2"/>
  <c r="AM172" i="2"/>
  <c r="AN172" i="2"/>
  <c r="G172" i="6" s="1"/>
  <c r="AT170" i="2"/>
  <c r="AR161" i="2"/>
  <c r="BC161" i="2"/>
  <c r="R161" i="6" s="1"/>
  <c r="AK150" i="2"/>
  <c r="R159" i="2"/>
  <c r="AS159" i="2"/>
  <c r="AN159" i="2"/>
  <c r="AL159" i="2"/>
  <c r="AK160" i="2"/>
  <c r="R165" i="2"/>
  <c r="AS165" i="2"/>
  <c r="AL165" i="2"/>
  <c r="AM165" i="2" s="1"/>
  <c r="AN165" i="2"/>
  <c r="AK156" i="2"/>
  <c r="P158" i="2"/>
  <c r="Q158" i="2"/>
  <c r="P152" i="2"/>
  <c r="Q152" i="2"/>
  <c r="R153" i="2"/>
  <c r="AS153" i="2"/>
  <c r="AN153" i="2"/>
  <c r="AL153" i="2"/>
  <c r="R155" i="2"/>
  <c r="AS155" i="2"/>
  <c r="AL155" i="2"/>
  <c r="AM155" i="2" s="1"/>
  <c r="AN155" i="2"/>
  <c r="AT162" i="2"/>
  <c r="AK164" i="2"/>
  <c r="AY161" i="2"/>
  <c r="R149" i="2"/>
  <c r="AS149" i="2"/>
  <c r="AN149" i="2"/>
  <c r="AL149" i="2"/>
  <c r="AM149" i="2" s="1"/>
  <c r="P150" i="2"/>
  <c r="Q150" i="2"/>
  <c r="R151" i="2"/>
  <c r="AS151" i="2"/>
  <c r="AL151" i="2"/>
  <c r="AM151" i="2" s="1"/>
  <c r="AN151" i="2"/>
  <c r="AK158" i="2"/>
  <c r="AI158" i="2"/>
  <c r="R163" i="2"/>
  <c r="AS163" i="2"/>
  <c r="AL163" i="2"/>
  <c r="AM163" i="2" s="1"/>
  <c r="AN163" i="2"/>
  <c r="P164" i="2"/>
  <c r="Q164" i="2"/>
  <c r="P154" i="2"/>
  <c r="Q154" i="2"/>
  <c r="AI156" i="2"/>
  <c r="R157" i="2"/>
  <c r="AS157" i="2"/>
  <c r="AL157" i="2"/>
  <c r="AM157" i="2" s="1"/>
  <c r="AN157" i="2"/>
  <c r="AK162" i="2"/>
  <c r="AM162" i="2"/>
  <c r="AN162" i="2"/>
  <c r="AK152" i="2"/>
  <c r="AI152" i="2"/>
  <c r="AK154" i="2"/>
  <c r="AI154" i="2"/>
  <c r="P156" i="2"/>
  <c r="Q156" i="2"/>
  <c r="P144" i="2"/>
  <c r="Q144" i="2"/>
  <c r="P145" i="2"/>
  <c r="Q145" i="2"/>
  <c r="V144" i="2"/>
  <c r="AJ144" i="2"/>
  <c r="AK147" i="2"/>
  <c r="V146" i="2"/>
  <c r="AJ146" i="2"/>
  <c r="AK145" i="2"/>
  <c r="AI145" i="2"/>
  <c r="R146" i="2"/>
  <c r="AS146" i="2"/>
  <c r="AL146" i="2"/>
  <c r="P147" i="2"/>
  <c r="Q147" i="2"/>
  <c r="P141" i="2"/>
  <c r="Q141" i="2"/>
  <c r="V142" i="2"/>
  <c r="AJ142" i="2"/>
  <c r="P140" i="2"/>
  <c r="Q140" i="2"/>
  <c r="AK143" i="2"/>
  <c r="V140" i="2"/>
  <c r="AJ140" i="2"/>
  <c r="AK141" i="2"/>
  <c r="AI141" i="2"/>
  <c r="R142" i="2"/>
  <c r="AL142" i="2"/>
  <c r="AS142" i="2"/>
  <c r="P143" i="2"/>
  <c r="Q143" i="2"/>
  <c r="P137" i="2"/>
  <c r="Q137" i="2"/>
  <c r="V136" i="2"/>
  <c r="AJ136" i="2"/>
  <c r="AK139" i="2"/>
  <c r="P136" i="2"/>
  <c r="Q136" i="2"/>
  <c r="V138" i="2"/>
  <c r="AJ138" i="2"/>
  <c r="AK137" i="2"/>
  <c r="AI137" i="2"/>
  <c r="R138" i="2"/>
  <c r="AS138" i="2"/>
  <c r="AL138" i="2"/>
  <c r="P139" i="2"/>
  <c r="Q139" i="2"/>
  <c r="R131" i="2"/>
  <c r="AN131" i="2"/>
  <c r="AS131" i="2"/>
  <c r="AL131" i="2"/>
  <c r="AM131" i="2" s="1"/>
  <c r="AT132" i="2"/>
  <c r="P134" i="2"/>
  <c r="Q134" i="2"/>
  <c r="V134" i="2"/>
  <c r="AJ134" i="2"/>
  <c r="P135" i="2"/>
  <c r="Q135" i="2"/>
  <c r="AK132" i="2"/>
  <c r="AK135" i="2"/>
  <c r="AI135" i="2"/>
  <c r="AL132" i="2"/>
  <c r="R133" i="2"/>
  <c r="AS133" i="2"/>
  <c r="AL133" i="2"/>
  <c r="AM133" i="2" s="1"/>
  <c r="AN133" i="2"/>
  <c r="AW157" i="2"/>
  <c r="AP133" i="2"/>
  <c r="AP157" i="2"/>
  <c r="AP155" i="2"/>
  <c r="AP131" i="2"/>
  <c r="AX171" i="2"/>
  <c r="AW151" i="2"/>
  <c r="AQ171" i="2"/>
  <c r="AW155" i="2"/>
  <c r="AQ173" i="2"/>
  <c r="AP165" i="2"/>
  <c r="AP176" i="2"/>
  <c r="AW163" i="2"/>
  <c r="AP159" i="2"/>
  <c r="AW177" i="2"/>
  <c r="AW159" i="2"/>
  <c r="AW162" i="2"/>
  <c r="AW167" i="2"/>
  <c r="AP153" i="2"/>
  <c r="AP162" i="2"/>
  <c r="AP172" i="2"/>
  <c r="AP163" i="2"/>
  <c r="AW169" i="2"/>
  <c r="AW165" i="2"/>
  <c r="AW176" i="2"/>
  <c r="AP169" i="2"/>
  <c r="AP151" i="2"/>
  <c r="AX173" i="2"/>
  <c r="AP177" i="2"/>
  <c r="AW149" i="2"/>
  <c r="AQ175" i="2"/>
  <c r="AP149" i="2"/>
  <c r="AW133" i="2"/>
  <c r="AW172" i="2"/>
  <c r="AW131" i="2"/>
  <c r="AW153" i="2"/>
  <c r="AX175" i="2"/>
  <c r="AP167" i="2"/>
  <c r="O131" i="6" l="1"/>
  <c r="M153" i="6"/>
  <c r="O155" i="6"/>
  <c r="O176" i="6"/>
  <c r="O133" i="6"/>
  <c r="O162" i="6"/>
  <c r="O151" i="6"/>
  <c r="O165" i="6"/>
  <c r="M149" i="6"/>
  <c r="O159" i="6"/>
  <c r="N175" i="6"/>
  <c r="O177" i="6"/>
  <c r="M131" i="6"/>
  <c r="M163" i="6"/>
  <c r="O149" i="6"/>
  <c r="M159" i="6"/>
  <c r="M155" i="6"/>
  <c r="P175" i="6"/>
  <c r="M177" i="6"/>
  <c r="O163" i="6"/>
  <c r="M157" i="6"/>
  <c r="M176" i="6"/>
  <c r="M133" i="6"/>
  <c r="M162" i="6"/>
  <c r="M151" i="6"/>
  <c r="M165" i="6"/>
  <c r="O157" i="6"/>
  <c r="O153" i="6"/>
  <c r="AR175" i="2"/>
  <c r="BC175" i="2"/>
  <c r="R175" i="6" s="1"/>
  <c r="BD176" i="2"/>
  <c r="BB176" i="2"/>
  <c r="Q176" i="6" s="1"/>
  <c r="BD177" i="2"/>
  <c r="BB177" i="2"/>
  <c r="Q177" i="6" s="1"/>
  <c r="AY175" i="2"/>
  <c r="AO176" i="2"/>
  <c r="BE180" i="2"/>
  <c r="BF180" i="2"/>
  <c r="AT177" i="2"/>
  <c r="AO177" i="2"/>
  <c r="AN178" i="2"/>
  <c r="M172" i="6"/>
  <c r="O172" i="6"/>
  <c r="P171" i="6"/>
  <c r="N173" i="6"/>
  <c r="M167" i="6"/>
  <c r="O167" i="6"/>
  <c r="O169" i="6"/>
  <c r="M169" i="6"/>
  <c r="P173" i="6"/>
  <c r="N171" i="6"/>
  <c r="BD172" i="2"/>
  <c r="BB172" i="2"/>
  <c r="Q172" i="6" s="1"/>
  <c r="BC171" i="2"/>
  <c r="R171" i="6" s="1"/>
  <c r="AR173" i="2"/>
  <c r="BD167" i="2"/>
  <c r="BB167" i="2"/>
  <c r="Q167" i="6" s="1"/>
  <c r="BD169" i="2"/>
  <c r="BB169" i="2"/>
  <c r="Q169" i="6" s="1"/>
  <c r="BC173" i="2"/>
  <c r="R173" i="6" s="1"/>
  <c r="AR171" i="2"/>
  <c r="AO172" i="2"/>
  <c r="H172" i="6" s="1"/>
  <c r="AT168" i="2"/>
  <c r="AO167" i="2"/>
  <c r="H167" i="6" s="1"/>
  <c r="AT167" i="2"/>
  <c r="AT169" i="2"/>
  <c r="AO169" i="2"/>
  <c r="H169" i="6" s="1"/>
  <c r="AN170" i="2"/>
  <c r="G170" i="6" s="1"/>
  <c r="AM168" i="2"/>
  <c r="AN168" i="2"/>
  <c r="G168" i="6" s="1"/>
  <c r="AY171" i="2"/>
  <c r="AY173" i="2"/>
  <c r="BD162" i="2"/>
  <c r="BB162" i="2"/>
  <c r="Q162" i="6" s="1"/>
  <c r="BD163" i="2"/>
  <c r="BB163" i="2"/>
  <c r="Q163" i="6" s="1"/>
  <c r="BD151" i="2"/>
  <c r="BB151" i="2"/>
  <c r="Q151" i="6" s="1"/>
  <c r="BD149" i="2"/>
  <c r="BB149" i="2"/>
  <c r="Q149" i="6" s="1"/>
  <c r="BD165" i="2"/>
  <c r="BB165" i="2"/>
  <c r="Q165" i="6" s="1"/>
  <c r="BD157" i="2"/>
  <c r="BB157" i="2"/>
  <c r="Q157" i="6" s="1"/>
  <c r="BD155" i="2"/>
  <c r="BB155" i="2"/>
  <c r="Q155" i="6" s="1"/>
  <c r="BD153" i="2"/>
  <c r="BB153" i="2"/>
  <c r="Q153" i="6" s="1"/>
  <c r="BD159" i="2"/>
  <c r="BB159" i="2"/>
  <c r="Q159" i="6" s="1"/>
  <c r="R156" i="2"/>
  <c r="AS156" i="2"/>
  <c r="AL156" i="2"/>
  <c r="AO162" i="2"/>
  <c r="R154" i="2"/>
  <c r="AL154" i="2"/>
  <c r="AS154" i="2"/>
  <c r="R164" i="2"/>
  <c r="AL164" i="2"/>
  <c r="AS164" i="2"/>
  <c r="AO163" i="2"/>
  <c r="AT163" i="2"/>
  <c r="AO151" i="2"/>
  <c r="AT151" i="2"/>
  <c r="R150" i="2"/>
  <c r="AS150" i="2"/>
  <c r="AL150" i="2"/>
  <c r="AT149" i="2"/>
  <c r="BE161" i="2"/>
  <c r="BF161" i="2"/>
  <c r="AO153" i="2"/>
  <c r="AO165" i="2"/>
  <c r="AT165" i="2"/>
  <c r="AO159" i="2"/>
  <c r="AN160" i="2"/>
  <c r="AO157" i="2"/>
  <c r="AT157" i="2"/>
  <c r="AO149" i="2"/>
  <c r="AO155" i="2"/>
  <c r="AT155" i="2"/>
  <c r="AM153" i="2"/>
  <c r="AT153" i="2"/>
  <c r="R152" i="2"/>
  <c r="AL152" i="2"/>
  <c r="AS152" i="2"/>
  <c r="R158" i="2"/>
  <c r="AS158" i="2"/>
  <c r="AL158" i="2"/>
  <c r="AM159" i="2"/>
  <c r="AT159" i="2"/>
  <c r="R147" i="2"/>
  <c r="AL147" i="2"/>
  <c r="AM147" i="2" s="1"/>
  <c r="AN147" i="2"/>
  <c r="AS147" i="2"/>
  <c r="AM146" i="2"/>
  <c r="AK146" i="2"/>
  <c r="AK144" i="2"/>
  <c r="R145" i="2"/>
  <c r="AN145" i="2"/>
  <c r="AS145" i="2"/>
  <c r="AL145" i="2"/>
  <c r="AM145" i="2" s="1"/>
  <c r="R144" i="2"/>
  <c r="AS144" i="2"/>
  <c r="AL144" i="2"/>
  <c r="AT146" i="2"/>
  <c r="R143" i="2"/>
  <c r="AL143" i="2"/>
  <c r="AM143" i="2" s="1"/>
  <c r="AN143" i="2"/>
  <c r="AS143" i="2"/>
  <c r="AT142" i="2"/>
  <c r="AK140" i="2"/>
  <c r="AK142" i="2"/>
  <c r="R141" i="2"/>
  <c r="AN141" i="2"/>
  <c r="AS141" i="2"/>
  <c r="AL141" i="2"/>
  <c r="AM142" i="2"/>
  <c r="AN142" i="2"/>
  <c r="R140" i="2"/>
  <c r="AS140" i="2"/>
  <c r="AL140" i="2"/>
  <c r="R139" i="2"/>
  <c r="AL139" i="2"/>
  <c r="AM139" i="2" s="1"/>
  <c r="AN139" i="2"/>
  <c r="AS139" i="2"/>
  <c r="AM138" i="2"/>
  <c r="AN138" i="2"/>
  <c r="AK138" i="2"/>
  <c r="R136" i="2"/>
  <c r="AS136" i="2"/>
  <c r="AL136" i="2"/>
  <c r="AK136" i="2"/>
  <c r="R137" i="2"/>
  <c r="AN137" i="2"/>
  <c r="AS137" i="2"/>
  <c r="AL137" i="2"/>
  <c r="AT138" i="2"/>
  <c r="BD133" i="2"/>
  <c r="BB133" i="2"/>
  <c r="Q133" i="6" s="1"/>
  <c r="BD131" i="2"/>
  <c r="BB131" i="2"/>
  <c r="Q131" i="6" s="1"/>
  <c r="AO133" i="2"/>
  <c r="AT133" i="2"/>
  <c r="AM132" i="2"/>
  <c r="AN132" i="2"/>
  <c r="R135" i="2"/>
  <c r="AS135" i="2"/>
  <c r="AN135" i="2"/>
  <c r="AL135" i="2"/>
  <c r="AM135" i="2" s="1"/>
  <c r="AO131" i="2"/>
  <c r="AK134" i="2"/>
  <c r="R134" i="2"/>
  <c r="AL134" i="2"/>
  <c r="AS134" i="2"/>
  <c r="AT131" i="2"/>
  <c r="AP160" i="2"/>
  <c r="AW145" i="2"/>
  <c r="AP135" i="2"/>
  <c r="AX169" i="2"/>
  <c r="AP145" i="2"/>
  <c r="AQ169" i="2"/>
  <c r="AP147" i="2"/>
  <c r="AQ167" i="2"/>
  <c r="AQ159" i="2"/>
  <c r="AP139" i="2"/>
  <c r="AP178" i="2"/>
  <c r="AX165" i="2"/>
  <c r="AW137" i="2"/>
  <c r="AX162" i="2"/>
  <c r="AW132" i="2"/>
  <c r="AQ162" i="2"/>
  <c r="AP141" i="2"/>
  <c r="AP168" i="2"/>
  <c r="AP137" i="2"/>
  <c r="AQ163" i="2"/>
  <c r="AW143" i="2"/>
  <c r="AQ153" i="2"/>
  <c r="AX153" i="2"/>
  <c r="AP138" i="2"/>
  <c r="AX172" i="2"/>
  <c r="AX131" i="2"/>
  <c r="AQ149" i="2"/>
  <c r="AQ176" i="2"/>
  <c r="AQ177" i="2"/>
  <c r="AX177" i="2"/>
  <c r="AW142" i="2"/>
  <c r="AP142" i="2"/>
  <c r="AW139" i="2"/>
  <c r="AP132" i="2"/>
  <c r="AX151" i="2"/>
  <c r="AX176" i="2"/>
  <c r="AX167" i="2"/>
  <c r="AQ165" i="2"/>
  <c r="AW141" i="2"/>
  <c r="AW178" i="2"/>
  <c r="AQ155" i="2"/>
  <c r="AX133" i="2"/>
  <c r="AW160" i="2"/>
  <c r="AQ133" i="2"/>
  <c r="AX157" i="2"/>
  <c r="AW147" i="2"/>
  <c r="AQ131" i="2"/>
  <c r="AW170" i="2"/>
  <c r="AX159" i="2"/>
  <c r="AQ172" i="2"/>
  <c r="AP143" i="2"/>
  <c r="AW168" i="2"/>
  <c r="AQ151" i="2"/>
  <c r="AX155" i="2"/>
  <c r="AW138" i="2"/>
  <c r="AQ157" i="2"/>
  <c r="AX149" i="2"/>
  <c r="AX163" i="2"/>
  <c r="AW135" i="2"/>
  <c r="AP170" i="2"/>
  <c r="N176" i="6" l="1"/>
  <c r="O132" i="6"/>
  <c r="O139" i="6"/>
  <c r="M143" i="6"/>
  <c r="N149" i="6"/>
  <c r="P162" i="6"/>
  <c r="P131" i="6"/>
  <c r="O137" i="6"/>
  <c r="M142" i="6"/>
  <c r="P159" i="6"/>
  <c r="P151" i="6"/>
  <c r="P165" i="6"/>
  <c r="M178" i="6"/>
  <c r="O135" i="6"/>
  <c r="N131" i="6"/>
  <c r="M138" i="6"/>
  <c r="M139" i="6"/>
  <c r="O142" i="6"/>
  <c r="O147" i="6"/>
  <c r="P153" i="6"/>
  <c r="N159" i="6"/>
  <c r="P163" i="6"/>
  <c r="P157" i="6"/>
  <c r="N153" i="6"/>
  <c r="P177" i="6"/>
  <c r="N133" i="6"/>
  <c r="O143" i="6"/>
  <c r="M147" i="6"/>
  <c r="P149" i="6"/>
  <c r="O160" i="6"/>
  <c r="N163" i="6"/>
  <c r="P176" i="6"/>
  <c r="P133" i="6"/>
  <c r="M137" i="6"/>
  <c r="M145" i="6"/>
  <c r="N157" i="6"/>
  <c r="N155" i="6"/>
  <c r="N177" i="6"/>
  <c r="O178" i="6"/>
  <c r="M132" i="6"/>
  <c r="M135" i="6"/>
  <c r="O138" i="6"/>
  <c r="O141" i="6"/>
  <c r="M141" i="6"/>
  <c r="O145" i="6"/>
  <c r="P155" i="6"/>
  <c r="N165" i="6"/>
  <c r="N162" i="6"/>
  <c r="M160" i="6"/>
  <c r="N151" i="6"/>
  <c r="AR177" i="2"/>
  <c r="AR176" i="2"/>
  <c r="BC176" i="2"/>
  <c r="R176" i="6" s="1"/>
  <c r="AY178" i="2"/>
  <c r="BD178" i="2"/>
  <c r="BB178" i="2"/>
  <c r="Q178" i="6" s="1"/>
  <c r="BC177" i="2"/>
  <c r="R177" i="6" s="1"/>
  <c r="AY177" i="2"/>
  <c r="AO178" i="2"/>
  <c r="BF175" i="2"/>
  <c r="BE175" i="2"/>
  <c r="AY176" i="2"/>
  <c r="N169" i="6"/>
  <c r="P167" i="6"/>
  <c r="M168" i="6"/>
  <c r="O168" i="6"/>
  <c r="M170" i="6"/>
  <c r="O170" i="6"/>
  <c r="P169" i="6"/>
  <c r="N167" i="6"/>
  <c r="N172" i="6"/>
  <c r="P172" i="6"/>
  <c r="AY169" i="2"/>
  <c r="AR169" i="2"/>
  <c r="BC167" i="2"/>
  <c r="R167" i="6" s="1"/>
  <c r="BD168" i="2"/>
  <c r="BB168" i="2"/>
  <c r="Q168" i="6" s="1"/>
  <c r="BD170" i="2"/>
  <c r="BB170" i="2"/>
  <c r="Q170" i="6" s="1"/>
  <c r="BC169" i="2"/>
  <c r="R169" i="6" s="1"/>
  <c r="AR167" i="2"/>
  <c r="AR172" i="2"/>
  <c r="BC172" i="2"/>
  <c r="R172" i="6" s="1"/>
  <c r="BE169" i="2"/>
  <c r="BF169" i="2"/>
  <c r="BF171" i="2"/>
  <c r="BE171" i="2"/>
  <c r="BF173" i="2"/>
  <c r="BE173" i="2"/>
  <c r="AO168" i="2"/>
  <c r="H168" i="6" s="1"/>
  <c r="AO170" i="2"/>
  <c r="H170" i="6" s="1"/>
  <c r="AY167" i="2"/>
  <c r="AY172" i="2"/>
  <c r="BC159" i="2"/>
  <c r="R159" i="6" s="1"/>
  <c r="BC153" i="2"/>
  <c r="R153" i="6" s="1"/>
  <c r="BC155" i="2"/>
  <c r="R155" i="6" s="1"/>
  <c r="AR149" i="2"/>
  <c r="AR157" i="2"/>
  <c r="AR159" i="2"/>
  <c r="AR165" i="2"/>
  <c r="BC149" i="2"/>
  <c r="R149" i="6" s="1"/>
  <c r="BC151" i="2"/>
  <c r="R151" i="6" s="1"/>
  <c r="BC163" i="2"/>
  <c r="R163" i="6" s="1"/>
  <c r="AR162" i="2"/>
  <c r="BC162" i="2"/>
  <c r="R162" i="6" s="1"/>
  <c r="AR155" i="2"/>
  <c r="BC157" i="2"/>
  <c r="R157" i="6" s="1"/>
  <c r="BD160" i="2"/>
  <c r="BB160" i="2"/>
  <c r="Q160" i="6" s="1"/>
  <c r="BC165" i="2"/>
  <c r="R165" i="6" s="1"/>
  <c r="AR153" i="2"/>
  <c r="AR151" i="2"/>
  <c r="AR163" i="2"/>
  <c r="AM158" i="2"/>
  <c r="AN158" i="2"/>
  <c r="AM152" i="2"/>
  <c r="AN152" i="2"/>
  <c r="AT150" i="2"/>
  <c r="AT164" i="2"/>
  <c r="AM154" i="2"/>
  <c r="AN154" i="2"/>
  <c r="AT156" i="2"/>
  <c r="AY159" i="2"/>
  <c r="AY162" i="2"/>
  <c r="AT158" i="2"/>
  <c r="AT152" i="2"/>
  <c r="AO160" i="2"/>
  <c r="AM150" i="2"/>
  <c r="AN150" i="2"/>
  <c r="AM164" i="2"/>
  <c r="AN164" i="2"/>
  <c r="AT154" i="2"/>
  <c r="AM156" i="2"/>
  <c r="AN156" i="2"/>
  <c r="AY153" i="2"/>
  <c r="AY155" i="2"/>
  <c r="AY157" i="2"/>
  <c r="AY165" i="2"/>
  <c r="AY149" i="2"/>
  <c r="AY151" i="2"/>
  <c r="AY163" i="2"/>
  <c r="BD147" i="2"/>
  <c r="BB147" i="2"/>
  <c r="Q147" i="6" s="1"/>
  <c r="BD145" i="2"/>
  <c r="BB145" i="2"/>
  <c r="Q145" i="6" s="1"/>
  <c r="AT144" i="2"/>
  <c r="AO145" i="2"/>
  <c r="AN146" i="2"/>
  <c r="AT147" i="2"/>
  <c r="AM144" i="2"/>
  <c r="AN144" i="2"/>
  <c r="AT145" i="2"/>
  <c r="AO147" i="2"/>
  <c r="BD141" i="2"/>
  <c r="BB141" i="2"/>
  <c r="Q141" i="6" s="1"/>
  <c r="BD143" i="2"/>
  <c r="BB143" i="2"/>
  <c r="Q143" i="6" s="1"/>
  <c r="BD142" i="2"/>
  <c r="BB142" i="2"/>
  <c r="Q142" i="6" s="1"/>
  <c r="AM140" i="2"/>
  <c r="AN140" i="2"/>
  <c r="AT141" i="2"/>
  <c r="AT143" i="2"/>
  <c r="AT140" i="2"/>
  <c r="AO142" i="2"/>
  <c r="AM141" i="2"/>
  <c r="AO141" i="2"/>
  <c r="AO143" i="2"/>
  <c r="BD137" i="2"/>
  <c r="AY137" i="2"/>
  <c r="BB137" i="2"/>
  <c r="Q137" i="6" s="1"/>
  <c r="BD138" i="2"/>
  <c r="BB138" i="2"/>
  <c r="Q138" i="6" s="1"/>
  <c r="BD139" i="2"/>
  <c r="AY139" i="2"/>
  <c r="BB139" i="2"/>
  <c r="Q139" i="6" s="1"/>
  <c r="AT137" i="2"/>
  <c r="AM136" i="2"/>
  <c r="AN136" i="2"/>
  <c r="AO138" i="2"/>
  <c r="AT139" i="2"/>
  <c r="AM137" i="2"/>
  <c r="AO137" i="2"/>
  <c r="AT136" i="2"/>
  <c r="AO139" i="2"/>
  <c r="BC131" i="2"/>
  <c r="R131" i="6" s="1"/>
  <c r="BD135" i="2"/>
  <c r="BB135" i="2"/>
  <c r="Q135" i="6" s="1"/>
  <c r="BD132" i="2"/>
  <c r="BB132" i="2"/>
  <c r="Q132" i="6" s="1"/>
  <c r="BC133" i="2"/>
  <c r="R133" i="6" s="1"/>
  <c r="AR131" i="2"/>
  <c r="AR133" i="2"/>
  <c r="AM134" i="2"/>
  <c r="AN134" i="2"/>
  <c r="AT135" i="2"/>
  <c r="AY135" i="2" s="1"/>
  <c r="AO132" i="2"/>
  <c r="AY131" i="2"/>
  <c r="AY133" i="2"/>
  <c r="AT134" i="2"/>
  <c r="AO135" i="2"/>
  <c r="AP146" i="2"/>
  <c r="AW136" i="2"/>
  <c r="AQ170" i="2"/>
  <c r="AW156" i="2"/>
  <c r="AX145" i="2"/>
  <c r="AP136" i="2"/>
  <c r="AX168" i="2"/>
  <c r="AX143" i="2"/>
  <c r="AP152" i="2"/>
  <c r="AQ147" i="2"/>
  <c r="AQ138" i="2"/>
  <c r="AX147" i="2"/>
  <c r="AQ132" i="2"/>
  <c r="AP150" i="2"/>
  <c r="AQ135" i="2"/>
  <c r="AX135" i="2"/>
  <c r="AQ142" i="2"/>
  <c r="AW146" i="2"/>
  <c r="AP156" i="2"/>
  <c r="AX139" i="2"/>
  <c r="AP158" i="2"/>
  <c r="AW144" i="2"/>
  <c r="AQ139" i="2"/>
  <c r="AW150" i="2"/>
  <c r="AW152" i="2"/>
  <c r="AP144" i="2"/>
  <c r="AX138" i="2"/>
  <c r="AX132" i="2"/>
  <c r="AQ137" i="2"/>
  <c r="AX160" i="2"/>
  <c r="AP140" i="2"/>
  <c r="AX178" i="2"/>
  <c r="AX137" i="2"/>
  <c r="AP154" i="2"/>
  <c r="AQ143" i="2"/>
  <c r="AW134" i="2"/>
  <c r="AX141" i="2"/>
  <c r="AQ160" i="2"/>
  <c r="AW140" i="2"/>
  <c r="AP134" i="2"/>
  <c r="AQ168" i="2"/>
  <c r="AP164" i="2"/>
  <c r="AQ141" i="2"/>
  <c r="AW158" i="2"/>
  <c r="AW164" i="2"/>
  <c r="AQ178" i="2"/>
  <c r="AQ145" i="2"/>
  <c r="AX170" i="2"/>
  <c r="AX142" i="2"/>
  <c r="AW154" i="2"/>
  <c r="N132" i="6" l="1"/>
  <c r="P137" i="6"/>
  <c r="P147" i="6"/>
  <c r="O154" i="6"/>
  <c r="O158" i="6"/>
  <c r="P178" i="6"/>
  <c r="N138" i="6"/>
  <c r="P139" i="6"/>
  <c r="N141" i="6"/>
  <c r="M140" i="6"/>
  <c r="N147" i="6"/>
  <c r="N145" i="6"/>
  <c r="M164" i="6"/>
  <c r="P160" i="6"/>
  <c r="M152" i="6"/>
  <c r="M156" i="6"/>
  <c r="N137" i="6"/>
  <c r="P143" i="6"/>
  <c r="O146" i="6"/>
  <c r="P132" i="6"/>
  <c r="N178" i="6"/>
  <c r="M134" i="6"/>
  <c r="P138" i="6"/>
  <c r="M136" i="6"/>
  <c r="N142" i="6"/>
  <c r="O140" i="6"/>
  <c r="M144" i="6"/>
  <c r="P145" i="6"/>
  <c r="O164" i="6"/>
  <c r="N160" i="6"/>
  <c r="O152" i="6"/>
  <c r="O156" i="6"/>
  <c r="P135" i="6"/>
  <c r="P141" i="6"/>
  <c r="O150" i="6"/>
  <c r="N135" i="6"/>
  <c r="O134" i="6"/>
  <c r="N139" i="6"/>
  <c r="O136" i="6"/>
  <c r="P142" i="6"/>
  <c r="N143" i="6"/>
  <c r="O144" i="6"/>
  <c r="M146" i="6"/>
  <c r="M150" i="6"/>
  <c r="M154" i="6"/>
  <c r="M158" i="6"/>
  <c r="BC178" i="2"/>
  <c r="R178" i="6" s="1"/>
  <c r="AR178" i="2"/>
  <c r="BF176" i="2"/>
  <c r="BE176" i="2"/>
  <c r="BE177" i="2"/>
  <c r="BF177" i="2"/>
  <c r="BE178" i="2"/>
  <c r="BF178" i="2"/>
  <c r="N168" i="6"/>
  <c r="P168" i="6"/>
  <c r="N170" i="6"/>
  <c r="P170" i="6"/>
  <c r="AY170" i="2"/>
  <c r="AR168" i="2"/>
  <c r="BC168" i="2"/>
  <c r="R168" i="6" s="1"/>
  <c r="AR170" i="2"/>
  <c r="BC170" i="2"/>
  <c r="R170" i="6" s="1"/>
  <c r="BF167" i="2"/>
  <c r="BE167" i="2"/>
  <c r="BF170" i="2"/>
  <c r="BE170" i="2"/>
  <c r="AY168" i="2"/>
  <c r="BF172" i="2"/>
  <c r="BE172" i="2"/>
  <c r="BD164" i="2"/>
  <c r="AY164" i="2"/>
  <c r="BB164" i="2"/>
  <c r="Q164" i="6" s="1"/>
  <c r="BD150" i="2"/>
  <c r="BB150" i="2"/>
  <c r="Q150" i="6" s="1"/>
  <c r="BC160" i="2"/>
  <c r="R160" i="6" s="1"/>
  <c r="AR160" i="2"/>
  <c r="BD154" i="2"/>
  <c r="AY154" i="2"/>
  <c r="BB154" i="2"/>
  <c r="Q154" i="6" s="1"/>
  <c r="BD152" i="2"/>
  <c r="BB152" i="2"/>
  <c r="Q152" i="6" s="1"/>
  <c r="BD158" i="2"/>
  <c r="AY158" i="2"/>
  <c r="BB158" i="2"/>
  <c r="Q158" i="6" s="1"/>
  <c r="BD156" i="2"/>
  <c r="AY156" i="2"/>
  <c r="BB156" i="2"/>
  <c r="Q156" i="6" s="1"/>
  <c r="BF163" i="2"/>
  <c r="BE163" i="2"/>
  <c r="BF149" i="2"/>
  <c r="BE149" i="2"/>
  <c r="BF157" i="2"/>
  <c r="BE157" i="2"/>
  <c r="BF153" i="2"/>
  <c r="BE153" i="2"/>
  <c r="AO164" i="2"/>
  <c r="AO150" i="2"/>
  <c r="BE159" i="2"/>
  <c r="BF159" i="2"/>
  <c r="AO154" i="2"/>
  <c r="AO152" i="2"/>
  <c r="AO158" i="2"/>
  <c r="AY160" i="2"/>
  <c r="BF151" i="2"/>
  <c r="BE151" i="2"/>
  <c r="BF165" i="2"/>
  <c r="BE165" i="2"/>
  <c r="BF155" i="2"/>
  <c r="BE155" i="2"/>
  <c r="AO156" i="2"/>
  <c r="BF162" i="2"/>
  <c r="BE162" i="2"/>
  <c r="AR147" i="2"/>
  <c r="BD144" i="2"/>
  <c r="AY144" i="2"/>
  <c r="BB144" i="2"/>
  <c r="Q144" i="6" s="1"/>
  <c r="BC147" i="2"/>
  <c r="R147" i="6" s="1"/>
  <c r="AR145" i="2"/>
  <c r="BC145" i="2"/>
  <c r="R145" i="6" s="1"/>
  <c r="BD146" i="2"/>
  <c r="BB146" i="2"/>
  <c r="Q146" i="6" s="1"/>
  <c r="AO144" i="2"/>
  <c r="AY145" i="2"/>
  <c r="AY147" i="2"/>
  <c r="AO146" i="2"/>
  <c r="AR141" i="2"/>
  <c r="AR142" i="2"/>
  <c r="BC142" i="2"/>
  <c r="R142" i="6" s="1"/>
  <c r="BC143" i="2"/>
  <c r="R143" i="6" s="1"/>
  <c r="BD140" i="2"/>
  <c r="BB140" i="2"/>
  <c r="Q140" i="6" s="1"/>
  <c r="AR143" i="2"/>
  <c r="BC141" i="2"/>
  <c r="R141" i="6" s="1"/>
  <c r="AO140" i="2"/>
  <c r="AY143" i="2"/>
  <c r="AY141" i="2"/>
  <c r="AY142" i="2"/>
  <c r="AR138" i="2"/>
  <c r="BC138" i="2"/>
  <c r="R138" i="6" s="1"/>
  <c r="AR139" i="2"/>
  <c r="AR137" i="2"/>
  <c r="BC139" i="2"/>
  <c r="R139" i="6" s="1"/>
  <c r="BD136" i="2"/>
  <c r="AY136" i="2"/>
  <c r="BB136" i="2"/>
  <c r="Q136" i="6" s="1"/>
  <c r="BC137" i="2"/>
  <c r="R137" i="6" s="1"/>
  <c r="BF139" i="2"/>
  <c r="BE139" i="2"/>
  <c r="BF137" i="2"/>
  <c r="BE137" i="2"/>
  <c r="AO136" i="2"/>
  <c r="AY138" i="2"/>
  <c r="AR135" i="2"/>
  <c r="AR132" i="2"/>
  <c r="BC132" i="2"/>
  <c r="R132" i="6" s="1"/>
  <c r="BD134" i="2"/>
  <c r="AY134" i="2"/>
  <c r="BB134" i="2"/>
  <c r="Q134" i="6" s="1"/>
  <c r="BC135" i="2"/>
  <c r="R135" i="6" s="1"/>
  <c r="BF135" i="2"/>
  <c r="BE135" i="2"/>
  <c r="BE131" i="2"/>
  <c r="BF131" i="2"/>
  <c r="BF133" i="2"/>
  <c r="BE133" i="2"/>
  <c r="AO134" i="2"/>
  <c r="AY132" i="2"/>
  <c r="AX164" i="2"/>
  <c r="AX140" i="2"/>
  <c r="AQ158" i="2"/>
  <c r="AQ134" i="2"/>
  <c r="AX152" i="2"/>
  <c r="AQ152" i="2"/>
  <c r="AX144" i="2"/>
  <c r="AQ164" i="2"/>
  <c r="AQ140" i="2"/>
  <c r="AX156" i="2"/>
  <c r="AQ154" i="2"/>
  <c r="AX158" i="2"/>
  <c r="AX134" i="2"/>
  <c r="AQ150" i="2"/>
  <c r="AQ146" i="2"/>
  <c r="AX146" i="2"/>
  <c r="AQ136" i="2"/>
  <c r="AX150" i="2"/>
  <c r="AQ156" i="2"/>
  <c r="AQ144" i="2"/>
  <c r="AX154" i="2"/>
  <c r="AX136" i="2"/>
  <c r="N136" i="6" l="1"/>
  <c r="N152" i="6"/>
  <c r="N154" i="6"/>
  <c r="P136" i="6"/>
  <c r="P146" i="6"/>
  <c r="P152" i="6"/>
  <c r="P156" i="6"/>
  <c r="P154" i="6"/>
  <c r="N146" i="6"/>
  <c r="N134" i="6"/>
  <c r="N140" i="6"/>
  <c r="N144" i="6"/>
  <c r="N150" i="6"/>
  <c r="N158" i="6"/>
  <c r="N164" i="6"/>
  <c r="N156" i="6"/>
  <c r="P134" i="6"/>
  <c r="P140" i="6"/>
  <c r="P144" i="6"/>
  <c r="P150" i="6"/>
  <c r="P158" i="6"/>
  <c r="P164" i="6"/>
  <c r="BF168" i="2"/>
  <c r="BE168" i="2"/>
  <c r="AR152" i="2"/>
  <c r="BC152" i="2"/>
  <c r="R152" i="6" s="1"/>
  <c r="AR150" i="2"/>
  <c r="BC150" i="2"/>
  <c r="R150" i="6" s="1"/>
  <c r="AR156" i="2"/>
  <c r="BC156" i="2"/>
  <c r="R156" i="6" s="1"/>
  <c r="AR158" i="2"/>
  <c r="BC158" i="2"/>
  <c r="R158" i="6" s="1"/>
  <c r="AR154" i="2"/>
  <c r="BC154" i="2"/>
  <c r="R154" i="6" s="1"/>
  <c r="AR164" i="2"/>
  <c r="BC164" i="2"/>
  <c r="R164" i="6" s="1"/>
  <c r="BE160" i="2"/>
  <c r="BF160" i="2"/>
  <c r="BF156" i="2"/>
  <c r="BE156" i="2"/>
  <c r="BF158" i="2"/>
  <c r="BE158" i="2"/>
  <c r="AY152" i="2"/>
  <c r="BF154" i="2"/>
  <c r="BE154" i="2"/>
  <c r="AY150" i="2"/>
  <c r="BF164" i="2"/>
  <c r="BE164" i="2"/>
  <c r="AR146" i="2"/>
  <c r="BC146" i="2"/>
  <c r="R146" i="6" s="1"/>
  <c r="AR144" i="2"/>
  <c r="BC144" i="2"/>
  <c r="R144" i="6" s="1"/>
  <c r="BF145" i="2"/>
  <c r="BE145" i="2"/>
  <c r="BF144" i="2"/>
  <c r="BE144" i="2"/>
  <c r="BF147" i="2"/>
  <c r="BE147" i="2"/>
  <c r="AY146" i="2"/>
  <c r="AR140" i="2"/>
  <c r="BC140" i="2"/>
  <c r="R140" i="6" s="1"/>
  <c r="BF142" i="2"/>
  <c r="BE142" i="2"/>
  <c r="BF143" i="2"/>
  <c r="BE143" i="2"/>
  <c r="BF141" i="2"/>
  <c r="BE141" i="2"/>
  <c r="AY140" i="2"/>
  <c r="AR136" i="2"/>
  <c r="BC136" i="2"/>
  <c r="R136" i="6" s="1"/>
  <c r="BF138" i="2"/>
  <c r="BE138" i="2"/>
  <c r="BF136" i="2"/>
  <c r="BE136" i="2"/>
  <c r="AR134" i="2"/>
  <c r="BC134" i="2"/>
  <c r="R134" i="6" s="1"/>
  <c r="BF132" i="2"/>
  <c r="BE132" i="2"/>
  <c r="BF134" i="2"/>
  <c r="BE134" i="2"/>
  <c r="BF150" i="2" l="1"/>
  <c r="BE150" i="2"/>
  <c r="BF152" i="2"/>
  <c r="BE152" i="2"/>
  <c r="BF146" i="2"/>
  <c r="BE146" i="2"/>
  <c r="BF140" i="2"/>
  <c r="BE140" i="2"/>
  <c r="S129" i="6" l="1"/>
  <c r="E129" i="6"/>
  <c r="B129" i="6"/>
  <c r="A129" i="6"/>
  <c r="S128" i="6"/>
  <c r="B128" i="6"/>
  <c r="A128" i="6"/>
  <c r="S127" i="6"/>
  <c r="E127" i="6"/>
  <c r="B127" i="6"/>
  <c r="A127" i="6"/>
  <c r="S126" i="6"/>
  <c r="F126" i="6"/>
  <c r="B126" i="6"/>
  <c r="A126" i="6"/>
  <c r="S125" i="6"/>
  <c r="E125" i="6"/>
  <c r="B125" i="6"/>
  <c r="A125" i="6"/>
  <c r="BA129" i="2"/>
  <c r="AZ129" i="2"/>
  <c r="AV129" i="2"/>
  <c r="AD129" i="2"/>
  <c r="AE129" i="2" s="1"/>
  <c r="X129" i="2"/>
  <c r="Y129" i="2" s="1"/>
  <c r="F129" i="6" s="1"/>
  <c r="S129" i="2"/>
  <c r="T129" i="2" s="1"/>
  <c r="E129" i="2"/>
  <c r="F129" i="2" s="1"/>
  <c r="C129" i="2"/>
  <c r="D129" i="2" s="1"/>
  <c r="B129" i="2"/>
  <c r="A129" i="2"/>
  <c r="BA128" i="2"/>
  <c r="AZ128" i="2"/>
  <c r="AV128" i="2"/>
  <c r="AD128" i="2"/>
  <c r="AE128" i="2" s="1"/>
  <c r="X128" i="2"/>
  <c r="Y128" i="2" s="1"/>
  <c r="F128" i="6" s="1"/>
  <c r="S128" i="2"/>
  <c r="T128" i="2" s="1"/>
  <c r="E128" i="2"/>
  <c r="F128" i="2" s="1"/>
  <c r="C128" i="2"/>
  <c r="D128" i="2" s="1"/>
  <c r="B128" i="2"/>
  <c r="A128" i="2"/>
  <c r="BA127" i="2"/>
  <c r="AZ127" i="2"/>
  <c r="AV127" i="2"/>
  <c r="AD127" i="2"/>
  <c r="AE127" i="2" s="1"/>
  <c r="X127" i="2"/>
  <c r="Y127" i="2" s="1"/>
  <c r="F127" i="6" s="1"/>
  <c r="S127" i="2"/>
  <c r="T127" i="2" s="1"/>
  <c r="E127" i="2"/>
  <c r="F127" i="2" s="1"/>
  <c r="C127" i="2"/>
  <c r="D127" i="2" s="1"/>
  <c r="B127" i="2"/>
  <c r="A127" i="2"/>
  <c r="BA126" i="2"/>
  <c r="AZ126" i="2"/>
  <c r="AV126" i="2"/>
  <c r="AD126" i="2"/>
  <c r="AE126" i="2" s="1"/>
  <c r="X126" i="2"/>
  <c r="Y126" i="2" s="1"/>
  <c r="S126" i="2"/>
  <c r="T126" i="2" s="1"/>
  <c r="E126" i="2"/>
  <c r="G126" i="2" s="1"/>
  <c r="C126" i="2"/>
  <c r="J126" i="2" s="1"/>
  <c r="B126" i="2"/>
  <c r="A126" i="2"/>
  <c r="BA125" i="2"/>
  <c r="AZ125" i="2"/>
  <c r="AV125" i="2"/>
  <c r="AE125" i="2"/>
  <c r="AD125" i="2"/>
  <c r="AF125" i="2" s="1"/>
  <c r="Y125" i="2"/>
  <c r="F125" i="6" s="1"/>
  <c r="X125" i="2"/>
  <c r="Z125" i="2" s="1"/>
  <c r="T125" i="2"/>
  <c r="S125" i="2"/>
  <c r="U125" i="2" s="1"/>
  <c r="F125" i="2"/>
  <c r="E125" i="2"/>
  <c r="G125" i="2" s="1"/>
  <c r="D125" i="2"/>
  <c r="C125" i="2"/>
  <c r="J125" i="2" s="1"/>
  <c r="B125" i="2"/>
  <c r="A125" i="2"/>
  <c r="D126" i="2" l="1"/>
  <c r="F126" i="2"/>
  <c r="E126" i="6"/>
  <c r="E128" i="6"/>
  <c r="L126" i="2"/>
  <c r="M126" i="2" s="1"/>
  <c r="K126" i="2"/>
  <c r="O126" i="2"/>
  <c r="C126" i="6" s="1"/>
  <c r="H126" i="2"/>
  <c r="L125" i="2"/>
  <c r="M125" i="2" s="1"/>
  <c r="K125" i="2"/>
  <c r="O125" i="2"/>
  <c r="C125" i="6" s="1"/>
  <c r="H125" i="2"/>
  <c r="AJ125" i="2"/>
  <c r="K125" i="6" s="1"/>
  <c r="V125" i="2"/>
  <c r="AA125" i="2"/>
  <c r="AH125" i="2"/>
  <c r="I125" i="6" s="1"/>
  <c r="AG125" i="2"/>
  <c r="Z126" i="2"/>
  <c r="AF126" i="2"/>
  <c r="G127" i="2"/>
  <c r="J127" i="2"/>
  <c r="U127" i="2"/>
  <c r="Z127" i="2"/>
  <c r="AF127" i="2"/>
  <c r="G128" i="2"/>
  <c r="J128" i="2"/>
  <c r="Z128" i="2"/>
  <c r="AF128" i="2"/>
  <c r="G129" i="2"/>
  <c r="J129" i="2"/>
  <c r="U129" i="2"/>
  <c r="Z129" i="2"/>
  <c r="AF129" i="2"/>
  <c r="S123" i="6"/>
  <c r="B123" i="6"/>
  <c r="A123" i="6"/>
  <c r="S122" i="6"/>
  <c r="B122" i="6"/>
  <c r="A122" i="6"/>
  <c r="S121" i="6"/>
  <c r="B121" i="6"/>
  <c r="A121" i="6"/>
  <c r="S120" i="6"/>
  <c r="B120" i="6"/>
  <c r="A120" i="6"/>
  <c r="S119" i="6"/>
  <c r="B119" i="6"/>
  <c r="A119" i="6"/>
  <c r="S118" i="6"/>
  <c r="B118" i="6"/>
  <c r="A118" i="6"/>
  <c r="S117" i="6"/>
  <c r="B117" i="6"/>
  <c r="A117" i="6"/>
  <c r="S116" i="6"/>
  <c r="B116" i="6"/>
  <c r="A116" i="6"/>
  <c r="S115" i="6"/>
  <c r="B115" i="6"/>
  <c r="A115" i="6"/>
  <c r="S113" i="6"/>
  <c r="B113" i="6"/>
  <c r="A113" i="6"/>
  <c r="S112" i="6"/>
  <c r="B112" i="6"/>
  <c r="A112" i="6"/>
  <c r="BA123" i="2"/>
  <c r="AZ123" i="2"/>
  <c r="AV123" i="2"/>
  <c r="AD123" i="2"/>
  <c r="AE123" i="2" s="1"/>
  <c r="X123" i="2"/>
  <c r="S123" i="2"/>
  <c r="T123" i="2" s="1"/>
  <c r="E123" i="2"/>
  <c r="F123" i="2" s="1"/>
  <c r="C123" i="2"/>
  <c r="D123" i="2" s="1"/>
  <c r="B123" i="2"/>
  <c r="A123" i="2"/>
  <c r="BA122" i="2"/>
  <c r="AZ122" i="2"/>
  <c r="AV122" i="2"/>
  <c r="AD122" i="2"/>
  <c r="AE122" i="2" s="1"/>
  <c r="X122" i="2"/>
  <c r="Y122" i="2" s="1"/>
  <c r="F122" i="6" s="1"/>
  <c r="S122" i="2"/>
  <c r="T122" i="2" s="1"/>
  <c r="E122" i="2"/>
  <c r="F122" i="2" s="1"/>
  <c r="C122" i="2"/>
  <c r="D122" i="2" s="1"/>
  <c r="B122" i="2"/>
  <c r="A122" i="2"/>
  <c r="BA121" i="2"/>
  <c r="AZ121" i="2"/>
  <c r="AV121" i="2"/>
  <c r="AD121" i="2"/>
  <c r="AE121" i="2" s="1"/>
  <c r="X121" i="2"/>
  <c r="S121" i="2"/>
  <c r="T121" i="2" s="1"/>
  <c r="E121" i="2"/>
  <c r="F121" i="2" s="1"/>
  <c r="C121" i="2"/>
  <c r="D121" i="2" s="1"/>
  <c r="B121" i="2"/>
  <c r="A121" i="2"/>
  <c r="BA120" i="2"/>
  <c r="AZ120" i="2"/>
  <c r="AV120" i="2"/>
  <c r="AD120" i="2"/>
  <c r="AE120" i="2" s="1"/>
  <c r="X120" i="2"/>
  <c r="Y120" i="2" s="1"/>
  <c r="F120" i="6" s="1"/>
  <c r="S120" i="2"/>
  <c r="T120" i="2" s="1"/>
  <c r="E120" i="2"/>
  <c r="F120" i="2" s="1"/>
  <c r="C120" i="2"/>
  <c r="D120" i="2" s="1"/>
  <c r="B120" i="2"/>
  <c r="A120" i="2"/>
  <c r="BA119" i="2"/>
  <c r="AZ119" i="2"/>
  <c r="AV119" i="2"/>
  <c r="AD119" i="2"/>
  <c r="AE119" i="2" s="1"/>
  <c r="X119" i="2"/>
  <c r="S119" i="2"/>
  <c r="T119" i="2" s="1"/>
  <c r="E119" i="2"/>
  <c r="F119" i="2" s="1"/>
  <c r="C119" i="2"/>
  <c r="D119" i="2" s="1"/>
  <c r="B119" i="2"/>
  <c r="A119" i="2"/>
  <c r="BA118" i="2"/>
  <c r="AZ118" i="2"/>
  <c r="AV118" i="2"/>
  <c r="AD118" i="2"/>
  <c r="AE118" i="2" s="1"/>
  <c r="X118" i="2"/>
  <c r="Y118" i="2" s="1"/>
  <c r="F118" i="6" s="1"/>
  <c r="S118" i="2"/>
  <c r="T118" i="2" s="1"/>
  <c r="E118" i="2"/>
  <c r="F118" i="2" s="1"/>
  <c r="C118" i="2"/>
  <c r="D118" i="2" s="1"/>
  <c r="B118" i="2"/>
  <c r="A118" i="2"/>
  <c r="BA117" i="2"/>
  <c r="AZ117" i="2"/>
  <c r="AV117" i="2"/>
  <c r="AD117" i="2"/>
  <c r="AE117" i="2" s="1"/>
  <c r="X117" i="2"/>
  <c r="S117" i="2"/>
  <c r="T117" i="2" s="1"/>
  <c r="E117" i="2"/>
  <c r="F117" i="2" s="1"/>
  <c r="C117" i="2"/>
  <c r="D117" i="2" s="1"/>
  <c r="B117" i="2"/>
  <c r="A117" i="2"/>
  <c r="BA116" i="2"/>
  <c r="AZ116" i="2"/>
  <c r="AV116" i="2"/>
  <c r="AD116" i="2"/>
  <c r="AE116" i="2" s="1"/>
  <c r="X116" i="2"/>
  <c r="Y116" i="2" s="1"/>
  <c r="F116" i="6" s="1"/>
  <c r="S116" i="2"/>
  <c r="T116" i="2" s="1"/>
  <c r="E116" i="2"/>
  <c r="F116" i="2" s="1"/>
  <c r="C116" i="2"/>
  <c r="D116" i="2" s="1"/>
  <c r="B116" i="2"/>
  <c r="A116" i="2"/>
  <c r="BA115" i="2"/>
  <c r="AZ115" i="2"/>
  <c r="AV115" i="2"/>
  <c r="AD115" i="2"/>
  <c r="AE115" i="2" s="1"/>
  <c r="X115" i="2"/>
  <c r="S115" i="2"/>
  <c r="T115" i="2" s="1"/>
  <c r="E115" i="2"/>
  <c r="F115" i="2" s="1"/>
  <c r="C115" i="2"/>
  <c r="D115" i="2" s="1"/>
  <c r="B115" i="2"/>
  <c r="A115" i="2"/>
  <c r="J115" i="2" l="1"/>
  <c r="K115" i="2" s="1"/>
  <c r="Y115" i="2"/>
  <c r="F115" i="6" s="1"/>
  <c r="E115" i="6"/>
  <c r="Y117" i="2"/>
  <c r="F117" i="6" s="1"/>
  <c r="E117" i="6"/>
  <c r="Y119" i="2"/>
  <c r="F119" i="6" s="1"/>
  <c r="E119" i="6"/>
  <c r="Z120" i="2"/>
  <c r="AF120" i="2"/>
  <c r="AG120" i="2" s="1"/>
  <c r="J121" i="2"/>
  <c r="K121" i="2" s="1"/>
  <c r="Y121" i="2"/>
  <c r="F121" i="6" s="1"/>
  <c r="E121" i="6"/>
  <c r="Y123" i="2"/>
  <c r="F123" i="6" s="1"/>
  <c r="E123" i="6"/>
  <c r="E116" i="6"/>
  <c r="E118" i="6"/>
  <c r="E120" i="6"/>
  <c r="E122" i="6"/>
  <c r="AG129" i="2"/>
  <c r="AH129" i="2"/>
  <c r="I129" i="6" s="1"/>
  <c r="V129" i="2"/>
  <c r="AJ129" i="2"/>
  <c r="K129" i="6" s="1"/>
  <c r="H129" i="2"/>
  <c r="O129" i="2"/>
  <c r="C129" i="6" s="1"/>
  <c r="AA128" i="2"/>
  <c r="K128" i="2"/>
  <c r="L128" i="2"/>
  <c r="M128" i="2" s="1"/>
  <c r="AG127" i="2"/>
  <c r="AH127" i="2"/>
  <c r="I127" i="6" s="1"/>
  <c r="V127" i="2"/>
  <c r="AJ127" i="2"/>
  <c r="K127" i="6" s="1"/>
  <c r="H127" i="2"/>
  <c r="O127" i="2"/>
  <c r="C127" i="6" s="1"/>
  <c r="AA126" i="2"/>
  <c r="AK125" i="2"/>
  <c r="L125" i="6" s="1"/>
  <c r="Q125" i="2"/>
  <c r="P125" i="2"/>
  <c r="D125" i="6" s="1"/>
  <c r="P126" i="2"/>
  <c r="D126" i="6" s="1"/>
  <c r="Q126" i="2"/>
  <c r="R126" i="2" s="1"/>
  <c r="AA129" i="2"/>
  <c r="K129" i="2"/>
  <c r="L129" i="2"/>
  <c r="M129" i="2" s="1"/>
  <c r="AG128" i="2"/>
  <c r="AH128" i="2"/>
  <c r="U128" i="2"/>
  <c r="H128" i="2"/>
  <c r="O128" i="2"/>
  <c r="C128" i="6" s="1"/>
  <c r="AA127" i="2"/>
  <c r="K127" i="2"/>
  <c r="L127" i="2"/>
  <c r="M127" i="2" s="1"/>
  <c r="AG126" i="2"/>
  <c r="AH126" i="2"/>
  <c r="U126" i="2"/>
  <c r="AI125" i="2"/>
  <c r="J125" i="6" s="1"/>
  <c r="G115" i="2"/>
  <c r="L115" i="2"/>
  <c r="M115" i="2" s="1"/>
  <c r="U115" i="2"/>
  <c r="Z115" i="2"/>
  <c r="AF115" i="2"/>
  <c r="J116" i="2"/>
  <c r="Z116" i="2"/>
  <c r="AF116" i="2"/>
  <c r="G117" i="2"/>
  <c r="J117" i="2"/>
  <c r="U117" i="2"/>
  <c r="Z117" i="2"/>
  <c r="AF117" i="2"/>
  <c r="G118" i="2"/>
  <c r="J118" i="2"/>
  <c r="Z118" i="2"/>
  <c r="AF118" i="2"/>
  <c r="G119" i="2"/>
  <c r="J119" i="2"/>
  <c r="U119" i="2"/>
  <c r="Z119" i="2"/>
  <c r="AF119" i="2"/>
  <c r="G120" i="2"/>
  <c r="J120" i="2"/>
  <c r="AA120" i="2"/>
  <c r="G116" i="2"/>
  <c r="G121" i="2"/>
  <c r="L121" i="2"/>
  <c r="M121" i="2" s="1"/>
  <c r="U121" i="2"/>
  <c r="Z121" i="2"/>
  <c r="AF121" i="2"/>
  <c r="G122" i="2"/>
  <c r="J122" i="2"/>
  <c r="Z122" i="2"/>
  <c r="AF122" i="2"/>
  <c r="G123" i="2"/>
  <c r="J123" i="2"/>
  <c r="U123" i="2"/>
  <c r="Z123" i="2"/>
  <c r="AF123" i="2"/>
  <c r="S111" i="6"/>
  <c r="K111" i="6"/>
  <c r="E111" i="6"/>
  <c r="C111" i="6"/>
  <c r="B111" i="6"/>
  <c r="A111" i="6"/>
  <c r="S110" i="6"/>
  <c r="B110" i="6"/>
  <c r="A110" i="6"/>
  <c r="S109" i="6"/>
  <c r="B109" i="6"/>
  <c r="A109" i="6"/>
  <c r="S108" i="6"/>
  <c r="B108" i="6"/>
  <c r="A108" i="6"/>
  <c r="BA113" i="2"/>
  <c r="AZ113" i="2"/>
  <c r="AV113" i="2"/>
  <c r="AD113" i="2"/>
  <c r="AF113" i="2" s="1"/>
  <c r="X113" i="2"/>
  <c r="S113" i="2"/>
  <c r="U113" i="2" s="1"/>
  <c r="E113" i="2"/>
  <c r="G113" i="2" s="1"/>
  <c r="O113" i="2" s="1"/>
  <c r="C113" i="2"/>
  <c r="J113" i="2" s="1"/>
  <c r="L113" i="2" s="1"/>
  <c r="M113" i="2" s="1"/>
  <c r="B113" i="2"/>
  <c r="A113" i="2"/>
  <c r="BA112" i="2"/>
  <c r="AZ112" i="2"/>
  <c r="AV112" i="2"/>
  <c r="AE112" i="2"/>
  <c r="AD112" i="2"/>
  <c r="AF112" i="2" s="1"/>
  <c r="Y112" i="2"/>
  <c r="F112" i="6" s="1"/>
  <c r="X112" i="2"/>
  <c r="T112" i="2"/>
  <c r="S112" i="2"/>
  <c r="F112" i="2"/>
  <c r="E112" i="2"/>
  <c r="G112" i="2" s="1"/>
  <c r="O112" i="2" s="1"/>
  <c r="D112" i="2"/>
  <c r="C112" i="2"/>
  <c r="J112" i="2" s="1"/>
  <c r="L112" i="2" s="1"/>
  <c r="M112" i="2" s="1"/>
  <c r="B112" i="2"/>
  <c r="A112" i="2"/>
  <c r="BA111" i="2"/>
  <c r="AZ111" i="2"/>
  <c r="AV111" i="2"/>
  <c r="AE111" i="2"/>
  <c r="AD111" i="2"/>
  <c r="AF111" i="2" s="1"/>
  <c r="Y111" i="2"/>
  <c r="F111" i="6" s="1"/>
  <c r="X111" i="2"/>
  <c r="Z111" i="2" s="1"/>
  <c r="AA111" i="2" s="1"/>
  <c r="T111" i="2"/>
  <c r="S111" i="2"/>
  <c r="U111" i="2" s="1"/>
  <c r="AJ111" i="2" s="1"/>
  <c r="P111" i="2"/>
  <c r="D111" i="6" s="1"/>
  <c r="F111" i="2"/>
  <c r="E111" i="2"/>
  <c r="G111" i="2" s="1"/>
  <c r="O111" i="2" s="1"/>
  <c r="Q111" i="2" s="1"/>
  <c r="R111" i="2" s="1"/>
  <c r="D111" i="2"/>
  <c r="C111" i="2"/>
  <c r="J111" i="2" s="1"/>
  <c r="L111" i="2" s="1"/>
  <c r="M111" i="2" s="1"/>
  <c r="B111" i="2"/>
  <c r="A111" i="2"/>
  <c r="BA110" i="2"/>
  <c r="AZ110" i="2"/>
  <c r="AV110" i="2"/>
  <c r="AD110" i="2"/>
  <c r="AF110" i="2" s="1"/>
  <c r="X110" i="2"/>
  <c r="Z110" i="2" s="1"/>
  <c r="S110" i="2"/>
  <c r="T110" i="2" s="1"/>
  <c r="E110" i="2"/>
  <c r="G110" i="2" s="1"/>
  <c r="O110" i="2" s="1"/>
  <c r="Q110" i="2" s="1"/>
  <c r="R110" i="2" s="1"/>
  <c r="C110" i="2"/>
  <c r="J110" i="2" s="1"/>
  <c r="L110" i="2" s="1"/>
  <c r="M110" i="2" s="1"/>
  <c r="B110" i="2"/>
  <c r="A110" i="2"/>
  <c r="AS110" i="2" l="1"/>
  <c r="Q113" i="2"/>
  <c r="R113" i="2" s="1"/>
  <c r="C113" i="6"/>
  <c r="K113" i="2"/>
  <c r="Z113" i="2"/>
  <c r="AA113" i="2" s="1"/>
  <c r="E113" i="6"/>
  <c r="AI126" i="2"/>
  <c r="J126" i="6" s="1"/>
  <c r="I126" i="6"/>
  <c r="D110" i="2"/>
  <c r="F110" i="2"/>
  <c r="Y110" i="2"/>
  <c r="F110" i="6" s="1"/>
  <c r="AE110" i="2"/>
  <c r="K111" i="2"/>
  <c r="AS111" i="2"/>
  <c r="Q112" i="2"/>
  <c r="R112" i="2" s="1"/>
  <c r="C112" i="6"/>
  <c r="Z112" i="2"/>
  <c r="AS112" i="2" s="1"/>
  <c r="E112" i="6"/>
  <c r="D113" i="2"/>
  <c r="F113" i="2"/>
  <c r="P113" i="2"/>
  <c r="D113" i="6" s="1"/>
  <c r="T113" i="2"/>
  <c r="Y113" i="2"/>
  <c r="F113" i="6" s="1"/>
  <c r="AE113" i="2"/>
  <c r="C110" i="6"/>
  <c r="E110" i="6"/>
  <c r="AH120" i="2"/>
  <c r="AL126" i="2"/>
  <c r="AI128" i="2"/>
  <c r="J128" i="6" s="1"/>
  <c r="I128" i="6"/>
  <c r="R125" i="2"/>
  <c r="AS125" i="2"/>
  <c r="AN125" i="2"/>
  <c r="G125" i="6" s="1"/>
  <c r="AL125" i="2"/>
  <c r="P127" i="2"/>
  <c r="D127" i="6" s="1"/>
  <c r="Q127" i="2"/>
  <c r="AK129" i="2"/>
  <c r="L129" i="6" s="1"/>
  <c r="AI129" i="2"/>
  <c r="J129" i="6" s="1"/>
  <c r="V126" i="2"/>
  <c r="AJ126" i="2"/>
  <c r="K126" i="6" s="1"/>
  <c r="AM126" i="2"/>
  <c r="P128" i="2"/>
  <c r="D128" i="6" s="1"/>
  <c r="Q128" i="2"/>
  <c r="V128" i="2"/>
  <c r="AJ128" i="2"/>
  <c r="K128" i="6" s="1"/>
  <c r="AS126" i="2"/>
  <c r="AK127" i="2"/>
  <c r="L127" i="6" s="1"/>
  <c r="AI127" i="2"/>
  <c r="J127" i="6" s="1"/>
  <c r="P129" i="2"/>
  <c r="D129" i="6" s="1"/>
  <c r="Q129" i="2"/>
  <c r="AG123" i="2"/>
  <c r="AH123" i="2"/>
  <c r="V123" i="2"/>
  <c r="AJ123" i="2"/>
  <c r="K123" i="6" s="1"/>
  <c r="H123" i="2"/>
  <c r="O123" i="2"/>
  <c r="C123" i="6" s="1"/>
  <c r="AA122" i="2"/>
  <c r="K122" i="2"/>
  <c r="L122" i="2"/>
  <c r="M122" i="2" s="1"/>
  <c r="AG121" i="2"/>
  <c r="AH121" i="2"/>
  <c r="I121" i="6" s="1"/>
  <c r="V121" i="2"/>
  <c r="AJ121" i="2"/>
  <c r="K121" i="6" s="1"/>
  <c r="H121" i="2"/>
  <c r="O121" i="2"/>
  <c r="C121" i="6" s="1"/>
  <c r="K120" i="2"/>
  <c r="L120" i="2"/>
  <c r="M120" i="2" s="1"/>
  <c r="AG119" i="2"/>
  <c r="AH119" i="2"/>
  <c r="V119" i="2"/>
  <c r="U120" i="2"/>
  <c r="AJ119" i="2"/>
  <c r="K119" i="6" s="1"/>
  <c r="H119" i="2"/>
  <c r="O119" i="2"/>
  <c r="C119" i="6" s="1"/>
  <c r="AA118" i="2"/>
  <c r="K118" i="2"/>
  <c r="L118" i="2"/>
  <c r="M118" i="2" s="1"/>
  <c r="AG117" i="2"/>
  <c r="AH117" i="2"/>
  <c r="V117" i="2"/>
  <c r="AJ117" i="2"/>
  <c r="K117" i="6" s="1"/>
  <c r="H117" i="2"/>
  <c r="O117" i="2"/>
  <c r="C117" i="6" s="1"/>
  <c r="AA116" i="2"/>
  <c r="K116" i="2"/>
  <c r="L116" i="2"/>
  <c r="M116" i="2" s="1"/>
  <c r="AA115" i="2"/>
  <c r="AA123" i="2"/>
  <c r="K123" i="2"/>
  <c r="L123" i="2"/>
  <c r="M123" i="2" s="1"/>
  <c r="AG122" i="2"/>
  <c r="AH122" i="2"/>
  <c r="U122" i="2"/>
  <c r="H122" i="2"/>
  <c r="O122" i="2"/>
  <c r="C122" i="6" s="1"/>
  <c r="AA121" i="2"/>
  <c r="H116" i="2"/>
  <c r="O116" i="2"/>
  <c r="C116" i="6" s="1"/>
  <c r="O120" i="2"/>
  <c r="C120" i="6" s="1"/>
  <c r="H120" i="2"/>
  <c r="AA119" i="2"/>
  <c r="K119" i="2"/>
  <c r="L119" i="2"/>
  <c r="M119" i="2" s="1"/>
  <c r="AG118" i="2"/>
  <c r="AH118" i="2"/>
  <c r="U118" i="2"/>
  <c r="H118" i="2"/>
  <c r="O118" i="2"/>
  <c r="C118" i="6" s="1"/>
  <c r="AA117" i="2"/>
  <c r="K117" i="2"/>
  <c r="L117" i="2"/>
  <c r="M117" i="2" s="1"/>
  <c r="AG116" i="2"/>
  <c r="AH116" i="2"/>
  <c r="U116" i="2"/>
  <c r="AG115" i="2"/>
  <c r="AH115" i="2"/>
  <c r="I115" i="6" s="1"/>
  <c r="V115" i="2"/>
  <c r="AJ115" i="2"/>
  <c r="K115" i="6" s="1"/>
  <c r="H115" i="2"/>
  <c r="O115" i="2"/>
  <c r="C115" i="6" s="1"/>
  <c r="H110" i="2"/>
  <c r="AA110" i="2"/>
  <c r="V111" i="2"/>
  <c r="AN111" i="2"/>
  <c r="G111" i="6" s="1"/>
  <c r="AL111" i="2"/>
  <c r="AH111" i="2"/>
  <c r="I111" i="6" s="1"/>
  <c r="AG111" i="2"/>
  <c r="AT111" i="2"/>
  <c r="H112" i="2"/>
  <c r="AJ113" i="2"/>
  <c r="K113" i="6" s="1"/>
  <c r="V113" i="2"/>
  <c r="K110" i="2"/>
  <c r="P110" i="2"/>
  <c r="AL110" i="2"/>
  <c r="AH110" i="2"/>
  <c r="I110" i="6" s="1"/>
  <c r="AG110" i="2"/>
  <c r="H111" i="2"/>
  <c r="K112" i="2"/>
  <c r="P112" i="2"/>
  <c r="U112" i="2"/>
  <c r="AL112" i="2"/>
  <c r="AG112" i="2"/>
  <c r="H113" i="2"/>
  <c r="AS113" i="2"/>
  <c r="AN113" i="2"/>
  <c r="G113" i="6" s="1"/>
  <c r="AL113" i="2"/>
  <c r="AH113" i="2"/>
  <c r="AG113" i="2"/>
  <c r="S107" i="6"/>
  <c r="B107" i="6"/>
  <c r="A107" i="6"/>
  <c r="S106" i="6"/>
  <c r="B106" i="6"/>
  <c r="A106" i="6"/>
  <c r="S105" i="6"/>
  <c r="B105" i="6"/>
  <c r="A105" i="6"/>
  <c r="S104" i="6"/>
  <c r="B104" i="6"/>
  <c r="A104" i="6"/>
  <c r="S103" i="6"/>
  <c r="B103" i="6"/>
  <c r="A103" i="6"/>
  <c r="S102" i="6"/>
  <c r="B102" i="6"/>
  <c r="A102" i="6"/>
  <c r="S101" i="6"/>
  <c r="B101" i="6"/>
  <c r="A101" i="6"/>
  <c r="BA109" i="2"/>
  <c r="AZ109" i="2"/>
  <c r="AV109" i="2"/>
  <c r="AD109" i="2"/>
  <c r="AE109" i="2" s="1"/>
  <c r="X109" i="2"/>
  <c r="S109" i="2"/>
  <c r="T109" i="2" s="1"/>
  <c r="E109" i="2"/>
  <c r="F109" i="2" s="1"/>
  <c r="C109" i="2"/>
  <c r="D109" i="2" s="1"/>
  <c r="B109" i="2"/>
  <c r="A109" i="2"/>
  <c r="BA108" i="2"/>
  <c r="AZ108" i="2"/>
  <c r="AV108" i="2"/>
  <c r="AD108" i="2"/>
  <c r="AE108" i="2" s="1"/>
  <c r="X108" i="2"/>
  <c r="S108" i="2"/>
  <c r="T108" i="2" s="1"/>
  <c r="E108" i="2"/>
  <c r="C108" i="2"/>
  <c r="D108" i="2" s="1"/>
  <c r="B108" i="2"/>
  <c r="A108" i="2"/>
  <c r="BA107" i="2"/>
  <c r="AZ107" i="2"/>
  <c r="AV107" i="2"/>
  <c r="AD107" i="2"/>
  <c r="X107" i="2"/>
  <c r="E107" i="6" s="1"/>
  <c r="S107" i="2"/>
  <c r="E107" i="2"/>
  <c r="C107" i="2"/>
  <c r="D107" i="2" s="1"/>
  <c r="B107" i="2"/>
  <c r="A107" i="2"/>
  <c r="BA106" i="2"/>
  <c r="AZ106" i="2"/>
  <c r="AV106" i="2"/>
  <c r="AD106" i="2"/>
  <c r="AE106" i="2" s="1"/>
  <c r="X106" i="2"/>
  <c r="Y106" i="2" s="1"/>
  <c r="F106" i="6" s="1"/>
  <c r="S106" i="2"/>
  <c r="T106" i="2" s="1"/>
  <c r="E106" i="2"/>
  <c r="F106" i="2" s="1"/>
  <c r="C106" i="2"/>
  <c r="D106" i="2" s="1"/>
  <c r="B106" i="2"/>
  <c r="A106" i="2"/>
  <c r="BA105" i="2"/>
  <c r="AZ105" i="2"/>
  <c r="AV105" i="2"/>
  <c r="AD105" i="2"/>
  <c r="X105" i="2"/>
  <c r="S105" i="2"/>
  <c r="E105" i="2"/>
  <c r="C105" i="2"/>
  <c r="D105" i="2" s="1"/>
  <c r="B105" i="2"/>
  <c r="A105" i="2"/>
  <c r="BA104" i="2"/>
  <c r="AZ104" i="2"/>
  <c r="AV104" i="2"/>
  <c r="AD104" i="2"/>
  <c r="AE104" i="2" s="1"/>
  <c r="X104" i="2"/>
  <c r="Y104" i="2" s="1"/>
  <c r="F104" i="6" s="1"/>
  <c r="S104" i="2"/>
  <c r="T104" i="2" s="1"/>
  <c r="E104" i="2"/>
  <c r="F104" i="2" s="1"/>
  <c r="C104" i="2"/>
  <c r="D104" i="2" s="1"/>
  <c r="B104" i="2"/>
  <c r="A104" i="2"/>
  <c r="BA103" i="2"/>
  <c r="AZ103" i="2"/>
  <c r="AV103" i="2"/>
  <c r="AD103" i="2"/>
  <c r="AE103" i="2" s="1"/>
  <c r="X103" i="2"/>
  <c r="Y103" i="2" s="1"/>
  <c r="F103" i="6" s="1"/>
  <c r="S103" i="2"/>
  <c r="T103" i="2" s="1"/>
  <c r="E103" i="2"/>
  <c r="F103" i="2" s="1"/>
  <c r="C103" i="2"/>
  <c r="D103" i="2" s="1"/>
  <c r="B103" i="2"/>
  <c r="A103" i="2"/>
  <c r="BA102" i="2"/>
  <c r="AZ102" i="2"/>
  <c r="AV102" i="2"/>
  <c r="AD102" i="2"/>
  <c r="AE102" i="2" s="1"/>
  <c r="X102" i="2"/>
  <c r="Y102" i="2" s="1"/>
  <c r="F102" i="6" s="1"/>
  <c r="S102" i="2"/>
  <c r="T102" i="2" s="1"/>
  <c r="E102" i="2"/>
  <c r="F102" i="2" s="1"/>
  <c r="C102" i="2"/>
  <c r="D102" i="2" s="1"/>
  <c r="B102" i="2"/>
  <c r="A102" i="2"/>
  <c r="BA101" i="2"/>
  <c r="AZ101" i="2"/>
  <c r="AV101" i="2"/>
  <c r="AD101" i="2"/>
  <c r="X101" i="2"/>
  <c r="S101" i="2"/>
  <c r="E101" i="2"/>
  <c r="C101" i="2"/>
  <c r="D101" i="2" s="1"/>
  <c r="B101" i="2"/>
  <c r="A101" i="2"/>
  <c r="S99" i="6"/>
  <c r="B99" i="6"/>
  <c r="A99" i="6"/>
  <c r="S98" i="6"/>
  <c r="B98" i="6"/>
  <c r="A98" i="6"/>
  <c r="S97" i="6"/>
  <c r="B97" i="6"/>
  <c r="A97" i="6"/>
  <c r="S96" i="6"/>
  <c r="B96" i="6"/>
  <c r="A96" i="6"/>
  <c r="S95" i="6"/>
  <c r="B95" i="6"/>
  <c r="A95" i="6"/>
  <c r="S94" i="6"/>
  <c r="B94" i="6"/>
  <c r="A94" i="6"/>
  <c r="S93" i="6"/>
  <c r="B93" i="6"/>
  <c r="A93" i="6"/>
  <c r="S92" i="6"/>
  <c r="B92" i="6"/>
  <c r="A92" i="6"/>
  <c r="S91" i="6"/>
  <c r="B91" i="6"/>
  <c r="A91" i="6"/>
  <c r="S90" i="6"/>
  <c r="B90" i="6"/>
  <c r="A90" i="6"/>
  <c r="S89" i="6"/>
  <c r="B89" i="6"/>
  <c r="A89" i="6"/>
  <c r="BA99" i="2"/>
  <c r="AZ99" i="2"/>
  <c r="AV99" i="2"/>
  <c r="AD99" i="2"/>
  <c r="AE99" i="2" s="1"/>
  <c r="X99" i="2"/>
  <c r="S99" i="2"/>
  <c r="T99" i="2" s="1"/>
  <c r="E99" i="2"/>
  <c r="F99" i="2" s="1"/>
  <c r="C99" i="2"/>
  <c r="D99" i="2" s="1"/>
  <c r="B99" i="2"/>
  <c r="A99" i="2"/>
  <c r="BA98" i="2"/>
  <c r="AZ98" i="2"/>
  <c r="AV98" i="2"/>
  <c r="AD98" i="2"/>
  <c r="AE98" i="2" s="1"/>
  <c r="X98" i="2"/>
  <c r="S98" i="2"/>
  <c r="T98" i="2" s="1"/>
  <c r="E98" i="2"/>
  <c r="F98" i="2" s="1"/>
  <c r="C98" i="2"/>
  <c r="D98" i="2" s="1"/>
  <c r="B98" i="2"/>
  <c r="A98" i="2"/>
  <c r="BA97" i="2"/>
  <c r="AZ97" i="2"/>
  <c r="AV97" i="2"/>
  <c r="AD97" i="2"/>
  <c r="AE97" i="2" s="1"/>
  <c r="X97" i="2"/>
  <c r="S97" i="2"/>
  <c r="T97" i="2" s="1"/>
  <c r="E97" i="2"/>
  <c r="F97" i="2" s="1"/>
  <c r="C97" i="2"/>
  <c r="D97" i="2" s="1"/>
  <c r="B97" i="2"/>
  <c r="A97" i="2"/>
  <c r="BA96" i="2"/>
  <c r="AZ96" i="2"/>
  <c r="AV96" i="2"/>
  <c r="AD96" i="2"/>
  <c r="AE96" i="2" s="1"/>
  <c r="X96" i="2"/>
  <c r="S96" i="2"/>
  <c r="T96" i="2" s="1"/>
  <c r="E96" i="2"/>
  <c r="G96" i="2" s="1"/>
  <c r="C96" i="2"/>
  <c r="J96" i="2" s="1"/>
  <c r="B96" i="2"/>
  <c r="A96" i="2"/>
  <c r="BA95" i="2"/>
  <c r="AZ95" i="2"/>
  <c r="AV95" i="2"/>
  <c r="AE95" i="2"/>
  <c r="AD95" i="2"/>
  <c r="AF95" i="2" s="1"/>
  <c r="Y95" i="2"/>
  <c r="F95" i="6" s="1"/>
  <c r="X95" i="2"/>
  <c r="T95" i="2"/>
  <c r="S95" i="2"/>
  <c r="U95" i="2" s="1"/>
  <c r="F95" i="2"/>
  <c r="E95" i="2"/>
  <c r="G95" i="2" s="1"/>
  <c r="D95" i="2"/>
  <c r="C95" i="2"/>
  <c r="J95" i="2" s="1"/>
  <c r="B95" i="2"/>
  <c r="A95" i="2"/>
  <c r="BA94" i="2"/>
  <c r="AZ94" i="2"/>
  <c r="AV94" i="2"/>
  <c r="AD94" i="2"/>
  <c r="AF94" i="2" s="1"/>
  <c r="X94" i="2"/>
  <c r="Y94" i="2" s="1"/>
  <c r="F94" i="6" s="1"/>
  <c r="S94" i="2"/>
  <c r="E94" i="2"/>
  <c r="G94" i="2" s="1"/>
  <c r="C94" i="2"/>
  <c r="J94" i="2" s="1"/>
  <c r="B94" i="2"/>
  <c r="A94" i="2"/>
  <c r="BA93" i="2"/>
  <c r="AZ93" i="2"/>
  <c r="AV93" i="2"/>
  <c r="AD93" i="2"/>
  <c r="AF93" i="2" s="1"/>
  <c r="X93" i="2"/>
  <c r="Y93" i="2" s="1"/>
  <c r="F93" i="6" s="1"/>
  <c r="S93" i="2"/>
  <c r="U93" i="2" s="1"/>
  <c r="E93" i="2"/>
  <c r="G93" i="2" s="1"/>
  <c r="C93" i="2"/>
  <c r="J93" i="2" s="1"/>
  <c r="B93" i="2"/>
  <c r="A93" i="2"/>
  <c r="BA92" i="2"/>
  <c r="AZ92" i="2"/>
  <c r="AV92" i="2"/>
  <c r="AD92" i="2"/>
  <c r="AF92" i="2" s="1"/>
  <c r="X92" i="2"/>
  <c r="Y92" i="2" s="1"/>
  <c r="F92" i="6" s="1"/>
  <c r="S92" i="2"/>
  <c r="U92" i="2" s="1"/>
  <c r="E92" i="2"/>
  <c r="G92" i="2" s="1"/>
  <c r="C92" i="2"/>
  <c r="J92" i="2" s="1"/>
  <c r="B92" i="2"/>
  <c r="A92" i="2"/>
  <c r="BA91" i="2"/>
  <c r="AZ91" i="2"/>
  <c r="AV91" i="2"/>
  <c r="AE91" i="2"/>
  <c r="AD91" i="2"/>
  <c r="AF91" i="2" s="1"/>
  <c r="Y91" i="2"/>
  <c r="F91" i="6" s="1"/>
  <c r="X91" i="2"/>
  <c r="T91" i="2"/>
  <c r="S91" i="2"/>
  <c r="U91" i="2" s="1"/>
  <c r="F91" i="2"/>
  <c r="E91" i="2"/>
  <c r="G91" i="2" s="1"/>
  <c r="O91" i="2" s="1"/>
  <c r="D91" i="2"/>
  <c r="C91" i="2"/>
  <c r="J91" i="2" s="1"/>
  <c r="L91" i="2" s="1"/>
  <c r="M91" i="2" s="1"/>
  <c r="B91" i="2"/>
  <c r="A91" i="2"/>
  <c r="BA90" i="2"/>
  <c r="AZ90" i="2"/>
  <c r="AV90" i="2"/>
  <c r="AD90" i="2"/>
  <c r="AF90" i="2" s="1"/>
  <c r="X90" i="2"/>
  <c r="S90" i="2"/>
  <c r="T90" i="2" s="1"/>
  <c r="E90" i="2"/>
  <c r="F90" i="2" s="1"/>
  <c r="C90" i="2"/>
  <c r="D90" i="2" s="1"/>
  <c r="B90" i="2"/>
  <c r="A90" i="2"/>
  <c r="BA89" i="2"/>
  <c r="AZ89" i="2"/>
  <c r="AV89" i="2"/>
  <c r="AD89" i="2"/>
  <c r="AE89" i="2" s="1"/>
  <c r="X89" i="2"/>
  <c r="Y89" i="2" s="1"/>
  <c r="F89" i="6" s="1"/>
  <c r="S89" i="2"/>
  <c r="T89" i="2" s="1"/>
  <c r="E89" i="2"/>
  <c r="F89" i="2" s="1"/>
  <c r="C89" i="2"/>
  <c r="D89" i="2" s="1"/>
  <c r="B89" i="2"/>
  <c r="A89" i="2"/>
  <c r="AW113" i="2"/>
  <c r="AP111" i="2"/>
  <c r="AP125" i="2"/>
  <c r="AW125" i="2"/>
  <c r="AP113" i="2"/>
  <c r="AW111" i="2"/>
  <c r="M125" i="6" l="1"/>
  <c r="M111" i="6"/>
  <c r="O113" i="6"/>
  <c r="O125" i="6"/>
  <c r="O111" i="6"/>
  <c r="M113" i="6"/>
  <c r="Y108" i="2"/>
  <c r="F108" i="6" s="1"/>
  <c r="E108" i="6"/>
  <c r="Y109" i="2"/>
  <c r="F109" i="6" s="1"/>
  <c r="E109" i="6"/>
  <c r="E102" i="6"/>
  <c r="E106" i="6"/>
  <c r="AI113" i="2"/>
  <c r="J113" i="6" s="1"/>
  <c r="I113" i="6"/>
  <c r="AT112" i="2"/>
  <c r="D112" i="6"/>
  <c r="AI116" i="2"/>
  <c r="J116" i="6" s="1"/>
  <c r="I116" i="6"/>
  <c r="AI118" i="2"/>
  <c r="J118" i="6" s="1"/>
  <c r="I118" i="6"/>
  <c r="AI117" i="2"/>
  <c r="J117" i="6" s="1"/>
  <c r="I117" i="6"/>
  <c r="AI119" i="2"/>
  <c r="J119" i="6" s="1"/>
  <c r="I119" i="6"/>
  <c r="AI120" i="2"/>
  <c r="J120" i="6" s="1"/>
  <c r="I120" i="6"/>
  <c r="D93" i="2"/>
  <c r="F93" i="2"/>
  <c r="T93" i="2"/>
  <c r="AE93" i="2"/>
  <c r="U94" i="2"/>
  <c r="G103" i="2"/>
  <c r="H103" i="2" s="1"/>
  <c r="U103" i="2"/>
  <c r="Z103" i="2"/>
  <c r="AA103" i="2" s="1"/>
  <c r="AF103" i="2"/>
  <c r="AG103" i="2" s="1"/>
  <c r="Z106" i="2"/>
  <c r="AF106" i="2"/>
  <c r="Z108" i="2"/>
  <c r="AH108" i="2" s="1"/>
  <c r="I108" i="6" s="1"/>
  <c r="AF108" i="2"/>
  <c r="AG108" i="2" s="1"/>
  <c r="AH112" i="2"/>
  <c r="I112" i="6" s="1"/>
  <c r="AT110" i="2"/>
  <c r="D110" i="6"/>
  <c r="AA112" i="2"/>
  <c r="AI122" i="2"/>
  <c r="J122" i="6" s="1"/>
  <c r="I122" i="6"/>
  <c r="AI123" i="2"/>
  <c r="J123" i="6" s="1"/>
  <c r="I123" i="6"/>
  <c r="AM125" i="2"/>
  <c r="BD125" i="2"/>
  <c r="BB125" i="2"/>
  <c r="Q125" i="6" s="1"/>
  <c r="AK126" i="2"/>
  <c r="L126" i="6" s="1"/>
  <c r="R127" i="2"/>
  <c r="AN127" i="2"/>
  <c r="G127" i="6" s="1"/>
  <c r="AL127" i="2"/>
  <c r="AM127" i="2" s="1"/>
  <c r="AS127" i="2"/>
  <c r="AT125" i="2"/>
  <c r="R129" i="2"/>
  <c r="AL129" i="2"/>
  <c r="AM129" i="2" s="1"/>
  <c r="AN129" i="2"/>
  <c r="G129" i="6" s="1"/>
  <c r="AS129" i="2"/>
  <c r="AT126" i="2"/>
  <c r="AK128" i="2"/>
  <c r="L128" i="6" s="1"/>
  <c r="R128" i="2"/>
  <c r="AL128" i="2"/>
  <c r="AS128" i="2"/>
  <c r="AO125" i="2"/>
  <c r="H125" i="6" s="1"/>
  <c r="P115" i="2"/>
  <c r="D115" i="6" s="1"/>
  <c r="Q115" i="2"/>
  <c r="P120" i="2"/>
  <c r="D120" i="6" s="1"/>
  <c r="Q120" i="2"/>
  <c r="AK117" i="2"/>
  <c r="L117" i="6" s="1"/>
  <c r="P119" i="2"/>
  <c r="D119" i="6" s="1"/>
  <c r="Q119" i="2"/>
  <c r="AK119" i="2"/>
  <c r="L119" i="6" s="1"/>
  <c r="P121" i="2"/>
  <c r="D121" i="6" s="1"/>
  <c r="Q121" i="2"/>
  <c r="AK123" i="2"/>
  <c r="L123" i="6" s="1"/>
  <c r="AK115" i="2"/>
  <c r="L115" i="6" s="1"/>
  <c r="AI115" i="2"/>
  <c r="J115" i="6" s="1"/>
  <c r="V116" i="2"/>
  <c r="AJ116" i="2"/>
  <c r="K116" i="6" s="1"/>
  <c r="P118" i="2"/>
  <c r="D118" i="6" s="1"/>
  <c r="Q118" i="2"/>
  <c r="V118" i="2"/>
  <c r="AJ118" i="2"/>
  <c r="K118" i="6" s="1"/>
  <c r="P116" i="2"/>
  <c r="D116" i="6" s="1"/>
  <c r="Q116" i="2"/>
  <c r="P122" i="2"/>
  <c r="D122" i="6" s="1"/>
  <c r="Q122" i="2"/>
  <c r="V122" i="2"/>
  <c r="AJ122" i="2"/>
  <c r="K122" i="6" s="1"/>
  <c r="P117" i="2"/>
  <c r="D117" i="6" s="1"/>
  <c r="Q117" i="2"/>
  <c r="V120" i="2"/>
  <c r="AJ120" i="2"/>
  <c r="K120" i="6" s="1"/>
  <c r="AK121" i="2"/>
  <c r="L121" i="6" s="1"/>
  <c r="AI121" i="2"/>
  <c r="J121" i="6" s="1"/>
  <c r="P123" i="2"/>
  <c r="D123" i="6" s="1"/>
  <c r="Q123" i="2"/>
  <c r="BD111" i="2"/>
  <c r="BB111" i="2"/>
  <c r="Q111" i="6" s="1"/>
  <c r="BD113" i="2"/>
  <c r="BB113" i="2"/>
  <c r="Q113" i="6" s="1"/>
  <c r="AM113" i="2"/>
  <c r="AJ112" i="2"/>
  <c r="K112" i="6" s="1"/>
  <c r="V112" i="2"/>
  <c r="AI110" i="2"/>
  <c r="J110" i="6" s="1"/>
  <c r="AI111" i="2"/>
  <c r="J111" i="6" s="1"/>
  <c r="AO111" i="2"/>
  <c r="AO113" i="2"/>
  <c r="H113" i="6" s="1"/>
  <c r="AT113" i="2"/>
  <c r="AY113" i="2" s="1"/>
  <c r="AN112" i="2"/>
  <c r="G112" i="6" s="1"/>
  <c r="AM112" i="2"/>
  <c r="AM110" i="2"/>
  <c r="AK113" i="2"/>
  <c r="L113" i="6" s="1"/>
  <c r="AM111" i="2"/>
  <c r="AK111" i="2"/>
  <c r="L111" i="6" s="1"/>
  <c r="AE101" i="2"/>
  <c r="AF101" i="2"/>
  <c r="AG101" i="2" s="1"/>
  <c r="J104" i="2"/>
  <c r="K104" i="2" s="1"/>
  <c r="F105" i="2"/>
  <c r="G105" i="2"/>
  <c r="H105" i="2" s="1"/>
  <c r="Y105" i="2"/>
  <c r="F105" i="6" s="1"/>
  <c r="E105" i="6"/>
  <c r="Z105" i="2"/>
  <c r="J109" i="2"/>
  <c r="K109" i="2" s="1"/>
  <c r="T101" i="2"/>
  <c r="U101" i="2"/>
  <c r="V101" i="2" s="1"/>
  <c r="F101" i="2"/>
  <c r="G101" i="2"/>
  <c r="H101" i="2" s="1"/>
  <c r="Y101" i="2"/>
  <c r="F101" i="6" s="1"/>
  <c r="E101" i="6"/>
  <c r="Z101" i="2"/>
  <c r="T105" i="2"/>
  <c r="U105" i="2"/>
  <c r="AE105" i="2"/>
  <c r="AF105" i="2"/>
  <c r="AG105" i="2" s="1"/>
  <c r="J107" i="2"/>
  <c r="L107" i="2" s="1"/>
  <c r="M107" i="2" s="1"/>
  <c r="F108" i="2"/>
  <c r="G108" i="2"/>
  <c r="H108" i="2" s="1"/>
  <c r="E104" i="6"/>
  <c r="J102" i="2"/>
  <c r="K102" i="2" s="1"/>
  <c r="J106" i="2"/>
  <c r="K106" i="2" s="1"/>
  <c r="E103" i="6"/>
  <c r="AA101" i="2"/>
  <c r="V103" i="2"/>
  <c r="AJ103" i="2"/>
  <c r="K103" i="6" s="1"/>
  <c r="V105" i="2"/>
  <c r="AA105" i="2"/>
  <c r="AJ105" i="2"/>
  <c r="K105" i="6" s="1"/>
  <c r="AA106" i="2"/>
  <c r="AG106" i="2"/>
  <c r="AH106" i="2"/>
  <c r="F107" i="2"/>
  <c r="G107" i="2"/>
  <c r="Y107" i="2"/>
  <c r="F107" i="6" s="1"/>
  <c r="Z107" i="2"/>
  <c r="J101" i="2"/>
  <c r="O101" i="2"/>
  <c r="C101" i="6" s="1"/>
  <c r="AH101" i="2"/>
  <c r="I101" i="6" s="1"/>
  <c r="G102" i="2"/>
  <c r="U102" i="2"/>
  <c r="Z102" i="2"/>
  <c r="AF102" i="2"/>
  <c r="J103" i="2"/>
  <c r="O103" i="2"/>
  <c r="C103" i="6" s="1"/>
  <c r="G104" i="2"/>
  <c r="U104" i="2"/>
  <c r="Z104" i="2"/>
  <c r="AF104" i="2"/>
  <c r="J105" i="2"/>
  <c r="O105" i="2"/>
  <c r="C105" i="6" s="1"/>
  <c r="AH105" i="2"/>
  <c r="I105" i="6" s="1"/>
  <c r="G106" i="2"/>
  <c r="L106" i="2"/>
  <c r="M106" i="2" s="1"/>
  <c r="K107" i="2"/>
  <c r="T107" i="2"/>
  <c r="U107" i="2"/>
  <c r="AE107" i="2"/>
  <c r="AF107" i="2"/>
  <c r="AA108" i="2"/>
  <c r="J108" i="2"/>
  <c r="O108" i="2"/>
  <c r="C108" i="6" s="1"/>
  <c r="G109" i="2"/>
  <c r="U109" i="2"/>
  <c r="U110" i="2" s="1"/>
  <c r="AJ110" i="2" s="1"/>
  <c r="K110" i="6" s="1"/>
  <c r="Z109" i="2"/>
  <c r="AF109" i="2"/>
  <c r="Y90" i="2"/>
  <c r="F90" i="6" s="1"/>
  <c r="E90" i="6"/>
  <c r="AE90" i="2"/>
  <c r="Q91" i="2"/>
  <c r="R91" i="2" s="1"/>
  <c r="C91" i="6"/>
  <c r="Z91" i="2"/>
  <c r="AS91" i="2" s="1"/>
  <c r="E91" i="6"/>
  <c r="D92" i="2"/>
  <c r="F92" i="2"/>
  <c r="T92" i="2"/>
  <c r="AE92" i="2"/>
  <c r="Z93" i="2"/>
  <c r="AA93" i="2" s="1"/>
  <c r="E93" i="6"/>
  <c r="D94" i="2"/>
  <c r="F94" i="2"/>
  <c r="T94" i="2"/>
  <c r="AE94" i="2"/>
  <c r="Z95" i="2"/>
  <c r="AH95" i="2" s="1"/>
  <c r="I95" i="6" s="1"/>
  <c r="E95" i="6"/>
  <c r="D96" i="2"/>
  <c r="F96" i="2"/>
  <c r="Y96" i="2"/>
  <c r="F96" i="6" s="1"/>
  <c r="E96" i="6"/>
  <c r="Y97" i="2"/>
  <c r="F97" i="6" s="1"/>
  <c r="E97" i="6"/>
  <c r="Y98" i="2"/>
  <c r="F98" i="6" s="1"/>
  <c r="E98" i="6"/>
  <c r="Y99" i="2"/>
  <c r="F99" i="6" s="1"/>
  <c r="E99" i="6"/>
  <c r="Z92" i="2"/>
  <c r="AA92" i="2" s="1"/>
  <c r="E92" i="6"/>
  <c r="Z94" i="2"/>
  <c r="AH94" i="2" s="1"/>
  <c r="E94" i="6"/>
  <c r="E89" i="6"/>
  <c r="G89" i="2"/>
  <c r="Z89" i="2"/>
  <c r="AF89" i="2"/>
  <c r="J90" i="2"/>
  <c r="Z90" i="2"/>
  <c r="AH90" i="2"/>
  <c r="I90" i="6" s="1"/>
  <c r="AG90" i="2"/>
  <c r="H91" i="2"/>
  <c r="AA91" i="2"/>
  <c r="L92" i="2"/>
  <c r="M92" i="2" s="1"/>
  <c r="K92" i="2"/>
  <c r="O92" i="2"/>
  <c r="C92" i="6" s="1"/>
  <c r="H92" i="2"/>
  <c r="AJ92" i="2"/>
  <c r="K92" i="6" s="1"/>
  <c r="V92" i="2"/>
  <c r="AH92" i="2"/>
  <c r="I92" i="6" s="1"/>
  <c r="AG92" i="2"/>
  <c r="L94" i="2"/>
  <c r="M94" i="2" s="1"/>
  <c r="K94" i="2"/>
  <c r="O94" i="2"/>
  <c r="C94" i="6" s="1"/>
  <c r="H94" i="2"/>
  <c r="AJ94" i="2"/>
  <c r="K94" i="6" s="1"/>
  <c r="V94" i="2"/>
  <c r="AA94" i="2"/>
  <c r="AG94" i="2"/>
  <c r="L96" i="2"/>
  <c r="M96" i="2" s="1"/>
  <c r="K96" i="2"/>
  <c r="O96" i="2"/>
  <c r="C96" i="6" s="1"/>
  <c r="H96" i="2"/>
  <c r="J89" i="2"/>
  <c r="U89" i="2"/>
  <c r="G90" i="2"/>
  <c r="U90" i="2"/>
  <c r="K91" i="2"/>
  <c r="P91" i="2"/>
  <c r="D91" i="6" s="1"/>
  <c r="AJ91" i="2"/>
  <c r="K91" i="6" s="1"/>
  <c r="V91" i="2"/>
  <c r="AL91" i="2"/>
  <c r="AG91" i="2"/>
  <c r="L93" i="2"/>
  <c r="M93" i="2" s="1"/>
  <c r="K93" i="2"/>
  <c r="O93" i="2"/>
  <c r="C93" i="6" s="1"/>
  <c r="H93" i="2"/>
  <c r="AJ93" i="2"/>
  <c r="K93" i="6" s="1"/>
  <c r="V93" i="2"/>
  <c r="AH93" i="2"/>
  <c r="AG93" i="2"/>
  <c r="L95" i="2"/>
  <c r="M95" i="2" s="1"/>
  <c r="K95" i="2"/>
  <c r="O95" i="2"/>
  <c r="C95" i="6" s="1"/>
  <c r="H95" i="2"/>
  <c r="AJ95" i="2"/>
  <c r="K95" i="6" s="1"/>
  <c r="V95" i="2"/>
  <c r="AA95" i="2"/>
  <c r="AG95" i="2"/>
  <c r="Z96" i="2"/>
  <c r="AF96" i="2"/>
  <c r="G97" i="2"/>
  <c r="J97" i="2"/>
  <c r="U97" i="2"/>
  <c r="Z97" i="2"/>
  <c r="AF97" i="2"/>
  <c r="G98" i="2"/>
  <c r="J98" i="2"/>
  <c r="Z98" i="2"/>
  <c r="AF98" i="2"/>
  <c r="G99" i="2"/>
  <c r="J99" i="2"/>
  <c r="U99" i="2"/>
  <c r="Z99" i="2"/>
  <c r="AF99" i="2"/>
  <c r="AX111" i="2"/>
  <c r="AQ111" i="2"/>
  <c r="AW129" i="2"/>
  <c r="AP129" i="2"/>
  <c r="AX125" i="2"/>
  <c r="AW127" i="2"/>
  <c r="AP112" i="2"/>
  <c r="AQ113" i="2"/>
  <c r="AP127" i="2"/>
  <c r="AW112" i="2"/>
  <c r="AX113" i="2"/>
  <c r="AQ125" i="2"/>
  <c r="N125" i="6" l="1"/>
  <c r="P125" i="6"/>
  <c r="O127" i="6"/>
  <c r="M112" i="6"/>
  <c r="N113" i="6"/>
  <c r="N111" i="6"/>
  <c r="O129" i="6"/>
  <c r="M129" i="6"/>
  <c r="M127" i="6"/>
  <c r="O112" i="6"/>
  <c r="P113" i="6"/>
  <c r="P111" i="6"/>
  <c r="AY111" i="2"/>
  <c r="BE111" i="2" s="1"/>
  <c r="H111" i="6"/>
  <c r="V110" i="2"/>
  <c r="AH91" i="2"/>
  <c r="I91" i="6" s="1"/>
  <c r="AN91" i="2"/>
  <c r="L109" i="2"/>
  <c r="M109" i="2" s="1"/>
  <c r="L104" i="2"/>
  <c r="M104" i="2" s="1"/>
  <c r="AH103" i="2"/>
  <c r="AI103" i="2" s="1"/>
  <c r="J103" i="6" s="1"/>
  <c r="L102" i="2"/>
  <c r="M102" i="2" s="1"/>
  <c r="AJ101" i="2"/>
  <c r="K101" i="6" s="1"/>
  <c r="AI112" i="2"/>
  <c r="J112" i="6" s="1"/>
  <c r="AR125" i="2"/>
  <c r="BD129" i="2"/>
  <c r="BB129" i="2"/>
  <c r="Q129" i="6" s="1"/>
  <c r="BC125" i="2"/>
  <c r="R125" i="6" s="1"/>
  <c r="BD127" i="2"/>
  <c r="BB127" i="2"/>
  <c r="Q127" i="6" s="1"/>
  <c r="AM128" i="2"/>
  <c r="AN128" i="2"/>
  <c r="G128" i="6" s="1"/>
  <c r="AT129" i="2"/>
  <c r="AY125" i="2"/>
  <c r="AT128" i="2"/>
  <c r="AO129" i="2"/>
  <c r="H129" i="6" s="1"/>
  <c r="AT127" i="2"/>
  <c r="AO127" i="2"/>
  <c r="H127" i="6" s="1"/>
  <c r="AN126" i="2"/>
  <c r="G126" i="6" s="1"/>
  <c r="AK120" i="2"/>
  <c r="L120" i="6" s="1"/>
  <c r="R117" i="2"/>
  <c r="AL117" i="2"/>
  <c r="AN117" i="2"/>
  <c r="G117" i="6" s="1"/>
  <c r="AS117" i="2"/>
  <c r="AK118" i="2"/>
  <c r="L118" i="6" s="1"/>
  <c r="R118" i="2"/>
  <c r="AS118" i="2"/>
  <c r="AL118" i="2"/>
  <c r="R121" i="2"/>
  <c r="AN121" i="2"/>
  <c r="G121" i="6" s="1"/>
  <c r="AL121" i="2"/>
  <c r="AM121" i="2" s="1"/>
  <c r="AS121" i="2"/>
  <c r="R120" i="2"/>
  <c r="AS120" i="2"/>
  <c r="AL120" i="2"/>
  <c r="R115" i="2"/>
  <c r="AN115" i="2"/>
  <c r="G115" i="6" s="1"/>
  <c r="AS115" i="2"/>
  <c r="AL115" i="2"/>
  <c r="AM115" i="2" s="1"/>
  <c r="R123" i="2"/>
  <c r="AL123" i="2"/>
  <c r="AM123" i="2" s="1"/>
  <c r="AN123" i="2"/>
  <c r="G123" i="6" s="1"/>
  <c r="AS123" i="2"/>
  <c r="AK122" i="2"/>
  <c r="L122" i="6" s="1"/>
  <c r="R122" i="2"/>
  <c r="AL122" i="2"/>
  <c r="AS122" i="2"/>
  <c r="R116" i="2"/>
  <c r="AL116" i="2"/>
  <c r="AS116" i="2"/>
  <c r="AK116" i="2"/>
  <c r="L116" i="6" s="1"/>
  <c r="R119" i="2"/>
  <c r="AL119" i="2"/>
  <c r="AM119" i="2" s="1"/>
  <c r="AN119" i="2"/>
  <c r="G119" i="6" s="1"/>
  <c r="AS119" i="2"/>
  <c r="BD112" i="2"/>
  <c r="BB112" i="2"/>
  <c r="Q112" i="6" s="1"/>
  <c r="AR113" i="2"/>
  <c r="BC113" i="2"/>
  <c r="R113" i="6" s="1"/>
  <c r="AR111" i="2"/>
  <c r="BC111" i="2"/>
  <c r="R111" i="6" s="1"/>
  <c r="BE113" i="2"/>
  <c r="BF113" i="2"/>
  <c r="AO112" i="2"/>
  <c r="H112" i="6" s="1"/>
  <c r="AK110" i="2"/>
  <c r="L110" i="6" s="1"/>
  <c r="AK112" i="2"/>
  <c r="L112" i="6" s="1"/>
  <c r="I103" i="6"/>
  <c r="AI106" i="2"/>
  <c r="J106" i="6" s="1"/>
  <c r="I106" i="6"/>
  <c r="AA109" i="2"/>
  <c r="P108" i="2"/>
  <c r="D108" i="6" s="1"/>
  <c r="Q108" i="2"/>
  <c r="AG107" i="2"/>
  <c r="AH107" i="2"/>
  <c r="I107" i="6" s="1"/>
  <c r="V107" i="2"/>
  <c r="AJ107" i="2"/>
  <c r="K107" i="6" s="1"/>
  <c r="U108" i="2"/>
  <c r="P105" i="2"/>
  <c r="D105" i="6" s="1"/>
  <c r="Q105" i="2"/>
  <c r="AG104" i="2"/>
  <c r="AH104" i="2"/>
  <c r="I104" i="6" s="1"/>
  <c r="V104" i="2"/>
  <c r="AJ104" i="2"/>
  <c r="K104" i="6" s="1"/>
  <c r="H104" i="2"/>
  <c r="O104" i="2"/>
  <c r="C104" i="6" s="1"/>
  <c r="K103" i="2"/>
  <c r="L103" i="2"/>
  <c r="M103" i="2" s="1"/>
  <c r="AA102" i="2"/>
  <c r="P101" i="2"/>
  <c r="D101" i="6" s="1"/>
  <c r="Q101" i="2"/>
  <c r="AA107" i="2"/>
  <c r="H107" i="2"/>
  <c r="O107" i="2"/>
  <c r="C107" i="6" s="1"/>
  <c r="AK105" i="2"/>
  <c r="L105" i="6" s="1"/>
  <c r="AK103" i="2"/>
  <c r="L103" i="6" s="1"/>
  <c r="AK101" i="2"/>
  <c r="L101" i="6" s="1"/>
  <c r="AG109" i="2"/>
  <c r="AH109" i="2"/>
  <c r="I109" i="6" s="1"/>
  <c r="V109" i="2"/>
  <c r="AJ109" i="2"/>
  <c r="K109" i="6" s="1"/>
  <c r="H109" i="2"/>
  <c r="O109" i="2"/>
  <c r="C109" i="6" s="1"/>
  <c r="AI108" i="2"/>
  <c r="J108" i="6" s="1"/>
  <c r="K108" i="2"/>
  <c r="L108" i="2"/>
  <c r="M108" i="2" s="1"/>
  <c r="O106" i="2"/>
  <c r="C106" i="6" s="1"/>
  <c r="H106" i="2"/>
  <c r="AI105" i="2"/>
  <c r="J105" i="6" s="1"/>
  <c r="K105" i="2"/>
  <c r="L105" i="2"/>
  <c r="M105" i="2" s="1"/>
  <c r="AA104" i="2"/>
  <c r="P103" i="2"/>
  <c r="D103" i="6" s="1"/>
  <c r="Q103" i="2"/>
  <c r="AG102" i="2"/>
  <c r="AH102" i="2"/>
  <c r="I102" i="6" s="1"/>
  <c r="V102" i="2"/>
  <c r="AJ102" i="2"/>
  <c r="K102" i="6" s="1"/>
  <c r="H102" i="2"/>
  <c r="O102" i="2"/>
  <c r="C102" i="6" s="1"/>
  <c r="AI101" i="2"/>
  <c r="J101" i="6" s="1"/>
  <c r="K101" i="2"/>
  <c r="L101" i="2"/>
  <c r="M101" i="2" s="1"/>
  <c r="U106" i="2"/>
  <c r="AI93" i="2"/>
  <c r="J93" i="6" s="1"/>
  <c r="I93" i="6"/>
  <c r="AI94" i="2"/>
  <c r="J94" i="6" s="1"/>
  <c r="I94" i="6"/>
  <c r="H99" i="2"/>
  <c r="O99" i="2"/>
  <c r="C99" i="6" s="1"/>
  <c r="K98" i="2"/>
  <c r="L98" i="2"/>
  <c r="M98" i="2" s="1"/>
  <c r="AG97" i="2"/>
  <c r="AH97" i="2"/>
  <c r="I97" i="6" s="1"/>
  <c r="V97" i="2"/>
  <c r="AJ97" i="2"/>
  <c r="K97" i="6" s="1"/>
  <c r="H97" i="2"/>
  <c r="O97" i="2"/>
  <c r="C97" i="6" s="1"/>
  <c r="AA96" i="2"/>
  <c r="AK95" i="2"/>
  <c r="L95" i="6" s="1"/>
  <c r="Q95" i="2"/>
  <c r="P95" i="2"/>
  <c r="D95" i="6" s="1"/>
  <c r="AM91" i="2"/>
  <c r="AK91" i="2"/>
  <c r="L91" i="6" s="1"/>
  <c r="H90" i="2"/>
  <c r="O90" i="2"/>
  <c r="C90" i="6" s="1"/>
  <c r="K89" i="2"/>
  <c r="L89" i="2"/>
  <c r="M89" i="2" s="1"/>
  <c r="P96" i="2"/>
  <c r="D96" i="6" s="1"/>
  <c r="Q96" i="2"/>
  <c r="R96" i="2" s="1"/>
  <c r="AK94" i="2"/>
  <c r="L94" i="6" s="1"/>
  <c r="Q94" i="2"/>
  <c r="P94" i="2"/>
  <c r="D94" i="6" s="1"/>
  <c r="AI92" i="2"/>
  <c r="J92" i="6" s="1"/>
  <c r="AK92" i="2"/>
  <c r="L92" i="6" s="1"/>
  <c r="Q92" i="2"/>
  <c r="P92" i="2"/>
  <c r="D92" i="6" s="1"/>
  <c r="AT91" i="2"/>
  <c r="K90" i="2"/>
  <c r="L90" i="2"/>
  <c r="M90" i="2" s="1"/>
  <c r="AA89" i="2"/>
  <c r="AG99" i="2"/>
  <c r="AH99" i="2"/>
  <c r="V99" i="2"/>
  <c r="AJ99" i="2"/>
  <c r="K99" i="6" s="1"/>
  <c r="AA98" i="2"/>
  <c r="AA99" i="2"/>
  <c r="K99" i="2"/>
  <c r="L99" i="2"/>
  <c r="M99" i="2" s="1"/>
  <c r="AG98" i="2"/>
  <c r="AH98" i="2"/>
  <c r="U98" i="2"/>
  <c r="H98" i="2"/>
  <c r="O98" i="2"/>
  <c r="C98" i="6" s="1"/>
  <c r="AA97" i="2"/>
  <c r="K97" i="2"/>
  <c r="L97" i="2"/>
  <c r="M97" i="2" s="1"/>
  <c r="AG96" i="2"/>
  <c r="AH96" i="2"/>
  <c r="I96" i="6" s="1"/>
  <c r="U96" i="2"/>
  <c r="AI95" i="2"/>
  <c r="J95" i="6" s="1"/>
  <c r="AK93" i="2"/>
  <c r="L93" i="6" s="1"/>
  <c r="Q93" i="2"/>
  <c r="P93" i="2"/>
  <c r="D93" i="6" s="1"/>
  <c r="AI91" i="2"/>
  <c r="J91" i="6" s="1"/>
  <c r="AO91" i="2"/>
  <c r="H91" i="6" s="1"/>
  <c r="AJ90" i="2"/>
  <c r="K90" i="6" s="1"/>
  <c r="V90" i="2"/>
  <c r="V89" i="2"/>
  <c r="AJ89" i="2"/>
  <c r="K89" i="6" s="1"/>
  <c r="AI90" i="2"/>
  <c r="J90" i="6" s="1"/>
  <c r="AA90" i="2"/>
  <c r="AG89" i="2"/>
  <c r="AH89" i="2"/>
  <c r="H89" i="2"/>
  <c r="O89" i="2"/>
  <c r="C89" i="6" s="1"/>
  <c r="AP91" i="2"/>
  <c r="AP123" i="2"/>
  <c r="AX129" i="2"/>
  <c r="AW115" i="2"/>
  <c r="AQ129" i="2"/>
  <c r="AP117" i="2"/>
  <c r="AW91" i="2"/>
  <c r="AP115" i="2"/>
  <c r="AP128" i="2"/>
  <c r="AP119" i="2"/>
  <c r="AX112" i="2"/>
  <c r="AW121" i="2"/>
  <c r="AW117" i="2"/>
  <c r="AW128" i="2"/>
  <c r="AW119" i="2"/>
  <c r="AQ91" i="2"/>
  <c r="AQ127" i="2"/>
  <c r="AX127" i="2"/>
  <c r="AX91" i="2"/>
  <c r="AW126" i="2"/>
  <c r="AQ112" i="2"/>
  <c r="AW123" i="2"/>
  <c r="AP121" i="2"/>
  <c r="AP126" i="2"/>
  <c r="BF111" i="2" l="1"/>
  <c r="O126" i="6"/>
  <c r="P129" i="6"/>
  <c r="N129" i="6"/>
  <c r="O123" i="6"/>
  <c r="M117" i="6"/>
  <c r="M123" i="6"/>
  <c r="O121" i="6"/>
  <c r="O117" i="6"/>
  <c r="N112" i="6"/>
  <c r="M126" i="6"/>
  <c r="P127" i="6"/>
  <c r="N127" i="6"/>
  <c r="O119" i="6"/>
  <c r="M115" i="6"/>
  <c r="M119" i="6"/>
  <c r="O115" i="6"/>
  <c r="M121" i="6"/>
  <c r="P112" i="6"/>
  <c r="M91" i="6"/>
  <c r="O91" i="6"/>
  <c r="BD91" i="2"/>
  <c r="BB91" i="2"/>
  <c r="Q91" i="6" s="1"/>
  <c r="AL96" i="2"/>
  <c r="G91" i="6"/>
  <c r="M128" i="6"/>
  <c r="O128" i="6"/>
  <c r="BD126" i="2"/>
  <c r="BB126" i="2"/>
  <c r="Q126" i="6" s="1"/>
  <c r="BC127" i="2"/>
  <c r="R127" i="6" s="1"/>
  <c r="BC129" i="2"/>
  <c r="R129" i="6" s="1"/>
  <c r="AR127" i="2"/>
  <c r="AR129" i="2"/>
  <c r="BD128" i="2"/>
  <c r="BB128" i="2"/>
  <c r="Q128" i="6" s="1"/>
  <c r="AO126" i="2"/>
  <c r="H126" i="6" s="1"/>
  <c r="AY127" i="2"/>
  <c r="BE125" i="2"/>
  <c r="BF125" i="2"/>
  <c r="AO128" i="2"/>
  <c r="H128" i="6" s="1"/>
  <c r="AY129" i="2"/>
  <c r="BD119" i="2"/>
  <c r="BB119" i="2"/>
  <c r="Q119" i="6" s="1"/>
  <c r="BD123" i="2"/>
  <c r="BB123" i="2"/>
  <c r="Q123" i="6" s="1"/>
  <c r="BD115" i="2"/>
  <c r="BB115" i="2"/>
  <c r="Q115" i="6" s="1"/>
  <c r="BD121" i="2"/>
  <c r="BB121" i="2"/>
  <c r="Q121" i="6" s="1"/>
  <c r="BD117" i="2"/>
  <c r="BB117" i="2"/>
  <c r="Q117" i="6" s="1"/>
  <c r="AT119" i="2"/>
  <c r="AM116" i="2"/>
  <c r="AN116" i="2"/>
  <c r="G116" i="6" s="1"/>
  <c r="AT122" i="2"/>
  <c r="AT123" i="2"/>
  <c r="AO115" i="2"/>
  <c r="H115" i="6" s="1"/>
  <c r="AM120" i="2"/>
  <c r="AN120" i="2"/>
  <c r="G120" i="6" s="1"/>
  <c r="AT118" i="2"/>
  <c r="AO117" i="2"/>
  <c r="H117" i="6" s="1"/>
  <c r="AO119" i="2"/>
  <c r="H119" i="6" s="1"/>
  <c r="AT116" i="2"/>
  <c r="AM122" i="2"/>
  <c r="AN122" i="2"/>
  <c r="G122" i="6" s="1"/>
  <c r="AO123" i="2"/>
  <c r="H123" i="6" s="1"/>
  <c r="AT115" i="2"/>
  <c r="AY115" i="2" s="1"/>
  <c r="AT120" i="2"/>
  <c r="AT121" i="2"/>
  <c r="AO121" i="2"/>
  <c r="H121" i="6" s="1"/>
  <c r="AM118" i="2"/>
  <c r="AN118" i="2"/>
  <c r="G118" i="6" s="1"/>
  <c r="AT117" i="2"/>
  <c r="AY117" i="2" s="1"/>
  <c r="AM117" i="2"/>
  <c r="BC112" i="2"/>
  <c r="R112" i="6" s="1"/>
  <c r="AR112" i="2"/>
  <c r="AY112" i="2"/>
  <c r="V106" i="2"/>
  <c r="AJ106" i="2"/>
  <c r="K106" i="6" s="1"/>
  <c r="P102" i="2"/>
  <c r="D102" i="6" s="1"/>
  <c r="Q102" i="2"/>
  <c r="R103" i="2"/>
  <c r="AS103" i="2"/>
  <c r="AL103" i="2"/>
  <c r="AM103" i="2" s="1"/>
  <c r="AN103" i="2"/>
  <c r="G103" i="6" s="1"/>
  <c r="P106" i="2"/>
  <c r="D106" i="6" s="1"/>
  <c r="Q106" i="2"/>
  <c r="P109" i="2"/>
  <c r="D109" i="6" s="1"/>
  <c r="Q109" i="2"/>
  <c r="P107" i="2"/>
  <c r="D107" i="6" s="1"/>
  <c r="Q107" i="2"/>
  <c r="R101" i="2"/>
  <c r="AS101" i="2"/>
  <c r="AN101" i="2"/>
  <c r="G101" i="6" s="1"/>
  <c r="AL101" i="2"/>
  <c r="P104" i="2"/>
  <c r="D104" i="6" s="1"/>
  <c r="Q104" i="2"/>
  <c r="R105" i="2"/>
  <c r="AS105" i="2"/>
  <c r="AN105" i="2"/>
  <c r="G105" i="6" s="1"/>
  <c r="AL105" i="2"/>
  <c r="V108" i="2"/>
  <c r="AJ108" i="2"/>
  <c r="K108" i="6" s="1"/>
  <c r="AK107" i="2"/>
  <c r="L107" i="6" s="1"/>
  <c r="AI107" i="2"/>
  <c r="J107" i="6" s="1"/>
  <c r="R108" i="2"/>
  <c r="AS108" i="2"/>
  <c r="AL108" i="2"/>
  <c r="AK102" i="2"/>
  <c r="L102" i="6" s="1"/>
  <c r="AI102" i="2"/>
  <c r="J102" i="6" s="1"/>
  <c r="AK109" i="2"/>
  <c r="L109" i="6" s="1"/>
  <c r="AI109" i="2"/>
  <c r="J109" i="6" s="1"/>
  <c r="AK104" i="2"/>
  <c r="L104" i="6" s="1"/>
  <c r="AI104" i="2"/>
  <c r="J104" i="6" s="1"/>
  <c r="P91" i="6"/>
  <c r="N91" i="6"/>
  <c r="AI89" i="2"/>
  <c r="J89" i="6" s="1"/>
  <c r="I89" i="6"/>
  <c r="AI98" i="2"/>
  <c r="J98" i="6" s="1"/>
  <c r="I98" i="6"/>
  <c r="AI99" i="2"/>
  <c r="J99" i="6" s="1"/>
  <c r="I99" i="6"/>
  <c r="BC91" i="2"/>
  <c r="R91" i="6" s="1"/>
  <c r="AR91" i="2"/>
  <c r="P89" i="2"/>
  <c r="D89" i="6" s="1"/>
  <c r="Q89" i="2"/>
  <c r="AK89" i="2"/>
  <c r="L89" i="6" s="1"/>
  <c r="AK99" i="2"/>
  <c r="L99" i="6" s="1"/>
  <c r="R92" i="2"/>
  <c r="AS92" i="2"/>
  <c r="AL92" i="2"/>
  <c r="R94" i="2"/>
  <c r="AS94" i="2"/>
  <c r="AL94" i="2"/>
  <c r="P90" i="2"/>
  <c r="D90" i="6" s="1"/>
  <c r="Q90" i="2"/>
  <c r="AS96" i="2"/>
  <c r="AK97" i="2"/>
  <c r="L97" i="6" s="1"/>
  <c r="AI97" i="2"/>
  <c r="J97" i="6" s="1"/>
  <c r="P99" i="2"/>
  <c r="D99" i="6" s="1"/>
  <c r="Q99" i="2"/>
  <c r="AY91" i="2"/>
  <c r="AK90" i="2"/>
  <c r="L90" i="6" s="1"/>
  <c r="R93" i="2"/>
  <c r="AL93" i="2"/>
  <c r="AS93" i="2"/>
  <c r="AN93" i="2"/>
  <c r="G93" i="6" s="1"/>
  <c r="AI96" i="2"/>
  <c r="J96" i="6" s="1"/>
  <c r="V96" i="2"/>
  <c r="AJ96" i="2"/>
  <c r="K96" i="6" s="1"/>
  <c r="AM96" i="2"/>
  <c r="P98" i="2"/>
  <c r="D98" i="6" s="1"/>
  <c r="Q98" i="2"/>
  <c r="V98" i="2"/>
  <c r="AJ98" i="2"/>
  <c r="K98" i="6" s="1"/>
  <c r="R95" i="2"/>
  <c r="AS95" i="2"/>
  <c r="AN95" i="2"/>
  <c r="G95" i="6" s="1"/>
  <c r="AL95" i="2"/>
  <c r="P97" i="2"/>
  <c r="D97" i="6" s="1"/>
  <c r="Q97" i="2"/>
  <c r="AQ121" i="2"/>
  <c r="AQ123" i="2"/>
  <c r="AQ128" i="2"/>
  <c r="AW95" i="2"/>
  <c r="AW93" i="2"/>
  <c r="AX123" i="2"/>
  <c r="AQ126" i="2"/>
  <c r="AX126" i="2"/>
  <c r="AP95" i="2"/>
  <c r="AP93" i="2"/>
  <c r="AW105" i="2"/>
  <c r="AP103" i="2"/>
  <c r="AW120" i="2"/>
  <c r="AQ115" i="2"/>
  <c r="AP101" i="2"/>
  <c r="AW103" i="2"/>
  <c r="AW101" i="2"/>
  <c r="AP105" i="2"/>
  <c r="AP122" i="2"/>
  <c r="AW122" i="2"/>
  <c r="AX119" i="2"/>
  <c r="AX117" i="2"/>
  <c r="AQ117" i="2"/>
  <c r="AP120" i="2"/>
  <c r="AX121" i="2"/>
  <c r="AQ119" i="2"/>
  <c r="AX128" i="2"/>
  <c r="AP118" i="2"/>
  <c r="AW118" i="2"/>
  <c r="AP116" i="2"/>
  <c r="AW116" i="2"/>
  <c r="AX115" i="2"/>
  <c r="P126" i="6" l="1"/>
  <c r="O118" i="6"/>
  <c r="N123" i="6"/>
  <c r="P123" i="6"/>
  <c r="O116" i="6"/>
  <c r="P117" i="6"/>
  <c r="P115" i="6"/>
  <c r="O122" i="6"/>
  <c r="M120" i="6"/>
  <c r="N115" i="6"/>
  <c r="N126" i="6"/>
  <c r="M118" i="6"/>
  <c r="N121" i="6"/>
  <c r="N119" i="6"/>
  <c r="M116" i="6"/>
  <c r="P119" i="6"/>
  <c r="P121" i="6"/>
  <c r="M122" i="6"/>
  <c r="N117" i="6"/>
  <c r="O120" i="6"/>
  <c r="N128" i="6"/>
  <c r="P128" i="6"/>
  <c r="AR128" i="2"/>
  <c r="BC128" i="2"/>
  <c r="R128" i="6" s="1"/>
  <c r="AR126" i="2"/>
  <c r="BC126" i="2"/>
  <c r="R126" i="6" s="1"/>
  <c r="AY128" i="2"/>
  <c r="AY126" i="2"/>
  <c r="BF129" i="2"/>
  <c r="BE129" i="2"/>
  <c r="BF127" i="2"/>
  <c r="BE127" i="2"/>
  <c r="BD118" i="2"/>
  <c r="BB118" i="2"/>
  <c r="Q118" i="6" s="1"/>
  <c r="AR121" i="2"/>
  <c r="AR123" i="2"/>
  <c r="AR119" i="2"/>
  <c r="BC123" i="2"/>
  <c r="R123" i="6" s="1"/>
  <c r="BD116" i="2"/>
  <c r="BB116" i="2"/>
  <c r="Q116" i="6" s="1"/>
  <c r="BC119" i="2"/>
  <c r="R119" i="6" s="1"/>
  <c r="BC117" i="2"/>
  <c r="R117" i="6" s="1"/>
  <c r="BC121" i="2"/>
  <c r="R121" i="6" s="1"/>
  <c r="BC115" i="2"/>
  <c r="R115" i="6" s="1"/>
  <c r="BD122" i="2"/>
  <c r="BB122" i="2"/>
  <c r="Q122" i="6" s="1"/>
  <c r="AR117" i="2"/>
  <c r="BD120" i="2"/>
  <c r="AY120" i="2"/>
  <c r="BB120" i="2"/>
  <c r="Q120" i="6" s="1"/>
  <c r="AR115" i="2"/>
  <c r="AO118" i="2"/>
  <c r="H118" i="6" s="1"/>
  <c r="AO116" i="2"/>
  <c r="H116" i="6" s="1"/>
  <c r="BF117" i="2"/>
  <c r="BE117" i="2"/>
  <c r="AY121" i="2"/>
  <c r="BF115" i="2"/>
  <c r="BE115" i="2"/>
  <c r="AY123" i="2"/>
  <c r="AY119" i="2"/>
  <c r="AO122" i="2"/>
  <c r="H122" i="6" s="1"/>
  <c r="AO120" i="2"/>
  <c r="H120" i="6" s="1"/>
  <c r="BE112" i="2"/>
  <c r="BF112" i="2"/>
  <c r="O101" i="6"/>
  <c r="M105" i="6"/>
  <c r="O105" i="6"/>
  <c r="M103" i="6"/>
  <c r="M101" i="6"/>
  <c r="O103" i="6"/>
  <c r="BD105" i="2"/>
  <c r="BB105" i="2"/>
  <c r="Q105" i="6" s="1"/>
  <c r="BD101" i="2"/>
  <c r="BB101" i="2"/>
  <c r="Q101" i="6" s="1"/>
  <c r="BD103" i="2"/>
  <c r="BB103" i="2"/>
  <c r="Q103" i="6" s="1"/>
  <c r="AT108" i="2"/>
  <c r="AO105" i="2"/>
  <c r="H105" i="6" s="1"/>
  <c r="AO101" i="2"/>
  <c r="H101" i="6" s="1"/>
  <c r="AK106" i="2"/>
  <c r="L106" i="6" s="1"/>
  <c r="AM108" i="2"/>
  <c r="AK108" i="2"/>
  <c r="L108" i="6" s="1"/>
  <c r="AM105" i="2"/>
  <c r="AT105" i="2"/>
  <c r="R104" i="2"/>
  <c r="AS104" i="2"/>
  <c r="AL104" i="2"/>
  <c r="AM101" i="2"/>
  <c r="AT101" i="2"/>
  <c r="R107" i="2"/>
  <c r="AL107" i="2"/>
  <c r="AM107" i="2" s="1"/>
  <c r="AS107" i="2"/>
  <c r="AN107" i="2"/>
  <c r="G107" i="6" s="1"/>
  <c r="R109" i="2"/>
  <c r="AS109" i="2"/>
  <c r="AN109" i="2"/>
  <c r="AL109" i="2"/>
  <c r="AM109" i="2" s="1"/>
  <c r="R106" i="2"/>
  <c r="AL106" i="2"/>
  <c r="AS106" i="2"/>
  <c r="AO103" i="2"/>
  <c r="H103" i="6" s="1"/>
  <c r="AT103" i="2"/>
  <c r="R102" i="2"/>
  <c r="AS102" i="2"/>
  <c r="AL102" i="2"/>
  <c r="O95" i="6"/>
  <c r="O93" i="6"/>
  <c r="M95" i="6"/>
  <c r="M93" i="6"/>
  <c r="AM95" i="2"/>
  <c r="BD95" i="2"/>
  <c r="BB95" i="2"/>
  <c r="Q95" i="6" s="1"/>
  <c r="BD93" i="2"/>
  <c r="BB93" i="2"/>
  <c r="Q93" i="6" s="1"/>
  <c r="R97" i="2"/>
  <c r="AL97" i="2"/>
  <c r="AN97" i="2"/>
  <c r="G97" i="6" s="1"/>
  <c r="AS97" i="2"/>
  <c r="AT95" i="2"/>
  <c r="AY95" i="2" s="1"/>
  <c r="AT93" i="2"/>
  <c r="AN94" i="2"/>
  <c r="G94" i="6" s="1"/>
  <c r="AM94" i="2"/>
  <c r="AK96" i="2"/>
  <c r="L96" i="6" s="1"/>
  <c r="BE91" i="2"/>
  <c r="BF91" i="2"/>
  <c r="R90" i="2"/>
  <c r="AL90" i="2"/>
  <c r="AS90" i="2"/>
  <c r="AT92" i="2"/>
  <c r="R89" i="2"/>
  <c r="AS89" i="2"/>
  <c r="AL89" i="2"/>
  <c r="AM89" i="2" s="1"/>
  <c r="AN89" i="2"/>
  <c r="G89" i="6" s="1"/>
  <c r="AO95" i="2"/>
  <c r="H95" i="6" s="1"/>
  <c r="AK98" i="2"/>
  <c r="L98" i="6" s="1"/>
  <c r="R98" i="2"/>
  <c r="AL98" i="2"/>
  <c r="AS98" i="2"/>
  <c r="AN96" i="2"/>
  <c r="G96" i="6" s="1"/>
  <c r="AO93" i="2"/>
  <c r="H93" i="6" s="1"/>
  <c r="AM93" i="2"/>
  <c r="R99" i="2"/>
  <c r="AL99" i="2"/>
  <c r="AN99" i="2"/>
  <c r="G99" i="6" s="1"/>
  <c r="AS99" i="2"/>
  <c r="AT96" i="2"/>
  <c r="AT94" i="2"/>
  <c r="AN92" i="2"/>
  <c r="G92" i="6" s="1"/>
  <c r="AM92" i="2"/>
  <c r="AX116" i="2"/>
  <c r="AQ120" i="2"/>
  <c r="AQ101" i="2"/>
  <c r="AP97" i="2"/>
  <c r="AX122" i="2"/>
  <c r="AQ116" i="2"/>
  <c r="AQ103" i="2"/>
  <c r="AX103" i="2"/>
  <c r="AX118" i="2"/>
  <c r="AP92" i="2"/>
  <c r="AX101" i="2"/>
  <c r="AX105" i="2"/>
  <c r="AW97" i="2"/>
  <c r="AX95" i="2"/>
  <c r="AW96" i="2"/>
  <c r="AP89" i="2"/>
  <c r="AQ93" i="2"/>
  <c r="AQ122" i="2"/>
  <c r="AW99" i="2"/>
  <c r="AP96" i="2"/>
  <c r="AW94" i="2"/>
  <c r="AW89" i="2"/>
  <c r="AX93" i="2"/>
  <c r="AQ105" i="2"/>
  <c r="AW107" i="2"/>
  <c r="AQ118" i="2"/>
  <c r="AW109" i="2"/>
  <c r="AP107" i="2"/>
  <c r="AP94" i="2"/>
  <c r="AW92" i="2"/>
  <c r="AP99" i="2"/>
  <c r="AX120" i="2"/>
  <c r="AQ95" i="2"/>
  <c r="AP109" i="2"/>
  <c r="N122" i="6" l="1"/>
  <c r="N116" i="6"/>
  <c r="N120" i="6"/>
  <c r="N118" i="6"/>
  <c r="M109" i="6"/>
  <c r="O109" i="6"/>
  <c r="P122" i="6"/>
  <c r="P116" i="6"/>
  <c r="P120" i="6"/>
  <c r="P118" i="6"/>
  <c r="G109" i="6"/>
  <c r="AN110" i="2"/>
  <c r="BF126" i="2"/>
  <c r="BE126" i="2"/>
  <c r="BF128" i="2"/>
  <c r="BE128" i="2"/>
  <c r="AR122" i="2"/>
  <c r="BC122" i="2"/>
  <c r="R122" i="6" s="1"/>
  <c r="AR116" i="2"/>
  <c r="BC116" i="2"/>
  <c r="R116" i="6" s="1"/>
  <c r="AR120" i="2"/>
  <c r="BC120" i="2"/>
  <c r="R120" i="6" s="1"/>
  <c r="AR118" i="2"/>
  <c r="BC118" i="2"/>
  <c r="R118" i="6" s="1"/>
  <c r="BF123" i="2"/>
  <c r="BE123" i="2"/>
  <c r="BF120" i="2"/>
  <c r="BE120" i="2"/>
  <c r="BF119" i="2"/>
  <c r="BE119" i="2"/>
  <c r="BF121" i="2"/>
  <c r="BE121" i="2"/>
  <c r="AY122" i="2"/>
  <c r="AY116" i="2"/>
  <c r="AY118" i="2"/>
  <c r="N103" i="6"/>
  <c r="M107" i="6"/>
  <c r="P105" i="6"/>
  <c r="P101" i="6"/>
  <c r="P103" i="6"/>
  <c r="O107" i="6"/>
  <c r="N101" i="6"/>
  <c r="N105" i="6"/>
  <c r="AR103" i="2"/>
  <c r="BD109" i="2"/>
  <c r="BB109" i="2"/>
  <c r="Q109" i="6" s="1"/>
  <c r="BC101" i="2"/>
  <c r="R101" i="6" s="1"/>
  <c r="AR105" i="2"/>
  <c r="BC103" i="2"/>
  <c r="R103" i="6" s="1"/>
  <c r="BD107" i="2"/>
  <c r="BB107" i="2"/>
  <c r="Q107" i="6" s="1"/>
  <c r="BC105" i="2"/>
  <c r="R105" i="6" s="1"/>
  <c r="AR101" i="2"/>
  <c r="AM102" i="2"/>
  <c r="AN102" i="2"/>
  <c r="G102" i="6" s="1"/>
  <c r="AM106" i="2"/>
  <c r="AN106" i="2"/>
  <c r="G106" i="6" s="1"/>
  <c r="AT109" i="2"/>
  <c r="AO107" i="2"/>
  <c r="H107" i="6" s="1"/>
  <c r="AM104" i="2"/>
  <c r="AN104" i="2"/>
  <c r="G104" i="6" s="1"/>
  <c r="AN108" i="2"/>
  <c r="G108" i="6" s="1"/>
  <c r="AT102" i="2"/>
  <c r="AT106" i="2"/>
  <c r="AO109" i="2"/>
  <c r="H109" i="6" s="1"/>
  <c r="AT107" i="2"/>
  <c r="AT104" i="2"/>
  <c r="AY103" i="2"/>
  <c r="AY101" i="2"/>
  <c r="AY105" i="2"/>
  <c r="M92" i="6"/>
  <c r="O92" i="6"/>
  <c r="M99" i="6"/>
  <c r="P93" i="6"/>
  <c r="O97" i="6"/>
  <c r="N93" i="6"/>
  <c r="N95" i="6"/>
  <c r="O99" i="6"/>
  <c r="M96" i="6"/>
  <c r="O96" i="6"/>
  <c r="M89" i="6"/>
  <c r="O89" i="6"/>
  <c r="M94" i="6"/>
  <c r="O94" i="6"/>
  <c r="P95" i="6"/>
  <c r="M97" i="6"/>
  <c r="AM97" i="2"/>
  <c r="BD92" i="2"/>
  <c r="BB92" i="2"/>
  <c r="Q92" i="6" s="1"/>
  <c r="BC93" i="2"/>
  <c r="R93" i="6" s="1"/>
  <c r="BD97" i="2"/>
  <c r="BB97" i="2"/>
  <c r="Q97" i="6" s="1"/>
  <c r="AR93" i="2"/>
  <c r="AR95" i="2"/>
  <c r="BD99" i="2"/>
  <c r="BB99" i="2"/>
  <c r="Q99" i="6" s="1"/>
  <c r="BD96" i="2"/>
  <c r="BB96" i="2"/>
  <c r="Q96" i="6" s="1"/>
  <c r="BD89" i="2"/>
  <c r="BB89" i="2"/>
  <c r="Q89" i="6" s="1"/>
  <c r="BD94" i="2"/>
  <c r="BB94" i="2"/>
  <c r="Q94" i="6" s="1"/>
  <c r="BC95" i="2"/>
  <c r="R95" i="6" s="1"/>
  <c r="BE95" i="2"/>
  <c r="BF95" i="2"/>
  <c r="AO92" i="2"/>
  <c r="AO99" i="2"/>
  <c r="H99" i="6" s="1"/>
  <c r="AT97" i="2"/>
  <c r="AY93" i="2"/>
  <c r="AT98" i="2"/>
  <c r="AT90" i="2"/>
  <c r="AT99" i="2"/>
  <c r="AM99" i="2"/>
  <c r="AO96" i="2"/>
  <c r="AM98" i="2"/>
  <c r="AN98" i="2"/>
  <c r="G98" i="6" s="1"/>
  <c r="AO89" i="2"/>
  <c r="H89" i="6" s="1"/>
  <c r="AT89" i="2"/>
  <c r="AN90" i="2"/>
  <c r="G90" i="6" s="1"/>
  <c r="AM90" i="2"/>
  <c r="AO94" i="2"/>
  <c r="H94" i="6" s="1"/>
  <c r="AO97" i="2"/>
  <c r="H97" i="6" s="1"/>
  <c r="AW106" i="2"/>
  <c r="AX109" i="2"/>
  <c r="AW108" i="2"/>
  <c r="AX107" i="2"/>
  <c r="AP98" i="2"/>
  <c r="AP110" i="2"/>
  <c r="AX92" i="2"/>
  <c r="AX97" i="2"/>
  <c r="AQ107" i="2"/>
  <c r="AQ109" i="2"/>
  <c r="AW110" i="2"/>
  <c r="AX99" i="2"/>
  <c r="AW98" i="2"/>
  <c r="AP106" i="2"/>
  <c r="AQ96" i="2"/>
  <c r="AX89" i="2"/>
  <c r="AX96" i="2"/>
  <c r="AQ97" i="2"/>
  <c r="AW90" i="2"/>
  <c r="AQ94" i="2"/>
  <c r="AQ89" i="2"/>
  <c r="AW102" i="2"/>
  <c r="AQ99" i="2"/>
  <c r="AP90" i="2"/>
  <c r="AP104" i="2"/>
  <c r="AP102" i="2"/>
  <c r="AP108" i="2"/>
  <c r="AQ92" i="2"/>
  <c r="AX94" i="2"/>
  <c r="AW104" i="2"/>
  <c r="O108" i="6" l="1"/>
  <c r="P109" i="6"/>
  <c r="N109" i="6"/>
  <c r="M108" i="6"/>
  <c r="O110" i="6"/>
  <c r="BD110" i="2"/>
  <c r="BB110" i="2"/>
  <c r="Q110" i="6" s="1"/>
  <c r="M110" i="6"/>
  <c r="AY99" i="2"/>
  <c r="BE99" i="2" s="1"/>
  <c r="G110" i="6"/>
  <c r="AO110" i="2"/>
  <c r="BF116" i="2"/>
  <c r="BE116" i="2"/>
  <c r="BF118" i="2"/>
  <c r="BE118" i="2"/>
  <c r="BF122" i="2"/>
  <c r="BE122" i="2"/>
  <c r="P107" i="6"/>
  <c r="O104" i="6"/>
  <c r="M106" i="6"/>
  <c r="M102" i="6"/>
  <c r="M104" i="6"/>
  <c r="N107" i="6"/>
  <c r="O106" i="6"/>
  <c r="O102" i="6"/>
  <c r="BC107" i="2"/>
  <c r="R107" i="6" s="1"/>
  <c r="BD108" i="2"/>
  <c r="BB108" i="2"/>
  <c r="Q108" i="6" s="1"/>
  <c r="BC109" i="2"/>
  <c r="R109" i="6" s="1"/>
  <c r="AR109" i="2"/>
  <c r="BD104" i="2"/>
  <c r="BB104" i="2"/>
  <c r="Q104" i="6" s="1"/>
  <c r="AR107" i="2"/>
  <c r="BD106" i="2"/>
  <c r="BB106" i="2"/>
  <c r="Q106" i="6" s="1"/>
  <c r="BD102" i="2"/>
  <c r="BB102" i="2"/>
  <c r="Q102" i="6" s="1"/>
  <c r="BF105" i="2"/>
  <c r="BE105" i="2"/>
  <c r="BF103" i="2"/>
  <c r="BE103" i="2"/>
  <c r="AO108" i="2"/>
  <c r="AY109" i="2"/>
  <c r="BF101" i="2"/>
  <c r="BE101" i="2"/>
  <c r="AO104" i="2"/>
  <c r="H104" i="6" s="1"/>
  <c r="AO106" i="2"/>
  <c r="H106" i="6" s="1"/>
  <c r="AO102" i="2"/>
  <c r="AY107" i="2"/>
  <c r="N97" i="6"/>
  <c r="N94" i="6"/>
  <c r="P94" i="6"/>
  <c r="M90" i="6"/>
  <c r="O90" i="6"/>
  <c r="N89" i="6"/>
  <c r="N99" i="6"/>
  <c r="P89" i="6"/>
  <c r="M98" i="6"/>
  <c r="O98" i="6"/>
  <c r="N96" i="6"/>
  <c r="P96" i="6"/>
  <c r="P99" i="6"/>
  <c r="P97" i="6"/>
  <c r="N92" i="6"/>
  <c r="P92" i="6"/>
  <c r="AY96" i="2"/>
  <c r="BF96" i="2" s="1"/>
  <c r="H96" i="6"/>
  <c r="AY97" i="2"/>
  <c r="BF97" i="2" s="1"/>
  <c r="AY92" i="2"/>
  <c r="BF92" i="2" s="1"/>
  <c r="H92" i="6"/>
  <c r="AR97" i="2"/>
  <c r="AR94" i="2"/>
  <c r="BC94" i="2"/>
  <c r="R94" i="6" s="1"/>
  <c r="BD90" i="2"/>
  <c r="BB90" i="2"/>
  <c r="Q90" i="6" s="1"/>
  <c r="AR89" i="2"/>
  <c r="AR99" i="2"/>
  <c r="BC89" i="2"/>
  <c r="R89" i="6" s="1"/>
  <c r="BD98" i="2"/>
  <c r="BB98" i="2"/>
  <c r="Q98" i="6" s="1"/>
  <c r="AR96" i="2"/>
  <c r="BC96" i="2"/>
  <c r="R96" i="6" s="1"/>
  <c r="BC99" i="2"/>
  <c r="R99" i="6" s="1"/>
  <c r="BC97" i="2"/>
  <c r="R97" i="6" s="1"/>
  <c r="AR92" i="2"/>
  <c r="BC92" i="2"/>
  <c r="R92" i="6" s="1"/>
  <c r="BF99" i="2"/>
  <c r="AO90" i="2"/>
  <c r="H90" i="6" s="1"/>
  <c r="BE93" i="2"/>
  <c r="BF93" i="2"/>
  <c r="AO98" i="2"/>
  <c r="H98" i="6" s="1"/>
  <c r="AY94" i="2"/>
  <c r="AY89" i="2"/>
  <c r="AX106" i="2"/>
  <c r="AQ104" i="2"/>
  <c r="AQ110" i="2"/>
  <c r="AX98" i="2"/>
  <c r="AX108" i="2"/>
  <c r="AQ106" i="2"/>
  <c r="AX90" i="2"/>
  <c r="AQ102" i="2"/>
  <c r="AX104" i="2"/>
  <c r="AX110" i="2"/>
  <c r="AQ108" i="2"/>
  <c r="AQ98" i="2"/>
  <c r="AX102" i="2"/>
  <c r="AQ90" i="2"/>
  <c r="BE96" i="2" l="1"/>
  <c r="BE97" i="2"/>
  <c r="BE92" i="2"/>
  <c r="P110" i="6"/>
  <c r="BC110" i="2"/>
  <c r="R110" i="6" s="1"/>
  <c r="N110" i="6"/>
  <c r="AR110" i="2"/>
  <c r="N108" i="6"/>
  <c r="P108" i="6"/>
  <c r="H110" i="6"/>
  <c r="AY108" i="2"/>
  <c r="H108" i="6"/>
  <c r="AY110" i="2"/>
  <c r="N106" i="6"/>
  <c r="N102" i="6"/>
  <c r="N104" i="6"/>
  <c r="P106" i="6"/>
  <c r="P102" i="6"/>
  <c r="P104" i="6"/>
  <c r="AY102" i="2"/>
  <c r="BE102" i="2" s="1"/>
  <c r="H102" i="6"/>
  <c r="AR106" i="2"/>
  <c r="BC106" i="2"/>
  <c r="R106" i="6" s="1"/>
  <c r="AR102" i="2"/>
  <c r="BC102" i="2"/>
  <c r="R102" i="6" s="1"/>
  <c r="AR104" i="2"/>
  <c r="BC104" i="2"/>
  <c r="R104" i="6" s="1"/>
  <c r="AR108" i="2"/>
  <c r="BC108" i="2"/>
  <c r="R108" i="6" s="1"/>
  <c r="BF108" i="2"/>
  <c r="BE108" i="2"/>
  <c r="BF107" i="2"/>
  <c r="BE107" i="2"/>
  <c r="BF109" i="2"/>
  <c r="BE109" i="2"/>
  <c r="AY106" i="2"/>
  <c r="AY104" i="2"/>
  <c r="N98" i="6"/>
  <c r="P98" i="6"/>
  <c r="N90" i="6"/>
  <c r="P90" i="6"/>
  <c r="AR98" i="2"/>
  <c r="BC98" i="2"/>
  <c r="R98" i="6" s="1"/>
  <c r="AR90" i="2"/>
  <c r="BC90" i="2"/>
  <c r="R90" i="6" s="1"/>
  <c r="BF89" i="2"/>
  <c r="BE89" i="2"/>
  <c r="BE94" i="2"/>
  <c r="BF94" i="2"/>
  <c r="AY98" i="2"/>
  <c r="AY90" i="2"/>
  <c r="BF102" i="2" l="1"/>
  <c r="BF110" i="2"/>
  <c r="BE110" i="2"/>
  <c r="BF104" i="2"/>
  <c r="BE104" i="2"/>
  <c r="BF106" i="2"/>
  <c r="BE106" i="2"/>
  <c r="BE90" i="2"/>
  <c r="BF90" i="2"/>
  <c r="BF98" i="2"/>
  <c r="BE98" i="2"/>
  <c r="S87" i="6" l="1"/>
  <c r="E87" i="6"/>
  <c r="B87" i="6"/>
  <c r="A87" i="6"/>
  <c r="S86" i="6"/>
  <c r="F86" i="6"/>
  <c r="B86" i="6"/>
  <c r="A86" i="6"/>
  <c r="S85" i="6"/>
  <c r="E85" i="6"/>
  <c r="B85" i="6"/>
  <c r="A85" i="6"/>
  <c r="S84" i="6"/>
  <c r="B84" i="6"/>
  <c r="A84" i="6"/>
  <c r="S83" i="6"/>
  <c r="E83" i="6"/>
  <c r="B83" i="6"/>
  <c r="A83" i="6"/>
  <c r="S82" i="6"/>
  <c r="E82" i="6"/>
  <c r="B82" i="6"/>
  <c r="A82" i="6"/>
  <c r="S81" i="6"/>
  <c r="B81" i="6"/>
  <c r="A81" i="6"/>
  <c r="S80" i="6"/>
  <c r="E80" i="6"/>
  <c r="B80" i="6"/>
  <c r="A80" i="6"/>
  <c r="BA87" i="2"/>
  <c r="AZ87" i="2"/>
  <c r="AV87" i="2"/>
  <c r="AD87" i="2"/>
  <c r="AE87" i="2" s="1"/>
  <c r="X87" i="2"/>
  <c r="Y87" i="2" s="1"/>
  <c r="F87" i="6" s="1"/>
  <c r="S87" i="2"/>
  <c r="T87" i="2" s="1"/>
  <c r="E87" i="2"/>
  <c r="F87" i="2" s="1"/>
  <c r="C87" i="2"/>
  <c r="D87" i="2" s="1"/>
  <c r="B87" i="2"/>
  <c r="A87" i="2"/>
  <c r="BA86" i="2"/>
  <c r="AZ86" i="2"/>
  <c r="AV86" i="2"/>
  <c r="AD86" i="2"/>
  <c r="AE86" i="2" s="1"/>
  <c r="X86" i="2"/>
  <c r="Y86" i="2" s="1"/>
  <c r="S86" i="2"/>
  <c r="T86" i="2" s="1"/>
  <c r="E86" i="2"/>
  <c r="F86" i="2" s="1"/>
  <c r="C86" i="2"/>
  <c r="D86" i="2" s="1"/>
  <c r="B86" i="2"/>
  <c r="A86" i="2"/>
  <c r="BA85" i="2"/>
  <c r="AZ85" i="2"/>
  <c r="AV85" i="2"/>
  <c r="AD85" i="2"/>
  <c r="AE85" i="2" s="1"/>
  <c r="X85" i="2"/>
  <c r="Y85" i="2" s="1"/>
  <c r="F85" i="6" s="1"/>
  <c r="S85" i="2"/>
  <c r="T85" i="2" s="1"/>
  <c r="E85" i="2"/>
  <c r="F85" i="2" s="1"/>
  <c r="C85" i="2"/>
  <c r="D85" i="2" s="1"/>
  <c r="B85" i="2"/>
  <c r="A85" i="2"/>
  <c r="BA84" i="2"/>
  <c r="AZ84" i="2"/>
  <c r="AV84" i="2"/>
  <c r="AD84" i="2"/>
  <c r="X84" i="2"/>
  <c r="S84" i="2"/>
  <c r="T84" i="2" s="1"/>
  <c r="G84" i="2"/>
  <c r="H84" i="2" s="1"/>
  <c r="E84" i="2"/>
  <c r="F84" i="2" s="1"/>
  <c r="C84" i="2"/>
  <c r="D84" i="2" s="1"/>
  <c r="B84" i="2"/>
  <c r="A84" i="2"/>
  <c r="BA83" i="2"/>
  <c r="AZ83" i="2"/>
  <c r="AV83" i="2"/>
  <c r="AD83" i="2"/>
  <c r="AE83" i="2" s="1"/>
  <c r="X83" i="2"/>
  <c r="Y83" i="2" s="1"/>
  <c r="F83" i="6" s="1"/>
  <c r="S83" i="2"/>
  <c r="T83" i="2" s="1"/>
  <c r="E83" i="2"/>
  <c r="F83" i="2" s="1"/>
  <c r="C83" i="2"/>
  <c r="D83" i="2" s="1"/>
  <c r="B83" i="2"/>
  <c r="A83" i="2"/>
  <c r="BA82" i="2"/>
  <c r="AZ82" i="2"/>
  <c r="AV82" i="2"/>
  <c r="AD82" i="2"/>
  <c r="X82" i="2"/>
  <c r="S82" i="2"/>
  <c r="T82" i="2" s="1"/>
  <c r="E82" i="2"/>
  <c r="F82" i="2" s="1"/>
  <c r="C82" i="2"/>
  <c r="D82" i="2" s="1"/>
  <c r="B82" i="2"/>
  <c r="A82" i="2"/>
  <c r="BA81" i="2"/>
  <c r="AZ81" i="2"/>
  <c r="AV81" i="2"/>
  <c r="AD81" i="2"/>
  <c r="AE81" i="2" s="1"/>
  <c r="X81" i="2"/>
  <c r="S81" i="2"/>
  <c r="T81" i="2" s="1"/>
  <c r="E81" i="2"/>
  <c r="F81" i="2" s="1"/>
  <c r="C81" i="2"/>
  <c r="D81" i="2" s="1"/>
  <c r="B81" i="2"/>
  <c r="A81" i="2"/>
  <c r="BA80" i="2"/>
  <c r="AZ80" i="2"/>
  <c r="AV80" i="2"/>
  <c r="AD80" i="2"/>
  <c r="AE80" i="2" s="1"/>
  <c r="X80" i="2"/>
  <c r="Y80" i="2" s="1"/>
  <c r="F80" i="6" s="1"/>
  <c r="S80" i="2"/>
  <c r="T80" i="2" s="1"/>
  <c r="E80" i="2"/>
  <c r="F80" i="2" s="1"/>
  <c r="C80" i="2"/>
  <c r="D80" i="2" s="1"/>
  <c r="B80" i="2"/>
  <c r="A80" i="2"/>
  <c r="AE82" i="2" l="1"/>
  <c r="AF82" i="2"/>
  <c r="AG82" i="2" s="1"/>
  <c r="Y84" i="2"/>
  <c r="F84" i="6" s="1"/>
  <c r="E84" i="6"/>
  <c r="Z84" i="2"/>
  <c r="Y81" i="2"/>
  <c r="F81" i="6" s="1"/>
  <c r="E81" i="6"/>
  <c r="Y82" i="2"/>
  <c r="F82" i="6" s="1"/>
  <c r="Z82" i="2"/>
  <c r="AE84" i="2"/>
  <c r="AF84" i="2"/>
  <c r="AG84" i="2" s="1"/>
  <c r="J83" i="2"/>
  <c r="K83" i="2" s="1"/>
  <c r="J85" i="2"/>
  <c r="K85" i="2" s="1"/>
  <c r="E86" i="6"/>
  <c r="G86" i="2"/>
  <c r="Z86" i="2"/>
  <c r="AF86" i="2"/>
  <c r="G87" i="2"/>
  <c r="J87" i="2"/>
  <c r="U87" i="2"/>
  <c r="Z87" i="2"/>
  <c r="AF87" i="2"/>
  <c r="J86" i="2"/>
  <c r="AA84" i="2"/>
  <c r="G82" i="2"/>
  <c r="J82" i="2"/>
  <c r="AA82" i="2"/>
  <c r="G83" i="2"/>
  <c r="U83" i="2"/>
  <c r="Z83" i="2"/>
  <c r="AF83" i="2"/>
  <c r="J84" i="2"/>
  <c r="O84" i="2"/>
  <c r="AH84" i="2"/>
  <c r="G85" i="2"/>
  <c r="L85" i="2"/>
  <c r="M85" i="2" s="1"/>
  <c r="U85" i="2"/>
  <c r="U86" i="2" s="1"/>
  <c r="Z85" i="2"/>
  <c r="AF85" i="2"/>
  <c r="G80" i="2"/>
  <c r="J80" i="2"/>
  <c r="Z80" i="2"/>
  <c r="AF80" i="2"/>
  <c r="G81" i="2"/>
  <c r="J81" i="2"/>
  <c r="U81" i="2"/>
  <c r="Z81" i="2"/>
  <c r="AF81" i="2"/>
  <c r="Q84" i="2" l="1"/>
  <c r="R84" i="2" s="1"/>
  <c r="C84" i="6"/>
  <c r="P84" i="2"/>
  <c r="D84" i="6" s="1"/>
  <c r="AI84" i="2"/>
  <c r="J84" i="6" s="1"/>
  <c r="I84" i="6"/>
  <c r="L83" i="2"/>
  <c r="M83" i="2" s="1"/>
  <c r="AH82" i="2"/>
  <c r="K86" i="2"/>
  <c r="L86" i="2"/>
  <c r="M86" i="2" s="1"/>
  <c r="AA87" i="2"/>
  <c r="K87" i="2"/>
  <c r="L87" i="2"/>
  <c r="M87" i="2" s="1"/>
  <c r="AG86" i="2"/>
  <c r="AH86" i="2"/>
  <c r="I86" i="6" s="1"/>
  <c r="V86" i="2"/>
  <c r="AJ86" i="2"/>
  <c r="K86" i="6" s="1"/>
  <c r="AG87" i="2"/>
  <c r="AH87" i="2"/>
  <c r="V87" i="2"/>
  <c r="AJ87" i="2"/>
  <c r="K87" i="6" s="1"/>
  <c r="H87" i="2"/>
  <c r="O87" i="2"/>
  <c r="AA86" i="2"/>
  <c r="H86" i="2"/>
  <c r="O86" i="2"/>
  <c r="AA85" i="2"/>
  <c r="AG83" i="2"/>
  <c r="AH83" i="2"/>
  <c r="I83" i="6" s="1"/>
  <c r="V83" i="2"/>
  <c r="AJ83" i="2"/>
  <c r="K83" i="6" s="1"/>
  <c r="U82" i="2"/>
  <c r="U84" i="2"/>
  <c r="H83" i="2"/>
  <c r="O83" i="2"/>
  <c r="O82" i="2"/>
  <c r="H82" i="2"/>
  <c r="AG85" i="2"/>
  <c r="AH85" i="2"/>
  <c r="V85" i="2"/>
  <c r="AJ85" i="2"/>
  <c r="K85" i="6" s="1"/>
  <c r="H85" i="2"/>
  <c r="O85" i="2"/>
  <c r="K84" i="2"/>
  <c r="L84" i="2"/>
  <c r="M84" i="2" s="1"/>
  <c r="AA83" i="2"/>
  <c r="K82" i="2"/>
  <c r="L82" i="2"/>
  <c r="M82" i="2" s="1"/>
  <c r="AG81" i="2"/>
  <c r="AH81" i="2"/>
  <c r="V81" i="2"/>
  <c r="AJ81" i="2"/>
  <c r="K81" i="6" s="1"/>
  <c r="H81" i="2"/>
  <c r="O81" i="2"/>
  <c r="AA80" i="2"/>
  <c r="K80" i="2"/>
  <c r="L80" i="2"/>
  <c r="M80" i="2" s="1"/>
  <c r="AA81" i="2"/>
  <c r="K81" i="2"/>
  <c r="L81" i="2"/>
  <c r="M81" i="2" s="1"/>
  <c r="AG80" i="2"/>
  <c r="AH80" i="2"/>
  <c r="H80" i="2"/>
  <c r="O80" i="2"/>
  <c r="P80" i="2" l="1"/>
  <c r="D80" i="6" s="1"/>
  <c r="Q80" i="2"/>
  <c r="R80" i="2" s="1"/>
  <c r="C80" i="6"/>
  <c r="P85" i="2"/>
  <c r="D85" i="6" s="1"/>
  <c r="Q85" i="2"/>
  <c r="R85" i="2" s="1"/>
  <c r="C85" i="6"/>
  <c r="AI85" i="2"/>
  <c r="J85" i="6" s="1"/>
  <c r="I85" i="6"/>
  <c r="Q83" i="2"/>
  <c r="R83" i="2" s="1"/>
  <c r="C83" i="6"/>
  <c r="P83" i="2"/>
  <c r="D83" i="6" s="1"/>
  <c r="P87" i="2"/>
  <c r="D87" i="6" s="1"/>
  <c r="C87" i="6"/>
  <c r="AI87" i="2"/>
  <c r="J87" i="6" s="1"/>
  <c r="I87" i="6"/>
  <c r="AI80" i="2"/>
  <c r="J80" i="6" s="1"/>
  <c r="I80" i="6"/>
  <c r="P81" i="2"/>
  <c r="D81" i="6" s="1"/>
  <c r="C81" i="6"/>
  <c r="Q81" i="2"/>
  <c r="R81" i="2" s="1"/>
  <c r="AI81" i="2"/>
  <c r="J81" i="6" s="1"/>
  <c r="I81" i="6"/>
  <c r="Q82" i="2"/>
  <c r="R82" i="2" s="1"/>
  <c r="P82" i="2"/>
  <c r="D82" i="6" s="1"/>
  <c r="C82" i="6"/>
  <c r="Q86" i="2"/>
  <c r="R86" i="2" s="1"/>
  <c r="C86" i="6"/>
  <c r="P86" i="2"/>
  <c r="D86" i="6" s="1"/>
  <c r="AI82" i="2"/>
  <c r="J82" i="6" s="1"/>
  <c r="I82" i="6"/>
  <c r="AK87" i="2"/>
  <c r="L87" i="6" s="1"/>
  <c r="Q87" i="2"/>
  <c r="R87" i="2" s="1"/>
  <c r="AK86" i="2"/>
  <c r="L86" i="6" s="1"/>
  <c r="AI86" i="2"/>
  <c r="J86" i="6" s="1"/>
  <c r="AK85" i="2"/>
  <c r="L85" i="6" s="1"/>
  <c r="V84" i="2"/>
  <c r="AJ84" i="2"/>
  <c r="K84" i="6" s="1"/>
  <c r="V82" i="2"/>
  <c r="AJ82" i="2"/>
  <c r="K82" i="6" s="1"/>
  <c r="AK83" i="2"/>
  <c r="L83" i="6" s="1"/>
  <c r="AI83" i="2"/>
  <c r="J83" i="6" s="1"/>
  <c r="AS84" i="2"/>
  <c r="AL84" i="2"/>
  <c r="AK81" i="2"/>
  <c r="L81" i="6" s="1"/>
  <c r="AS87" i="2" l="1"/>
  <c r="AL87" i="2"/>
  <c r="AM87" i="2" s="1"/>
  <c r="AN87" i="2"/>
  <c r="G87" i="6" s="1"/>
  <c r="AL86" i="2"/>
  <c r="AS86" i="2"/>
  <c r="AT84" i="2"/>
  <c r="AK84" i="2"/>
  <c r="L84" i="6" s="1"/>
  <c r="AN83" i="2"/>
  <c r="G83" i="6" s="1"/>
  <c r="AL83" i="2"/>
  <c r="AM83" i="2" s="1"/>
  <c r="AS83" i="2"/>
  <c r="AM84" i="2"/>
  <c r="AK82" i="2"/>
  <c r="L82" i="6" s="1"/>
  <c r="AL82" i="2"/>
  <c r="AS82" i="2"/>
  <c r="AL85" i="2"/>
  <c r="AS85" i="2"/>
  <c r="AN85" i="2"/>
  <c r="G85" i="6" s="1"/>
  <c r="AL81" i="2"/>
  <c r="AM81" i="2" s="1"/>
  <c r="AN81" i="2"/>
  <c r="G81" i="6" s="1"/>
  <c r="AS81" i="2"/>
  <c r="AL80" i="2"/>
  <c r="AS80" i="2"/>
  <c r="AW81" i="2"/>
  <c r="AP83" i="2"/>
  <c r="AP81" i="2"/>
  <c r="AP85" i="2"/>
  <c r="AP87" i="2"/>
  <c r="AW83" i="2"/>
  <c r="AW87" i="2"/>
  <c r="AW85" i="2"/>
  <c r="O87" i="6" l="1"/>
  <c r="M87" i="6"/>
  <c r="O81" i="6"/>
  <c r="M81" i="6"/>
  <c r="O83" i="6"/>
  <c r="M83" i="6"/>
  <c r="O85" i="6"/>
  <c r="M85" i="6"/>
  <c r="BD87" i="2"/>
  <c r="BB87" i="2"/>
  <c r="Q87" i="6" s="1"/>
  <c r="AM86" i="2"/>
  <c r="AN86" i="2"/>
  <c r="G86" i="6" s="1"/>
  <c r="AO87" i="2"/>
  <c r="H87" i="6" s="1"/>
  <c r="AT87" i="2"/>
  <c r="AT86" i="2"/>
  <c r="BD85" i="2"/>
  <c r="BB85" i="2"/>
  <c r="Q85" i="6" s="1"/>
  <c r="BD83" i="2"/>
  <c r="BB83" i="2"/>
  <c r="Q83" i="6" s="1"/>
  <c r="AT85" i="2"/>
  <c r="AM82" i="2"/>
  <c r="AN82" i="2"/>
  <c r="G82" i="6" s="1"/>
  <c r="AO85" i="2"/>
  <c r="H85" i="6" s="1"/>
  <c r="AM85" i="2"/>
  <c r="AT82" i="2"/>
  <c r="AN84" i="2"/>
  <c r="G84" i="6" s="1"/>
  <c r="AT83" i="2"/>
  <c r="AO83" i="2"/>
  <c r="H83" i="6" s="1"/>
  <c r="BD81" i="2"/>
  <c r="BB81" i="2"/>
  <c r="Q81" i="6" s="1"/>
  <c r="AT80" i="2"/>
  <c r="AT81" i="2"/>
  <c r="AM80" i="2"/>
  <c r="AO81" i="2"/>
  <c r="H81" i="6" s="1"/>
  <c r="AW82" i="2"/>
  <c r="AQ87" i="2"/>
  <c r="AX83" i="2"/>
  <c r="AX87" i="2"/>
  <c r="AX81" i="2"/>
  <c r="AP84" i="2"/>
  <c r="AX85" i="2"/>
  <c r="AQ81" i="2"/>
  <c r="AP82" i="2"/>
  <c r="AQ83" i="2"/>
  <c r="AW86" i="2"/>
  <c r="AW84" i="2"/>
  <c r="AP86" i="2"/>
  <c r="AQ85" i="2"/>
  <c r="P81" i="6" l="1"/>
  <c r="N81" i="6"/>
  <c r="P83" i="6"/>
  <c r="N83" i="6"/>
  <c r="M82" i="6"/>
  <c r="O82" i="6"/>
  <c r="N85" i="6"/>
  <c r="M84" i="6"/>
  <c r="O84" i="6"/>
  <c r="P85" i="6"/>
  <c r="M86" i="6"/>
  <c r="O86" i="6"/>
  <c r="P87" i="6"/>
  <c r="N87" i="6"/>
  <c r="BC87" i="2"/>
  <c r="R87" i="6" s="1"/>
  <c r="BD86" i="2"/>
  <c r="BB86" i="2"/>
  <c r="Q86" i="6" s="1"/>
  <c r="AR87" i="2"/>
  <c r="AO86" i="2"/>
  <c r="AY87" i="2"/>
  <c r="BC83" i="2"/>
  <c r="R83" i="6" s="1"/>
  <c r="AR85" i="2"/>
  <c r="AR83" i="2"/>
  <c r="BD84" i="2"/>
  <c r="BB84" i="2"/>
  <c r="Q84" i="6" s="1"/>
  <c r="BD82" i="2"/>
  <c r="BB82" i="2"/>
  <c r="Q82" i="6" s="1"/>
  <c r="BC85" i="2"/>
  <c r="R85" i="6" s="1"/>
  <c r="AY83" i="2"/>
  <c r="AY85" i="2"/>
  <c r="AO84" i="2"/>
  <c r="H84" i="6" s="1"/>
  <c r="AO82" i="2"/>
  <c r="H82" i="6" s="1"/>
  <c r="BC81" i="2"/>
  <c r="R81" i="6" s="1"/>
  <c r="AR81" i="2"/>
  <c r="AY81" i="2"/>
  <c r="AQ82" i="2"/>
  <c r="AX86" i="2"/>
  <c r="AQ86" i="2"/>
  <c r="AQ84" i="2"/>
  <c r="AX82" i="2"/>
  <c r="AX84" i="2"/>
  <c r="N82" i="6" l="1"/>
  <c r="P82" i="6"/>
  <c r="AY84" i="2"/>
  <c r="BE84" i="2" s="1"/>
  <c r="N84" i="6"/>
  <c r="P84" i="6"/>
  <c r="N86" i="6"/>
  <c r="AY86" i="2"/>
  <c r="BF86" i="2" s="1"/>
  <c r="H86" i="6"/>
  <c r="P86" i="6"/>
  <c r="AR86" i="2"/>
  <c r="BC86" i="2"/>
  <c r="R86" i="6" s="1"/>
  <c r="BE86" i="2"/>
  <c r="BF87" i="2"/>
  <c r="BE87" i="2"/>
  <c r="AR82" i="2"/>
  <c r="BC82" i="2"/>
  <c r="R82" i="6" s="1"/>
  <c r="AR84" i="2"/>
  <c r="BC84" i="2"/>
  <c r="R84" i="6" s="1"/>
  <c r="BF85" i="2"/>
  <c r="BE85" i="2"/>
  <c r="AY82" i="2"/>
  <c r="BF84" i="2"/>
  <c r="BF83" i="2"/>
  <c r="BE83" i="2"/>
  <c r="BF81" i="2"/>
  <c r="BE81" i="2"/>
  <c r="BF82" i="2" l="1"/>
  <c r="BE82" i="2"/>
  <c r="S79" i="6" l="1"/>
  <c r="B79" i="6"/>
  <c r="A79" i="6"/>
  <c r="S78" i="6"/>
  <c r="B78" i="6"/>
  <c r="A78" i="6"/>
  <c r="S77" i="6"/>
  <c r="B77" i="6"/>
  <c r="A77" i="6"/>
  <c r="BA79" i="2"/>
  <c r="AZ79" i="2"/>
  <c r="AV79" i="2"/>
  <c r="AD79" i="2"/>
  <c r="AE79" i="2" s="1"/>
  <c r="X79" i="2"/>
  <c r="Y79" i="2" s="1"/>
  <c r="F79" i="6" s="1"/>
  <c r="S79" i="2"/>
  <c r="T79" i="2" s="1"/>
  <c r="E79" i="2"/>
  <c r="C79" i="2"/>
  <c r="B79" i="2"/>
  <c r="A79" i="2"/>
  <c r="BA78" i="2"/>
  <c r="AZ78" i="2"/>
  <c r="AV78" i="2"/>
  <c r="AD78" i="2"/>
  <c r="AE78" i="2" s="1"/>
  <c r="X78" i="2"/>
  <c r="Y78" i="2" s="1"/>
  <c r="F78" i="6" s="1"/>
  <c r="S78" i="2"/>
  <c r="T78" i="2" s="1"/>
  <c r="E78" i="2"/>
  <c r="F78" i="2" s="1"/>
  <c r="C78" i="2"/>
  <c r="D78" i="2" s="1"/>
  <c r="B78" i="2"/>
  <c r="A78" i="2"/>
  <c r="BA77" i="2"/>
  <c r="AZ77" i="2"/>
  <c r="AV77" i="2"/>
  <c r="AD77" i="2"/>
  <c r="AE77" i="2" s="1"/>
  <c r="X77" i="2"/>
  <c r="Y77" i="2" s="1"/>
  <c r="F77" i="6" s="1"/>
  <c r="S77" i="2"/>
  <c r="T77" i="2" s="1"/>
  <c r="E77" i="2"/>
  <c r="F77" i="2" s="1"/>
  <c r="C77" i="2"/>
  <c r="D77" i="2" s="1"/>
  <c r="B77" i="2"/>
  <c r="A77" i="2"/>
  <c r="G77" i="2" l="1"/>
  <c r="H77" i="2" s="1"/>
  <c r="U77" i="2"/>
  <c r="Z77" i="2"/>
  <c r="AA77" i="2" s="1"/>
  <c r="AF77" i="2"/>
  <c r="AG77" i="2" s="1"/>
  <c r="J78" i="2"/>
  <c r="K78" i="2" s="1"/>
  <c r="E78" i="6"/>
  <c r="E77" i="6"/>
  <c r="E79" i="6"/>
  <c r="V77" i="2"/>
  <c r="AJ77" i="2"/>
  <c r="K77" i="6" s="1"/>
  <c r="D79" i="2"/>
  <c r="J79" i="2"/>
  <c r="J77" i="2"/>
  <c r="O77" i="2"/>
  <c r="G78" i="2"/>
  <c r="Z78" i="2"/>
  <c r="AF78" i="2"/>
  <c r="F79" i="2"/>
  <c r="G79" i="2"/>
  <c r="U79" i="2"/>
  <c r="U80" i="2" s="1"/>
  <c r="Z79" i="2"/>
  <c r="AF79" i="2"/>
  <c r="V80" i="2" l="1"/>
  <c r="AK80" i="2" s="1"/>
  <c r="L80" i="6" s="1"/>
  <c r="AJ80" i="2"/>
  <c r="K80" i="6" s="1"/>
  <c r="C77" i="6"/>
  <c r="Q77" i="2"/>
  <c r="R77" i="2" s="1"/>
  <c r="P77" i="2"/>
  <c r="L78" i="2"/>
  <c r="M78" i="2" s="1"/>
  <c r="AH77" i="2"/>
  <c r="I77" i="6" s="1"/>
  <c r="AG79" i="2"/>
  <c r="AH79" i="2"/>
  <c r="I79" i="6" s="1"/>
  <c r="V79" i="2"/>
  <c r="AJ79" i="2"/>
  <c r="K79" i="6" s="1"/>
  <c r="AA78" i="2"/>
  <c r="D77" i="6"/>
  <c r="K79" i="2"/>
  <c r="L79" i="2"/>
  <c r="M79" i="2" s="1"/>
  <c r="AK77" i="2"/>
  <c r="L77" i="6" s="1"/>
  <c r="AA79" i="2"/>
  <c r="H79" i="2"/>
  <c r="O79" i="2"/>
  <c r="AG78" i="2"/>
  <c r="AH78" i="2"/>
  <c r="U78" i="2"/>
  <c r="H78" i="2"/>
  <c r="O78" i="2"/>
  <c r="AI77" i="2"/>
  <c r="J77" i="6" s="1"/>
  <c r="K77" i="2"/>
  <c r="L77" i="2"/>
  <c r="M77" i="2" s="1"/>
  <c r="C79" i="6" l="1"/>
  <c r="P79" i="2"/>
  <c r="Q79" i="2"/>
  <c r="R79" i="2" s="1"/>
  <c r="C78" i="6"/>
  <c r="P78" i="2"/>
  <c r="Q78" i="2"/>
  <c r="R78" i="2" s="1"/>
  <c r="AI78" i="2"/>
  <c r="J78" i="6" s="1"/>
  <c r="I78" i="6"/>
  <c r="D78" i="6"/>
  <c r="V78" i="2"/>
  <c r="AJ78" i="2"/>
  <c r="K78" i="6" s="1"/>
  <c r="D79" i="6"/>
  <c r="AK79" i="2"/>
  <c r="L79" i="6" s="1"/>
  <c r="AI79" i="2"/>
  <c r="J79" i="6" s="1"/>
  <c r="AS77" i="2"/>
  <c r="AN77" i="2"/>
  <c r="G77" i="6" s="1"/>
  <c r="AL77" i="2"/>
  <c r="AP77" i="2"/>
  <c r="AW77" i="2"/>
  <c r="M77" i="6" l="1"/>
  <c r="O77" i="6"/>
  <c r="BD77" i="2"/>
  <c r="BB77" i="2"/>
  <c r="Q77" i="6" s="1"/>
  <c r="AO77" i="2"/>
  <c r="H77" i="6" s="1"/>
  <c r="AK78" i="2"/>
  <c r="L78" i="6" s="1"/>
  <c r="AS78" i="2"/>
  <c r="AL78" i="2"/>
  <c r="AM77" i="2"/>
  <c r="AT77" i="2"/>
  <c r="AL79" i="2"/>
  <c r="AS79" i="2"/>
  <c r="AN79" i="2"/>
  <c r="AW79" i="2"/>
  <c r="AP79" i="2"/>
  <c r="AX77" i="2"/>
  <c r="AQ77" i="2"/>
  <c r="G79" i="6" l="1"/>
  <c r="AN80" i="2"/>
  <c r="O79" i="6"/>
  <c r="M79" i="6"/>
  <c r="P77" i="6"/>
  <c r="N77" i="6"/>
  <c r="BD79" i="2"/>
  <c r="BB79" i="2"/>
  <c r="Q79" i="6" s="1"/>
  <c r="BC77" i="2"/>
  <c r="R77" i="6" s="1"/>
  <c r="AR77" i="2"/>
  <c r="AT79" i="2"/>
  <c r="AT78" i="2"/>
  <c r="AO79" i="2"/>
  <c r="H79" i="6" s="1"/>
  <c r="AM79" i="2"/>
  <c r="AM78" i="2"/>
  <c r="AN78" i="2"/>
  <c r="G78" i="6" s="1"/>
  <c r="AY77" i="2"/>
  <c r="AP80" i="2"/>
  <c r="AX79" i="2"/>
  <c r="AP78" i="2"/>
  <c r="AW80" i="2"/>
  <c r="AW78" i="2"/>
  <c r="AQ79" i="2"/>
  <c r="O80" i="6" l="1"/>
  <c r="BB80" i="2"/>
  <c r="Q80" i="6" s="1"/>
  <c r="BD80" i="2"/>
  <c r="M80" i="6"/>
  <c r="G80" i="6"/>
  <c r="AO80" i="2"/>
  <c r="M78" i="6"/>
  <c r="O78" i="6"/>
  <c r="N79" i="6"/>
  <c r="P79" i="6"/>
  <c r="BD78" i="2"/>
  <c r="BB78" i="2"/>
  <c r="Q78" i="6" s="1"/>
  <c r="AR79" i="2"/>
  <c r="BC79" i="2"/>
  <c r="R79" i="6" s="1"/>
  <c r="AO78" i="2"/>
  <c r="H78" i="6" s="1"/>
  <c r="BF77" i="2"/>
  <c r="BE77" i="2"/>
  <c r="AY79" i="2"/>
  <c r="AQ80" i="2"/>
  <c r="AX78" i="2"/>
  <c r="AX80" i="2"/>
  <c r="AQ78" i="2"/>
  <c r="P80" i="6" l="1"/>
  <c r="BC80" i="2"/>
  <c r="R80" i="6" s="1"/>
  <c r="N80" i="6"/>
  <c r="AR80" i="2"/>
  <c r="H80" i="6"/>
  <c r="AY80" i="2"/>
  <c r="N78" i="6"/>
  <c r="P78" i="6"/>
  <c r="AY78" i="2"/>
  <c r="BF78" i="2" s="1"/>
  <c r="AR78" i="2"/>
  <c r="BC78" i="2"/>
  <c r="R78" i="6" s="1"/>
  <c r="BF79" i="2"/>
  <c r="BE79" i="2"/>
  <c r="BF80" i="2" l="1"/>
  <c r="BE80" i="2"/>
  <c r="BE78" i="2"/>
  <c r="S71" i="6"/>
  <c r="B71" i="6"/>
  <c r="A71" i="6"/>
  <c r="S75" i="6"/>
  <c r="B75" i="6"/>
  <c r="A75" i="6"/>
  <c r="S74" i="6"/>
  <c r="F74" i="6"/>
  <c r="B74" i="6"/>
  <c r="A74" i="6"/>
  <c r="S73" i="6"/>
  <c r="B73" i="6"/>
  <c r="A73" i="6"/>
  <c r="S72" i="6"/>
  <c r="F72" i="6"/>
  <c r="B72" i="6"/>
  <c r="A72" i="6"/>
  <c r="S70" i="6"/>
  <c r="E70" i="6"/>
  <c r="B70" i="6"/>
  <c r="A70" i="6"/>
  <c r="S69" i="6"/>
  <c r="F69" i="6"/>
  <c r="B69" i="6"/>
  <c r="A69" i="6"/>
  <c r="S68" i="6"/>
  <c r="E68" i="6"/>
  <c r="B68" i="6"/>
  <c r="A68" i="6"/>
  <c r="BA75" i="2"/>
  <c r="AZ75" i="2"/>
  <c r="AV75" i="2"/>
  <c r="AD75" i="2"/>
  <c r="AE75" i="2" s="1"/>
  <c r="X75" i="2"/>
  <c r="Y75" i="2" s="1"/>
  <c r="F75" i="6" s="1"/>
  <c r="S75" i="2"/>
  <c r="T75" i="2" s="1"/>
  <c r="E75" i="2"/>
  <c r="F75" i="2" s="1"/>
  <c r="C75" i="2"/>
  <c r="D75" i="2" s="1"/>
  <c r="B75" i="2"/>
  <c r="A75" i="2"/>
  <c r="BA74" i="2"/>
  <c r="AZ74" i="2"/>
  <c r="AV74" i="2"/>
  <c r="AD74" i="2"/>
  <c r="AE74" i="2" s="1"/>
  <c r="X74" i="2"/>
  <c r="Y74" i="2" s="1"/>
  <c r="S74" i="2"/>
  <c r="T74" i="2" s="1"/>
  <c r="E74" i="2"/>
  <c r="F74" i="2" s="1"/>
  <c r="C74" i="2"/>
  <c r="D74" i="2" s="1"/>
  <c r="B74" i="2"/>
  <c r="A74" i="2"/>
  <c r="BA73" i="2"/>
  <c r="AZ73" i="2"/>
  <c r="AV73" i="2"/>
  <c r="AD73" i="2"/>
  <c r="AE73" i="2" s="1"/>
  <c r="X73" i="2"/>
  <c r="Y73" i="2" s="1"/>
  <c r="F73" i="6" s="1"/>
  <c r="S73" i="2"/>
  <c r="T73" i="2" s="1"/>
  <c r="E73" i="2"/>
  <c r="F73" i="2" s="1"/>
  <c r="C73" i="2"/>
  <c r="D73" i="2" s="1"/>
  <c r="B73" i="2"/>
  <c r="A73" i="2"/>
  <c r="BA72" i="2"/>
  <c r="AZ72" i="2"/>
  <c r="AV72" i="2"/>
  <c r="AD72" i="2"/>
  <c r="AE72" i="2" s="1"/>
  <c r="X72" i="2"/>
  <c r="Y72" i="2" s="1"/>
  <c r="S72" i="2"/>
  <c r="T72" i="2" s="1"/>
  <c r="E72" i="2"/>
  <c r="F72" i="2" s="1"/>
  <c r="C72" i="2"/>
  <c r="D72" i="2" s="1"/>
  <c r="B72" i="2"/>
  <c r="A72" i="2"/>
  <c r="BA71" i="2"/>
  <c r="AZ71" i="2"/>
  <c r="AV71" i="2"/>
  <c r="AD71" i="2"/>
  <c r="AE71" i="2" s="1"/>
  <c r="X71" i="2"/>
  <c r="Y71" i="2" s="1"/>
  <c r="F71" i="6" s="1"/>
  <c r="S71" i="2"/>
  <c r="T71" i="2" s="1"/>
  <c r="E71" i="2"/>
  <c r="C71" i="2"/>
  <c r="B71" i="2"/>
  <c r="A71" i="2"/>
  <c r="BA70" i="2"/>
  <c r="AZ70" i="2"/>
  <c r="AV70" i="2"/>
  <c r="AD70" i="2"/>
  <c r="AE70" i="2" s="1"/>
  <c r="X70" i="2"/>
  <c r="Y70" i="2" s="1"/>
  <c r="F70" i="6" s="1"/>
  <c r="S70" i="2"/>
  <c r="T70" i="2" s="1"/>
  <c r="E70" i="2"/>
  <c r="G70" i="2" s="1"/>
  <c r="C70" i="2"/>
  <c r="J70" i="2" s="1"/>
  <c r="B70" i="2"/>
  <c r="A70" i="2"/>
  <c r="BA69" i="2"/>
  <c r="AZ69" i="2"/>
  <c r="AV69" i="2"/>
  <c r="AD69" i="2"/>
  <c r="AE69" i="2" s="1"/>
  <c r="X69" i="2"/>
  <c r="Y69" i="2" s="1"/>
  <c r="S69" i="2"/>
  <c r="T69" i="2" s="1"/>
  <c r="E69" i="2"/>
  <c r="F69" i="2" s="1"/>
  <c r="C69" i="2"/>
  <c r="D69" i="2" s="1"/>
  <c r="B69" i="2"/>
  <c r="A69" i="2"/>
  <c r="BA68" i="2"/>
  <c r="AZ68" i="2"/>
  <c r="AV68" i="2"/>
  <c r="AD68" i="2"/>
  <c r="AE68" i="2" s="1"/>
  <c r="X68" i="2"/>
  <c r="Y68" i="2" s="1"/>
  <c r="F68" i="6" s="1"/>
  <c r="S68" i="2"/>
  <c r="T68" i="2" s="1"/>
  <c r="E68" i="2"/>
  <c r="F68" i="2" s="1"/>
  <c r="C68" i="2"/>
  <c r="D68" i="2" s="1"/>
  <c r="B68" i="2"/>
  <c r="A68" i="2"/>
  <c r="D70" i="2" l="1"/>
  <c r="F70" i="2"/>
  <c r="E69" i="6"/>
  <c r="E72" i="6"/>
  <c r="E74" i="6"/>
  <c r="E75" i="6"/>
  <c r="E73" i="6"/>
  <c r="E71" i="6"/>
  <c r="G74" i="2"/>
  <c r="J74" i="2"/>
  <c r="Z74" i="2"/>
  <c r="AF74" i="2"/>
  <c r="G75" i="2"/>
  <c r="J75" i="2"/>
  <c r="U75" i="2"/>
  <c r="Z75" i="2"/>
  <c r="AF75" i="2"/>
  <c r="L70" i="2"/>
  <c r="M70" i="2" s="1"/>
  <c r="K70" i="2"/>
  <c r="O70" i="2"/>
  <c r="C70" i="6" s="1"/>
  <c r="H70" i="2"/>
  <c r="D71" i="2"/>
  <c r="J71" i="2"/>
  <c r="Z70" i="2"/>
  <c r="AF70" i="2"/>
  <c r="F71" i="2"/>
  <c r="G71" i="2"/>
  <c r="U71" i="2"/>
  <c r="Z71" i="2"/>
  <c r="AF71" i="2"/>
  <c r="G72" i="2"/>
  <c r="J72" i="2"/>
  <c r="Z72" i="2"/>
  <c r="AF72" i="2"/>
  <c r="G73" i="2"/>
  <c r="J73" i="2"/>
  <c r="U73" i="2"/>
  <c r="Z73" i="2"/>
  <c r="AF73" i="2"/>
  <c r="G68" i="2"/>
  <c r="J68" i="2"/>
  <c r="Z68" i="2"/>
  <c r="AF68" i="2"/>
  <c r="G69" i="2"/>
  <c r="J69" i="2"/>
  <c r="U69" i="2"/>
  <c r="Z69" i="2"/>
  <c r="AF69" i="2"/>
  <c r="S67" i="6"/>
  <c r="B67" i="6"/>
  <c r="A67" i="6"/>
  <c r="S66" i="6"/>
  <c r="E66" i="6"/>
  <c r="C66" i="6"/>
  <c r="B66" i="6"/>
  <c r="A66" i="6"/>
  <c r="S65" i="6"/>
  <c r="B65" i="6"/>
  <c r="A65" i="6"/>
  <c r="BA67" i="2"/>
  <c r="AZ67" i="2"/>
  <c r="AV67" i="2"/>
  <c r="AD67" i="2"/>
  <c r="AF67" i="2" s="1"/>
  <c r="X67" i="2"/>
  <c r="Z67" i="2" s="1"/>
  <c r="S67" i="2"/>
  <c r="U67" i="2" s="1"/>
  <c r="E67" i="2"/>
  <c r="G67" i="2" s="1"/>
  <c r="C67" i="2"/>
  <c r="J67" i="2" s="1"/>
  <c r="B67" i="2"/>
  <c r="A67" i="2"/>
  <c r="BA66" i="2"/>
  <c r="AZ66" i="2"/>
  <c r="AV66" i="2"/>
  <c r="AE66" i="2"/>
  <c r="AD66" i="2"/>
  <c r="AF66" i="2" s="1"/>
  <c r="Y66" i="2"/>
  <c r="F66" i="6" s="1"/>
  <c r="X66" i="2"/>
  <c r="Z66" i="2" s="1"/>
  <c r="T66" i="2"/>
  <c r="S66" i="2"/>
  <c r="F66" i="2"/>
  <c r="E66" i="2"/>
  <c r="G66" i="2" s="1"/>
  <c r="O66" i="2" s="1"/>
  <c r="D66" i="2"/>
  <c r="C66" i="2"/>
  <c r="J66" i="2" s="1"/>
  <c r="B66" i="2"/>
  <c r="A66" i="2"/>
  <c r="BA65" i="2"/>
  <c r="AZ65" i="2"/>
  <c r="AV65" i="2"/>
  <c r="AD65" i="2"/>
  <c r="AF65" i="2" s="1"/>
  <c r="X65" i="2"/>
  <c r="Z65" i="2" s="1"/>
  <c r="S65" i="2"/>
  <c r="U65" i="2" s="1"/>
  <c r="AJ65" i="2" s="1"/>
  <c r="K65" i="6" s="1"/>
  <c r="E65" i="2"/>
  <c r="G65" i="2" s="1"/>
  <c r="O65" i="2" s="1"/>
  <c r="Q65" i="2" s="1"/>
  <c r="R65" i="2" s="1"/>
  <c r="C65" i="2"/>
  <c r="J65" i="2" s="1"/>
  <c r="L65" i="2" s="1"/>
  <c r="M65" i="2" s="1"/>
  <c r="B65" i="2"/>
  <c r="A65" i="2"/>
  <c r="AS65" i="2" l="1"/>
  <c r="E67" i="6"/>
  <c r="D65" i="2"/>
  <c r="F65" i="2"/>
  <c r="T65" i="2"/>
  <c r="Y65" i="2"/>
  <c r="F65" i="6" s="1"/>
  <c r="AE65" i="2"/>
  <c r="D67" i="2"/>
  <c r="F67" i="2"/>
  <c r="T67" i="2"/>
  <c r="Y67" i="2"/>
  <c r="F67" i="6" s="1"/>
  <c r="AE67" i="2"/>
  <c r="C65" i="6"/>
  <c r="E65" i="6"/>
  <c r="AG75" i="2"/>
  <c r="AH75" i="2"/>
  <c r="V75" i="2"/>
  <c r="AJ75" i="2"/>
  <c r="K75" i="6" s="1"/>
  <c r="H75" i="2"/>
  <c r="O75" i="2"/>
  <c r="C75" i="6" s="1"/>
  <c r="AA74" i="2"/>
  <c r="K74" i="2"/>
  <c r="L74" i="2"/>
  <c r="M74" i="2" s="1"/>
  <c r="AA75" i="2"/>
  <c r="K75" i="2"/>
  <c r="L75" i="2"/>
  <c r="M75" i="2" s="1"/>
  <c r="AG74" i="2"/>
  <c r="AH74" i="2"/>
  <c r="U74" i="2"/>
  <c r="H74" i="2"/>
  <c r="O74" i="2"/>
  <c r="C74" i="6" s="1"/>
  <c r="AG73" i="2"/>
  <c r="AH73" i="2"/>
  <c r="I73" i="6" s="1"/>
  <c r="V73" i="2"/>
  <c r="AJ73" i="2"/>
  <c r="K73" i="6" s="1"/>
  <c r="H73" i="2"/>
  <c r="O73" i="2"/>
  <c r="C73" i="6" s="1"/>
  <c r="AA72" i="2"/>
  <c r="K72" i="2"/>
  <c r="L72" i="2"/>
  <c r="M72" i="2" s="1"/>
  <c r="AG71" i="2"/>
  <c r="AH71" i="2"/>
  <c r="I71" i="6" s="1"/>
  <c r="V71" i="2"/>
  <c r="AJ71" i="2"/>
  <c r="K71" i="6" s="1"/>
  <c r="AA70" i="2"/>
  <c r="K71" i="2"/>
  <c r="L71" i="2"/>
  <c r="M71" i="2" s="1"/>
  <c r="AA73" i="2"/>
  <c r="K73" i="2"/>
  <c r="L73" i="2"/>
  <c r="M73" i="2" s="1"/>
  <c r="AG72" i="2"/>
  <c r="AH72" i="2"/>
  <c r="U72" i="2"/>
  <c r="H72" i="2"/>
  <c r="O72" i="2"/>
  <c r="C72" i="6" s="1"/>
  <c r="AA71" i="2"/>
  <c r="H71" i="2"/>
  <c r="O71" i="2"/>
  <c r="C71" i="6" s="1"/>
  <c r="AG70" i="2"/>
  <c r="AH70" i="2"/>
  <c r="I70" i="6" s="1"/>
  <c r="U70" i="2"/>
  <c r="P70" i="2"/>
  <c r="D70" i="6" s="1"/>
  <c r="Q70" i="2"/>
  <c r="R70" i="2" s="1"/>
  <c r="AG69" i="2"/>
  <c r="AH69" i="2"/>
  <c r="V69" i="2"/>
  <c r="AJ69" i="2"/>
  <c r="K69" i="6" s="1"/>
  <c r="H69" i="2"/>
  <c r="O69" i="2"/>
  <c r="C69" i="6" s="1"/>
  <c r="AA68" i="2"/>
  <c r="K68" i="2"/>
  <c r="L68" i="2"/>
  <c r="M68" i="2" s="1"/>
  <c r="AA69" i="2"/>
  <c r="K69" i="2"/>
  <c r="L69" i="2"/>
  <c r="M69" i="2" s="1"/>
  <c r="AG68" i="2"/>
  <c r="AH68" i="2"/>
  <c r="U68" i="2"/>
  <c r="H68" i="2"/>
  <c r="O68" i="2"/>
  <c r="C68" i="6" s="1"/>
  <c r="H65" i="2"/>
  <c r="AA65" i="2"/>
  <c r="U66" i="2"/>
  <c r="AA66" i="2"/>
  <c r="AH66" i="2"/>
  <c r="I66" i="6" s="1"/>
  <c r="AG66" i="2"/>
  <c r="K65" i="2"/>
  <c r="P65" i="2"/>
  <c r="V65" i="2"/>
  <c r="AN65" i="2"/>
  <c r="G65" i="6" s="1"/>
  <c r="AL65" i="2"/>
  <c r="AH65" i="2"/>
  <c r="I65" i="6" s="1"/>
  <c r="AG65" i="2"/>
  <c r="L66" i="2"/>
  <c r="M66" i="2" s="1"/>
  <c r="K66" i="2"/>
  <c r="Q66" i="2"/>
  <c r="R66" i="2" s="1"/>
  <c r="P66" i="2"/>
  <c r="D66" i="6" s="1"/>
  <c r="H66" i="2"/>
  <c r="L67" i="2"/>
  <c r="M67" i="2" s="1"/>
  <c r="K67" i="2"/>
  <c r="O67" i="2"/>
  <c r="C67" i="6" s="1"/>
  <c r="H67" i="2"/>
  <c r="AJ67" i="2"/>
  <c r="K67" i="6" s="1"/>
  <c r="V67" i="2"/>
  <c r="AA67" i="2"/>
  <c r="AH67" i="2"/>
  <c r="I67" i="6" s="1"/>
  <c r="AG67" i="2"/>
  <c r="S63" i="6"/>
  <c r="B63" i="6"/>
  <c r="A63" i="6"/>
  <c r="S62" i="6"/>
  <c r="B62" i="6"/>
  <c r="A62" i="6"/>
  <c r="S61" i="6"/>
  <c r="B61" i="6"/>
  <c r="A61" i="6"/>
  <c r="S60" i="6"/>
  <c r="B60" i="6"/>
  <c r="A60" i="6"/>
  <c r="S59" i="6"/>
  <c r="B59" i="6"/>
  <c r="A59" i="6"/>
  <c r="S58" i="6"/>
  <c r="B58" i="6"/>
  <c r="A58" i="6"/>
  <c r="S57" i="6"/>
  <c r="B57" i="6"/>
  <c r="A57" i="6"/>
  <c r="S56" i="6"/>
  <c r="B56" i="6"/>
  <c r="A56" i="6"/>
  <c r="S55" i="6"/>
  <c r="B55" i="6"/>
  <c r="A55" i="6"/>
  <c r="BA63" i="2"/>
  <c r="AZ63" i="2"/>
  <c r="AV63" i="2"/>
  <c r="AD63" i="2"/>
  <c r="AF63" i="2" s="1"/>
  <c r="X63" i="2"/>
  <c r="Z63" i="2" s="1"/>
  <c r="AA63" i="2" s="1"/>
  <c r="S63" i="2"/>
  <c r="U63" i="2" s="1"/>
  <c r="F63" i="2"/>
  <c r="E63" i="2"/>
  <c r="G63" i="2" s="1"/>
  <c r="O63" i="2" s="1"/>
  <c r="Q63" i="2" s="1"/>
  <c r="R63" i="2" s="1"/>
  <c r="D63" i="2"/>
  <c r="C63" i="2"/>
  <c r="J63" i="2" s="1"/>
  <c r="L63" i="2" s="1"/>
  <c r="M63" i="2" s="1"/>
  <c r="B63" i="2"/>
  <c r="A63" i="2"/>
  <c r="BA62" i="2"/>
  <c r="AZ62" i="2"/>
  <c r="AV62" i="2"/>
  <c r="AD62" i="2"/>
  <c r="X62" i="2"/>
  <c r="S62" i="2"/>
  <c r="T62" i="2" s="1"/>
  <c r="E62" i="2"/>
  <c r="C62" i="2"/>
  <c r="B62" i="2"/>
  <c r="A62" i="2"/>
  <c r="BA61" i="2"/>
  <c r="AZ61" i="2"/>
  <c r="AV61" i="2"/>
  <c r="AD61" i="2"/>
  <c r="X61" i="2"/>
  <c r="S61" i="2"/>
  <c r="E61" i="2"/>
  <c r="C61" i="2"/>
  <c r="B61" i="2"/>
  <c r="A61" i="2"/>
  <c r="BA60" i="2"/>
  <c r="AZ60" i="2"/>
  <c r="AV60" i="2"/>
  <c r="AD60" i="2"/>
  <c r="AF60" i="2" s="1"/>
  <c r="X60" i="2"/>
  <c r="Z60" i="2" s="1"/>
  <c r="S60" i="2"/>
  <c r="T60" i="2" s="1"/>
  <c r="E60" i="2"/>
  <c r="G60" i="2" s="1"/>
  <c r="O60" i="2" s="1"/>
  <c r="C60" i="6" s="1"/>
  <c r="C60" i="2"/>
  <c r="J60" i="2" s="1"/>
  <c r="B60" i="2"/>
  <c r="A60" i="2"/>
  <c r="BA59" i="2"/>
  <c r="AZ59" i="2"/>
  <c r="AV59" i="2"/>
  <c r="AD59" i="2"/>
  <c r="X59" i="2"/>
  <c r="S59" i="2"/>
  <c r="T59" i="2" s="1"/>
  <c r="E59" i="2"/>
  <c r="F59" i="2" s="1"/>
  <c r="C59" i="2"/>
  <c r="D59" i="2" s="1"/>
  <c r="B59" i="2"/>
  <c r="A59" i="2"/>
  <c r="BA58" i="2"/>
  <c r="AZ58" i="2"/>
  <c r="AV58" i="2"/>
  <c r="AF58" i="2"/>
  <c r="AG58" i="2" s="1"/>
  <c r="AD58" i="2"/>
  <c r="AE58" i="2" s="1"/>
  <c r="Z58" i="2"/>
  <c r="X58" i="2"/>
  <c r="Y58" i="2" s="1"/>
  <c r="F58" i="6" s="1"/>
  <c r="S58" i="2"/>
  <c r="T58" i="2" s="1"/>
  <c r="E58" i="2"/>
  <c r="F58" i="2" s="1"/>
  <c r="C58" i="2"/>
  <c r="D58" i="2" s="1"/>
  <c r="B58" i="2"/>
  <c r="A58" i="2"/>
  <c r="BA57" i="2"/>
  <c r="AZ57" i="2"/>
  <c r="AV57" i="2"/>
  <c r="AD57" i="2"/>
  <c r="AF57" i="2" s="1"/>
  <c r="X57" i="2"/>
  <c r="Y57" i="2" s="1"/>
  <c r="F57" i="6" s="1"/>
  <c r="S57" i="2"/>
  <c r="U57" i="2" s="1"/>
  <c r="E57" i="2"/>
  <c r="G57" i="2" s="1"/>
  <c r="C57" i="2"/>
  <c r="J57" i="2" s="1"/>
  <c r="B57" i="2"/>
  <c r="A57" i="2"/>
  <c r="BA56" i="2"/>
  <c r="AZ56" i="2"/>
  <c r="AV56" i="2"/>
  <c r="AE56" i="2"/>
  <c r="AD56" i="2"/>
  <c r="AF56" i="2" s="1"/>
  <c r="Y56" i="2"/>
  <c r="F56" i="6" s="1"/>
  <c r="X56" i="2"/>
  <c r="Z56" i="2" s="1"/>
  <c r="T56" i="2"/>
  <c r="S56" i="2"/>
  <c r="F56" i="2"/>
  <c r="E56" i="2"/>
  <c r="G56" i="2" s="1"/>
  <c r="D56" i="2"/>
  <c r="C56" i="2"/>
  <c r="J56" i="2" s="1"/>
  <c r="B56" i="2"/>
  <c r="A56" i="2"/>
  <c r="BA55" i="2"/>
  <c r="AZ55" i="2"/>
  <c r="AV55" i="2"/>
  <c r="AD55" i="2"/>
  <c r="AF55" i="2" s="1"/>
  <c r="X55" i="2"/>
  <c r="Y55" i="2" s="1"/>
  <c r="F55" i="6" s="1"/>
  <c r="S55" i="2"/>
  <c r="U55" i="2" s="1"/>
  <c r="E55" i="2"/>
  <c r="G55" i="2" s="1"/>
  <c r="C55" i="2"/>
  <c r="J55" i="2" s="1"/>
  <c r="B55" i="2"/>
  <c r="A55" i="2"/>
  <c r="AP65" i="2"/>
  <c r="AW65" i="2"/>
  <c r="M65" i="6" l="1"/>
  <c r="O65" i="6"/>
  <c r="AI68" i="2"/>
  <c r="J68" i="6" s="1"/>
  <c r="I68" i="6"/>
  <c r="AI69" i="2"/>
  <c r="J69" i="6" s="1"/>
  <c r="I69" i="6"/>
  <c r="D60" i="2"/>
  <c r="F60" i="2"/>
  <c r="Y60" i="2"/>
  <c r="F60" i="6" s="1"/>
  <c r="AE60" i="2"/>
  <c r="P63" i="2"/>
  <c r="D63" i="6" s="1"/>
  <c r="T63" i="2"/>
  <c r="Y63" i="2"/>
  <c r="F63" i="6" s="1"/>
  <c r="AE63" i="2"/>
  <c r="AT65" i="2"/>
  <c r="D65" i="6"/>
  <c r="AI72" i="2"/>
  <c r="J72" i="6" s="1"/>
  <c r="I72" i="6"/>
  <c r="AI74" i="2"/>
  <c r="J74" i="6" s="1"/>
  <c r="I74" i="6"/>
  <c r="AI75" i="2"/>
  <c r="J75" i="6" s="1"/>
  <c r="I75" i="6"/>
  <c r="AK75" i="2"/>
  <c r="L75" i="6" s="1"/>
  <c r="P74" i="2"/>
  <c r="D74" i="6" s="1"/>
  <c r="Q74" i="2"/>
  <c r="V74" i="2"/>
  <c r="AJ74" i="2"/>
  <c r="K74" i="6" s="1"/>
  <c r="P75" i="2"/>
  <c r="D75" i="6" s="1"/>
  <c r="Q75" i="2"/>
  <c r="V70" i="2"/>
  <c r="AJ70" i="2"/>
  <c r="K70" i="6" s="1"/>
  <c r="AL70" i="2"/>
  <c r="P71" i="2"/>
  <c r="D71" i="6" s="1"/>
  <c r="Q71" i="2"/>
  <c r="P72" i="2"/>
  <c r="D72" i="6" s="1"/>
  <c r="Q72" i="2"/>
  <c r="V72" i="2"/>
  <c r="AJ72" i="2"/>
  <c r="K72" i="6" s="1"/>
  <c r="AK73" i="2"/>
  <c r="L73" i="6" s="1"/>
  <c r="AI73" i="2"/>
  <c r="J73" i="6" s="1"/>
  <c r="AI70" i="2"/>
  <c r="J70" i="6" s="1"/>
  <c r="AS70" i="2"/>
  <c r="AK71" i="2"/>
  <c r="L71" i="6" s="1"/>
  <c r="AI71" i="2"/>
  <c r="J71" i="6" s="1"/>
  <c r="P73" i="2"/>
  <c r="D73" i="6" s="1"/>
  <c r="Q73" i="2"/>
  <c r="AK69" i="2"/>
  <c r="L69" i="6" s="1"/>
  <c r="P68" i="2"/>
  <c r="D68" i="6" s="1"/>
  <c r="Q68" i="2"/>
  <c r="V68" i="2"/>
  <c r="AJ68" i="2"/>
  <c r="K68" i="6" s="1"/>
  <c r="P69" i="2"/>
  <c r="D69" i="6" s="1"/>
  <c r="Q69" i="2"/>
  <c r="AI66" i="2"/>
  <c r="J66" i="6" s="1"/>
  <c r="BD65" i="2"/>
  <c r="BB65" i="2"/>
  <c r="Q65" i="6" s="1"/>
  <c r="AI67" i="2"/>
  <c r="J67" i="6" s="1"/>
  <c r="AI65" i="2"/>
  <c r="J65" i="6" s="1"/>
  <c r="AO65" i="2"/>
  <c r="H65" i="6" s="1"/>
  <c r="AL66" i="2"/>
  <c r="AS66" i="2"/>
  <c r="AK67" i="2"/>
  <c r="L67" i="6" s="1"/>
  <c r="Q67" i="2"/>
  <c r="P67" i="2"/>
  <c r="D67" i="6" s="1"/>
  <c r="AM65" i="2"/>
  <c r="AK65" i="2"/>
  <c r="L65" i="6" s="1"/>
  <c r="AJ66" i="2"/>
  <c r="K66" i="6" s="1"/>
  <c r="V66" i="2"/>
  <c r="D55" i="2"/>
  <c r="F55" i="2"/>
  <c r="T55" i="2"/>
  <c r="AE55" i="2"/>
  <c r="U56" i="2"/>
  <c r="V56" i="2" s="1"/>
  <c r="D57" i="2"/>
  <c r="F57" i="2"/>
  <c r="T57" i="2"/>
  <c r="AE57" i="2"/>
  <c r="G58" i="2"/>
  <c r="H58" i="2" s="1"/>
  <c r="G61" i="2"/>
  <c r="O61" i="2" s="1"/>
  <c r="F61" i="2"/>
  <c r="U61" i="2"/>
  <c r="AJ61" i="2" s="1"/>
  <c r="K61" i="6" s="1"/>
  <c r="T61" i="2"/>
  <c r="AF61" i="2"/>
  <c r="AH61" i="2" s="1"/>
  <c r="AE61" i="2"/>
  <c r="G62" i="2"/>
  <c r="O62" i="2" s="1"/>
  <c r="C62" i="6" s="1"/>
  <c r="F62" i="2"/>
  <c r="Z62" i="2"/>
  <c r="AA62" i="2" s="1"/>
  <c r="Y62" i="2"/>
  <c r="F62" i="6" s="1"/>
  <c r="Z55" i="2"/>
  <c r="AA55" i="2" s="1"/>
  <c r="E55" i="6"/>
  <c r="Z57" i="2"/>
  <c r="E57" i="6"/>
  <c r="J59" i="2"/>
  <c r="K59" i="2" s="1"/>
  <c r="Y59" i="2"/>
  <c r="F59" i="6" s="1"/>
  <c r="E59" i="6"/>
  <c r="J61" i="2"/>
  <c r="D61" i="2"/>
  <c r="Z61" i="2"/>
  <c r="E61" i="6"/>
  <c r="Y61" i="2"/>
  <c r="F61" i="6" s="1"/>
  <c r="J62" i="2"/>
  <c r="L62" i="2" s="1"/>
  <c r="M62" i="2" s="1"/>
  <c r="D62" i="2"/>
  <c r="AF62" i="2"/>
  <c r="AE62" i="2"/>
  <c r="E56" i="6"/>
  <c r="E58" i="6"/>
  <c r="E60" i="6"/>
  <c r="E62" i="6"/>
  <c r="K63" i="2"/>
  <c r="AS63" i="2"/>
  <c r="C63" i="6"/>
  <c r="E63" i="6"/>
  <c r="L56" i="2"/>
  <c r="M56" i="2" s="1"/>
  <c r="K56" i="2"/>
  <c r="O56" i="2"/>
  <c r="C56" i="6" s="1"/>
  <c r="H56" i="2"/>
  <c r="AJ56" i="2"/>
  <c r="K56" i="6" s="1"/>
  <c r="AA56" i="2"/>
  <c r="AH56" i="2"/>
  <c r="I56" i="6" s="1"/>
  <c r="AG56" i="2"/>
  <c r="L55" i="2"/>
  <c r="M55" i="2" s="1"/>
  <c r="K55" i="2"/>
  <c r="O55" i="2"/>
  <c r="C55" i="6" s="1"/>
  <c r="H55" i="2"/>
  <c r="AJ55" i="2"/>
  <c r="K55" i="6" s="1"/>
  <c r="V55" i="2"/>
  <c r="AH55" i="2"/>
  <c r="AG55" i="2"/>
  <c r="L57" i="2"/>
  <c r="M57" i="2" s="1"/>
  <c r="K57" i="2"/>
  <c r="O57" i="2"/>
  <c r="C57" i="6" s="1"/>
  <c r="H57" i="2"/>
  <c r="AJ57" i="2"/>
  <c r="K57" i="6" s="1"/>
  <c r="V57" i="2"/>
  <c r="AA57" i="2"/>
  <c r="AG57" i="2"/>
  <c r="AH57" i="2"/>
  <c r="I57" i="6" s="1"/>
  <c r="AA58" i="2"/>
  <c r="AF59" i="2"/>
  <c r="AE59" i="2"/>
  <c r="L60" i="2"/>
  <c r="M60" i="2" s="1"/>
  <c r="K60" i="2"/>
  <c r="Q60" i="2"/>
  <c r="R60" i="2" s="1"/>
  <c r="P60" i="2"/>
  <c r="D60" i="6" s="1"/>
  <c r="H60" i="2"/>
  <c r="V61" i="2"/>
  <c r="K62" i="2"/>
  <c r="P62" i="2"/>
  <c r="D62" i="6" s="1"/>
  <c r="AJ63" i="2"/>
  <c r="K63" i="6" s="1"/>
  <c r="V63" i="2"/>
  <c r="AT63" i="2"/>
  <c r="J58" i="2"/>
  <c r="O58" i="2"/>
  <c r="C58" i="6" s="1"/>
  <c r="AH58" i="2"/>
  <c r="G59" i="2"/>
  <c r="U59" i="2"/>
  <c r="Z59" i="2"/>
  <c r="AA60" i="2"/>
  <c r="AG61" i="2"/>
  <c r="AN63" i="2"/>
  <c r="G63" i="6" s="1"/>
  <c r="AL63" i="2"/>
  <c r="AH63" i="2"/>
  <c r="AG63" i="2"/>
  <c r="U60" i="2"/>
  <c r="AH60" i="2"/>
  <c r="AG60" i="2"/>
  <c r="U62" i="2"/>
  <c r="AH62" i="2"/>
  <c r="I62" i="6" s="1"/>
  <c r="H63" i="2"/>
  <c r="S53" i="6"/>
  <c r="B53" i="6"/>
  <c r="A53" i="6"/>
  <c r="S52" i="6"/>
  <c r="B52" i="6"/>
  <c r="A52" i="6"/>
  <c r="S51" i="6"/>
  <c r="B51" i="6"/>
  <c r="A51" i="6"/>
  <c r="S50" i="6"/>
  <c r="B50" i="6"/>
  <c r="A50" i="6"/>
  <c r="S49" i="6"/>
  <c r="B49" i="6"/>
  <c r="A49" i="6"/>
  <c r="S48" i="6"/>
  <c r="B48" i="6"/>
  <c r="A48" i="6"/>
  <c r="S47" i="6"/>
  <c r="B47" i="6"/>
  <c r="A47" i="6"/>
  <c r="S46" i="6"/>
  <c r="E46" i="6"/>
  <c r="B46" i="6"/>
  <c r="A46" i="6"/>
  <c r="BA53" i="2"/>
  <c r="AZ53" i="2"/>
  <c r="AV53" i="2"/>
  <c r="AE53" i="2"/>
  <c r="AD53" i="2"/>
  <c r="AF53" i="2" s="1"/>
  <c r="X53" i="2"/>
  <c r="Y53" i="2" s="1"/>
  <c r="F53" i="6" s="1"/>
  <c r="S53" i="2"/>
  <c r="T53" i="2" s="1"/>
  <c r="E53" i="2"/>
  <c r="F53" i="2" s="1"/>
  <c r="C53" i="2"/>
  <c r="D53" i="2" s="1"/>
  <c r="B53" i="2"/>
  <c r="A53" i="2"/>
  <c r="BA52" i="2"/>
  <c r="AZ52" i="2"/>
  <c r="AV52" i="2"/>
  <c r="AD52" i="2"/>
  <c r="AE52" i="2" s="1"/>
  <c r="X52" i="2"/>
  <c r="Y52" i="2" s="1"/>
  <c r="F52" i="6" s="1"/>
  <c r="S52" i="2"/>
  <c r="T52" i="2" s="1"/>
  <c r="E52" i="2"/>
  <c r="F52" i="2" s="1"/>
  <c r="C52" i="2"/>
  <c r="D52" i="2" s="1"/>
  <c r="B52" i="2"/>
  <c r="A52" i="2"/>
  <c r="BA51" i="2"/>
  <c r="AZ51" i="2"/>
  <c r="AV51" i="2"/>
  <c r="AD51" i="2"/>
  <c r="AE51" i="2" s="1"/>
  <c r="X51" i="2"/>
  <c r="Y51" i="2" s="1"/>
  <c r="F51" i="6" s="1"/>
  <c r="S51" i="2"/>
  <c r="T51" i="2" s="1"/>
  <c r="E51" i="2"/>
  <c r="F51" i="2" s="1"/>
  <c r="C51" i="2"/>
  <c r="D51" i="2" s="1"/>
  <c r="B51" i="2"/>
  <c r="A51" i="2"/>
  <c r="BA50" i="2"/>
  <c r="AZ50" i="2"/>
  <c r="AV50" i="2"/>
  <c r="AD50" i="2"/>
  <c r="AE50" i="2" s="1"/>
  <c r="X50" i="2"/>
  <c r="Y50" i="2" s="1"/>
  <c r="F50" i="6" s="1"/>
  <c r="S50" i="2"/>
  <c r="T50" i="2" s="1"/>
  <c r="E50" i="2"/>
  <c r="G50" i="2" s="1"/>
  <c r="C50" i="2"/>
  <c r="J50" i="2" s="1"/>
  <c r="B50" i="2"/>
  <c r="A50" i="2"/>
  <c r="BA49" i="2"/>
  <c r="AZ49" i="2"/>
  <c r="AV49" i="2"/>
  <c r="AD49" i="2"/>
  <c r="AF49" i="2" s="1"/>
  <c r="X49" i="2"/>
  <c r="Z49" i="2" s="1"/>
  <c r="S49" i="2"/>
  <c r="U49" i="2" s="1"/>
  <c r="E49" i="2"/>
  <c r="G49" i="2" s="1"/>
  <c r="C49" i="2"/>
  <c r="J49" i="2" s="1"/>
  <c r="B49" i="2"/>
  <c r="A49" i="2"/>
  <c r="BA48" i="2"/>
  <c r="AZ48" i="2"/>
  <c r="AV48" i="2"/>
  <c r="AD48" i="2"/>
  <c r="AF48" i="2" s="1"/>
  <c r="X48" i="2"/>
  <c r="Z48" i="2" s="1"/>
  <c r="S48" i="2"/>
  <c r="E48" i="2"/>
  <c r="G48" i="2" s="1"/>
  <c r="C48" i="2"/>
  <c r="J48" i="2" s="1"/>
  <c r="B48" i="2"/>
  <c r="A48" i="2"/>
  <c r="BA47" i="2"/>
  <c r="AZ47" i="2"/>
  <c r="AV47" i="2"/>
  <c r="AD47" i="2"/>
  <c r="AF47" i="2" s="1"/>
  <c r="X47" i="2"/>
  <c r="Z47" i="2" s="1"/>
  <c r="S47" i="2"/>
  <c r="E47" i="2"/>
  <c r="F47" i="2" s="1"/>
  <c r="C47" i="2"/>
  <c r="D47" i="2" s="1"/>
  <c r="B47" i="2"/>
  <c r="A47" i="2"/>
  <c r="BA46" i="2"/>
  <c r="AZ46" i="2"/>
  <c r="AV46" i="2"/>
  <c r="AD46" i="2"/>
  <c r="AE46" i="2" s="1"/>
  <c r="X46" i="2"/>
  <c r="Y46" i="2" s="1"/>
  <c r="F46" i="6" s="1"/>
  <c r="S46" i="2"/>
  <c r="T46" i="2" s="1"/>
  <c r="E46" i="2"/>
  <c r="F46" i="2" s="1"/>
  <c r="C46" i="2"/>
  <c r="D46" i="2" s="1"/>
  <c r="B46" i="2"/>
  <c r="A46" i="2"/>
  <c r="AW63" i="2"/>
  <c r="AQ65" i="2"/>
  <c r="AP63" i="2"/>
  <c r="AX65" i="2"/>
  <c r="N65" i="6" l="1"/>
  <c r="P65" i="6"/>
  <c r="AL62" i="2"/>
  <c r="J47" i="2"/>
  <c r="K47" i="2" s="1"/>
  <c r="E48" i="6"/>
  <c r="E50" i="6"/>
  <c r="E52" i="6"/>
  <c r="E47" i="6"/>
  <c r="E49" i="6"/>
  <c r="E51" i="6"/>
  <c r="E53" i="6"/>
  <c r="AG62" i="2"/>
  <c r="H61" i="2"/>
  <c r="L59" i="2"/>
  <c r="M59" i="2" s="1"/>
  <c r="H62" i="2"/>
  <c r="Q62" i="2"/>
  <c r="R62" i="2" s="1"/>
  <c r="R75" i="2"/>
  <c r="AL75" i="2"/>
  <c r="AN75" i="2"/>
  <c r="G75" i="6" s="1"/>
  <c r="AS75" i="2"/>
  <c r="AK74" i="2"/>
  <c r="L74" i="6" s="1"/>
  <c r="R74" i="2"/>
  <c r="AL74" i="2"/>
  <c r="AS74" i="2"/>
  <c r="AK72" i="2"/>
  <c r="L72" i="6" s="1"/>
  <c r="R72" i="2"/>
  <c r="AS72" i="2"/>
  <c r="AL72" i="2"/>
  <c r="R71" i="2"/>
  <c r="AN71" i="2"/>
  <c r="G71" i="6" s="1"/>
  <c r="AS71" i="2"/>
  <c r="AL71" i="2"/>
  <c r="AM70" i="2"/>
  <c r="AK70" i="2"/>
  <c r="L70" i="6" s="1"/>
  <c r="R73" i="2"/>
  <c r="AL73" i="2"/>
  <c r="AS73" i="2"/>
  <c r="AN73" i="2"/>
  <c r="G73" i="6" s="1"/>
  <c r="AT70" i="2"/>
  <c r="R69" i="2"/>
  <c r="AL69" i="2"/>
  <c r="AN69" i="2"/>
  <c r="G69" i="6" s="1"/>
  <c r="AS69" i="2"/>
  <c r="AK68" i="2"/>
  <c r="L68" i="6" s="1"/>
  <c r="R68" i="2"/>
  <c r="AL68" i="2"/>
  <c r="AS68" i="2"/>
  <c r="AR65" i="2"/>
  <c r="BC65" i="2"/>
  <c r="R65" i="6" s="1"/>
  <c r="AK66" i="2"/>
  <c r="L66" i="6" s="1"/>
  <c r="R67" i="2"/>
  <c r="AS67" i="2"/>
  <c r="AN67" i="2"/>
  <c r="G67" i="6" s="1"/>
  <c r="AL67" i="2"/>
  <c r="AM67" i="2" s="1"/>
  <c r="AT66" i="2"/>
  <c r="AN66" i="2"/>
  <c r="G66" i="6" s="1"/>
  <c r="AM66" i="2"/>
  <c r="AY65" i="2"/>
  <c r="O63" i="6"/>
  <c r="M63" i="6"/>
  <c r="AI63" i="2"/>
  <c r="J63" i="6" s="1"/>
  <c r="I63" i="6"/>
  <c r="AS62" i="2"/>
  <c r="AI61" i="2"/>
  <c r="J61" i="6" s="1"/>
  <c r="I61" i="6"/>
  <c r="AS60" i="2"/>
  <c r="AT60" i="2" s="1"/>
  <c r="AA61" i="2"/>
  <c r="AS61" i="2"/>
  <c r="L61" i="2"/>
  <c r="M61" i="2" s="1"/>
  <c r="K61" i="2"/>
  <c r="AI60" i="2"/>
  <c r="J60" i="6" s="1"/>
  <c r="I60" i="6"/>
  <c r="AI58" i="2"/>
  <c r="J58" i="6" s="1"/>
  <c r="I58" i="6"/>
  <c r="AI55" i="2"/>
  <c r="J55" i="6" s="1"/>
  <c r="I55" i="6"/>
  <c r="Q61" i="2"/>
  <c r="C61" i="6"/>
  <c r="P61" i="2"/>
  <c r="D61" i="6" s="1"/>
  <c r="BD63" i="2"/>
  <c r="BB63" i="2"/>
  <c r="Q63" i="6" s="1"/>
  <c r="AM62" i="2"/>
  <c r="AJ60" i="2"/>
  <c r="K60" i="6" s="1"/>
  <c r="V60" i="2"/>
  <c r="AO63" i="2"/>
  <c r="H63" i="6" s="1"/>
  <c r="AT62" i="2"/>
  <c r="AJ59" i="2"/>
  <c r="K59" i="6" s="1"/>
  <c r="V59" i="2"/>
  <c r="H59" i="2"/>
  <c r="O59" i="2"/>
  <c r="C59" i="6" s="1"/>
  <c r="K58" i="2"/>
  <c r="L58" i="2"/>
  <c r="M58" i="2" s="1"/>
  <c r="AK63" i="2"/>
  <c r="L63" i="6" s="1"/>
  <c r="AH59" i="2"/>
  <c r="I59" i="6" s="1"/>
  <c r="AG59" i="2"/>
  <c r="U58" i="2"/>
  <c r="Q57" i="2"/>
  <c r="P57" i="2"/>
  <c r="D57" i="6" s="1"/>
  <c r="AI62" i="2"/>
  <c r="J62" i="6" s="1"/>
  <c r="AJ62" i="2"/>
  <c r="K62" i="6" s="1"/>
  <c r="V62" i="2"/>
  <c r="AL60" i="2"/>
  <c r="AM63" i="2"/>
  <c r="AA59" i="2"/>
  <c r="P58" i="2"/>
  <c r="D58" i="6" s="1"/>
  <c r="Q58" i="2"/>
  <c r="AK61" i="2"/>
  <c r="L61" i="6" s="1"/>
  <c r="AI57" i="2"/>
  <c r="J57" i="6" s="1"/>
  <c r="AK57" i="2"/>
  <c r="L57" i="6" s="1"/>
  <c r="AK55" i="2"/>
  <c r="L55" i="6" s="1"/>
  <c r="Q55" i="2"/>
  <c r="P55" i="2"/>
  <c r="D55" i="6" s="1"/>
  <c r="AI56" i="2"/>
  <c r="J56" i="6" s="1"/>
  <c r="AK56" i="2"/>
  <c r="L56" i="6" s="1"/>
  <c r="Q56" i="2"/>
  <c r="P56" i="2"/>
  <c r="D56" i="6" s="1"/>
  <c r="J46" i="2"/>
  <c r="Z46" i="2"/>
  <c r="AF46" i="2"/>
  <c r="G47" i="2"/>
  <c r="L47" i="2"/>
  <c r="M47" i="2" s="1"/>
  <c r="AA47" i="2"/>
  <c r="O48" i="2"/>
  <c r="C48" i="6" s="1"/>
  <c r="H48" i="2"/>
  <c r="AA48" i="2"/>
  <c r="O49" i="2"/>
  <c r="C49" i="6" s="1"/>
  <c r="H49" i="2"/>
  <c r="AA49" i="2"/>
  <c r="O50" i="2"/>
  <c r="C50" i="6" s="1"/>
  <c r="H50" i="2"/>
  <c r="G46" i="2"/>
  <c r="U47" i="2"/>
  <c r="T47" i="2"/>
  <c r="AH47" i="2"/>
  <c r="I47" i="6" s="1"/>
  <c r="AG47" i="2"/>
  <c r="L48" i="2"/>
  <c r="M48" i="2" s="1"/>
  <c r="K48" i="2"/>
  <c r="U48" i="2"/>
  <c r="AH48" i="2"/>
  <c r="I48" i="6" s="1"/>
  <c r="AG48" i="2"/>
  <c r="L49" i="2"/>
  <c r="M49" i="2" s="1"/>
  <c r="K49" i="2"/>
  <c r="AJ49" i="2"/>
  <c r="K49" i="6" s="1"/>
  <c r="V49" i="2"/>
  <c r="AH49" i="2"/>
  <c r="AG49" i="2"/>
  <c r="K50" i="2"/>
  <c r="L50" i="2"/>
  <c r="M50" i="2" s="1"/>
  <c r="Y47" i="2"/>
  <c r="F47" i="6" s="1"/>
  <c r="AE47" i="2"/>
  <c r="D48" i="2"/>
  <c r="F48" i="2"/>
  <c r="T48" i="2"/>
  <c r="Y48" i="2"/>
  <c r="F48" i="6" s="1"/>
  <c r="AE48" i="2"/>
  <c r="D49" i="2"/>
  <c r="F49" i="2"/>
  <c r="T49" i="2"/>
  <c r="Y49" i="2"/>
  <c r="F49" i="6" s="1"/>
  <c r="AE49" i="2"/>
  <c r="D50" i="2"/>
  <c r="F50" i="2"/>
  <c r="Z50" i="2"/>
  <c r="AF50" i="2"/>
  <c r="AG53" i="2"/>
  <c r="G51" i="2"/>
  <c r="J51" i="2"/>
  <c r="U51" i="2"/>
  <c r="U50" i="2" s="1"/>
  <c r="Z51" i="2"/>
  <c r="AF51" i="2"/>
  <c r="G52" i="2"/>
  <c r="J52" i="2"/>
  <c r="U52" i="2"/>
  <c r="Z52" i="2"/>
  <c r="AF52" i="2"/>
  <c r="G53" i="2"/>
  <c r="J53" i="2"/>
  <c r="U53" i="2"/>
  <c r="Z53" i="2"/>
  <c r="S45" i="6"/>
  <c r="B45" i="6"/>
  <c r="A45" i="6"/>
  <c r="S44" i="6"/>
  <c r="B44" i="6"/>
  <c r="A44" i="6"/>
  <c r="S43" i="6"/>
  <c r="B43" i="6"/>
  <c r="A43" i="6"/>
  <c r="S42" i="6"/>
  <c r="B42" i="6"/>
  <c r="A42" i="6"/>
  <c r="S41" i="6"/>
  <c r="B41" i="6"/>
  <c r="A41" i="6"/>
  <c r="S40" i="6"/>
  <c r="B40" i="6"/>
  <c r="A40" i="6"/>
  <c r="S39" i="6"/>
  <c r="B39" i="6"/>
  <c r="A39" i="6"/>
  <c r="S38" i="6"/>
  <c r="B38" i="6"/>
  <c r="A38" i="6"/>
  <c r="S37" i="6"/>
  <c r="B37" i="6"/>
  <c r="A37" i="6"/>
  <c r="S36" i="6"/>
  <c r="B36" i="6"/>
  <c r="A36" i="6"/>
  <c r="S35" i="6"/>
  <c r="B35" i="6"/>
  <c r="A35" i="6"/>
  <c r="BA45" i="2"/>
  <c r="AZ45" i="2"/>
  <c r="AV45" i="2"/>
  <c r="AD45" i="2"/>
  <c r="AE45" i="2" s="1"/>
  <c r="X45" i="2"/>
  <c r="Y45" i="2" s="1"/>
  <c r="F45" i="6" s="1"/>
  <c r="S45" i="2"/>
  <c r="T45" i="2" s="1"/>
  <c r="E45" i="2"/>
  <c r="F45" i="2" s="1"/>
  <c r="C45" i="2"/>
  <c r="D45" i="2" s="1"/>
  <c r="B45" i="2"/>
  <c r="A45" i="2"/>
  <c r="BA44" i="2"/>
  <c r="AZ44" i="2"/>
  <c r="AV44" i="2"/>
  <c r="AD44" i="2"/>
  <c r="AE44" i="2" s="1"/>
  <c r="X44" i="2"/>
  <c r="Y44" i="2" s="1"/>
  <c r="F44" i="6" s="1"/>
  <c r="S44" i="2"/>
  <c r="T44" i="2" s="1"/>
  <c r="E44" i="2"/>
  <c r="F44" i="2" s="1"/>
  <c r="C44" i="2"/>
  <c r="D44" i="2" s="1"/>
  <c r="B44" i="2"/>
  <c r="A44" i="2"/>
  <c r="BA43" i="2"/>
  <c r="AZ43" i="2"/>
  <c r="AV43" i="2"/>
  <c r="AD43" i="2"/>
  <c r="AE43" i="2" s="1"/>
  <c r="X43" i="2"/>
  <c r="Y43" i="2" s="1"/>
  <c r="F43" i="6" s="1"/>
  <c r="S43" i="2"/>
  <c r="T43" i="2" s="1"/>
  <c r="E43" i="2"/>
  <c r="F43" i="2" s="1"/>
  <c r="C43" i="2"/>
  <c r="D43" i="2" s="1"/>
  <c r="B43" i="2"/>
  <c r="A43" i="2"/>
  <c r="BA42" i="2"/>
  <c r="AZ42" i="2"/>
  <c r="AV42" i="2"/>
  <c r="AD42" i="2"/>
  <c r="AE42" i="2" s="1"/>
  <c r="X42" i="2"/>
  <c r="Y42" i="2" s="1"/>
  <c r="F42" i="6" s="1"/>
  <c r="S42" i="2"/>
  <c r="T42" i="2" s="1"/>
  <c r="G42" i="2"/>
  <c r="H42" i="2" s="1"/>
  <c r="E42" i="2"/>
  <c r="F42" i="2" s="1"/>
  <c r="C42" i="2"/>
  <c r="D42" i="2" s="1"/>
  <c r="B42" i="2"/>
  <c r="A42" i="2"/>
  <c r="BA41" i="2"/>
  <c r="AZ41" i="2"/>
  <c r="AV41" i="2"/>
  <c r="AD41" i="2"/>
  <c r="AE41" i="2" s="1"/>
  <c r="X41" i="2"/>
  <c r="Y41" i="2" s="1"/>
  <c r="F41" i="6" s="1"/>
  <c r="S41" i="2"/>
  <c r="T41" i="2" s="1"/>
  <c r="E41" i="2"/>
  <c r="F41" i="2" s="1"/>
  <c r="C41" i="2"/>
  <c r="D41" i="2" s="1"/>
  <c r="B41" i="2"/>
  <c r="A41" i="2"/>
  <c r="BA40" i="2"/>
  <c r="AZ40" i="2"/>
  <c r="AV40" i="2"/>
  <c r="AD40" i="2"/>
  <c r="X40" i="2"/>
  <c r="S40" i="2"/>
  <c r="T40" i="2" s="1"/>
  <c r="E40" i="2"/>
  <c r="F40" i="2" s="1"/>
  <c r="C40" i="2"/>
  <c r="D40" i="2" s="1"/>
  <c r="B40" i="2"/>
  <c r="A40" i="2"/>
  <c r="BA39" i="2"/>
  <c r="AZ39" i="2"/>
  <c r="AV39" i="2"/>
  <c r="AD39" i="2"/>
  <c r="AE39" i="2" s="1"/>
  <c r="X39" i="2"/>
  <c r="S39" i="2"/>
  <c r="T39" i="2" s="1"/>
  <c r="E39" i="2"/>
  <c r="F39" i="2" s="1"/>
  <c r="C39" i="2"/>
  <c r="D39" i="2" s="1"/>
  <c r="B39" i="2"/>
  <c r="A39" i="2"/>
  <c r="BA38" i="2"/>
  <c r="AZ38" i="2"/>
  <c r="AV38" i="2"/>
  <c r="AF38" i="2"/>
  <c r="AG38" i="2" s="1"/>
  <c r="AD38" i="2"/>
  <c r="AE38" i="2" s="1"/>
  <c r="Z38" i="2"/>
  <c r="X38" i="2"/>
  <c r="S38" i="2"/>
  <c r="T38" i="2" s="1"/>
  <c r="E38" i="2"/>
  <c r="F38" i="2" s="1"/>
  <c r="C38" i="2"/>
  <c r="D38" i="2" s="1"/>
  <c r="B38" i="2"/>
  <c r="A38" i="2"/>
  <c r="BA37" i="2"/>
  <c r="AZ37" i="2"/>
  <c r="AV37" i="2"/>
  <c r="AD37" i="2"/>
  <c r="AE37" i="2" s="1"/>
  <c r="X37" i="2"/>
  <c r="S37" i="2"/>
  <c r="T37" i="2" s="1"/>
  <c r="E37" i="2"/>
  <c r="F37" i="2" s="1"/>
  <c r="C37" i="2"/>
  <c r="D37" i="2" s="1"/>
  <c r="B37" i="2"/>
  <c r="A37" i="2"/>
  <c r="BA36" i="2"/>
  <c r="AZ36" i="2"/>
  <c r="AV36" i="2"/>
  <c r="AD36" i="2"/>
  <c r="AE36" i="2" s="1"/>
  <c r="X36" i="2"/>
  <c r="Z36" i="2" s="1"/>
  <c r="S36" i="2"/>
  <c r="T36" i="2" s="1"/>
  <c r="E36" i="2"/>
  <c r="F36" i="2" s="1"/>
  <c r="C36" i="2"/>
  <c r="D36" i="2" s="1"/>
  <c r="B36" i="2"/>
  <c r="A36" i="2"/>
  <c r="BA35" i="2"/>
  <c r="AZ35" i="2"/>
  <c r="AV35" i="2"/>
  <c r="AD35" i="2"/>
  <c r="AE35" i="2" s="1"/>
  <c r="X35" i="2"/>
  <c r="S35" i="2"/>
  <c r="T35" i="2" s="1"/>
  <c r="E35" i="2"/>
  <c r="F35" i="2" s="1"/>
  <c r="C35" i="2"/>
  <c r="D35" i="2" s="1"/>
  <c r="B35" i="2"/>
  <c r="A35" i="2"/>
  <c r="S33" i="6"/>
  <c r="B33" i="6"/>
  <c r="A33" i="6"/>
  <c r="S32" i="6"/>
  <c r="B32" i="6"/>
  <c r="A32" i="6"/>
  <c r="S31" i="6"/>
  <c r="B31" i="6"/>
  <c r="A31" i="6"/>
  <c r="S30" i="6"/>
  <c r="B30" i="6"/>
  <c r="A30" i="6"/>
  <c r="S29" i="6"/>
  <c r="B29" i="6"/>
  <c r="A29" i="6"/>
  <c r="AP75" i="2"/>
  <c r="AW73" i="2"/>
  <c r="AP69" i="2"/>
  <c r="AW75" i="2"/>
  <c r="AP73" i="2"/>
  <c r="AP66" i="2"/>
  <c r="AQ63" i="2"/>
  <c r="AP71" i="2"/>
  <c r="AP67" i="2"/>
  <c r="AW69" i="2"/>
  <c r="AW71" i="2"/>
  <c r="AW67" i="2"/>
  <c r="AX63" i="2"/>
  <c r="AW66" i="2"/>
  <c r="M69" i="6" l="1"/>
  <c r="O66" i="6"/>
  <c r="M67" i="6"/>
  <c r="O69" i="6"/>
  <c r="M66" i="6"/>
  <c r="O67" i="6"/>
  <c r="AI49" i="2"/>
  <c r="J49" i="6" s="1"/>
  <c r="I49" i="6"/>
  <c r="AM69" i="2"/>
  <c r="AN70" i="2"/>
  <c r="AM71" i="2"/>
  <c r="O75" i="6"/>
  <c r="M75" i="6"/>
  <c r="AM75" i="2"/>
  <c r="O73" i="6"/>
  <c r="M73" i="6"/>
  <c r="M71" i="6"/>
  <c r="O71" i="6"/>
  <c r="BD75" i="2"/>
  <c r="BB75" i="2"/>
  <c r="Q75" i="6" s="1"/>
  <c r="AT74" i="2"/>
  <c r="AT75" i="2"/>
  <c r="AM74" i="2"/>
  <c r="AN74" i="2"/>
  <c r="G74" i="6" s="1"/>
  <c r="AO75" i="2"/>
  <c r="H75" i="6" s="1"/>
  <c r="BD73" i="2"/>
  <c r="BB73" i="2"/>
  <c r="Q73" i="6" s="1"/>
  <c r="BD71" i="2"/>
  <c r="BB71" i="2"/>
  <c r="Q71" i="6" s="1"/>
  <c r="AT73" i="2"/>
  <c r="AO71" i="2"/>
  <c r="H71" i="6" s="1"/>
  <c r="AM72" i="2"/>
  <c r="AN72" i="2"/>
  <c r="G72" i="6" s="1"/>
  <c r="AO73" i="2"/>
  <c r="H73" i="6" s="1"/>
  <c r="AM73" i="2"/>
  <c r="AT71" i="2"/>
  <c r="AT72" i="2"/>
  <c r="BD69" i="2"/>
  <c r="BB69" i="2"/>
  <c r="Q69" i="6" s="1"/>
  <c r="AT68" i="2"/>
  <c r="AT69" i="2"/>
  <c r="AM68" i="2"/>
  <c r="AN68" i="2"/>
  <c r="G68" i="6" s="1"/>
  <c r="AO69" i="2"/>
  <c r="H69" i="6" s="1"/>
  <c r="BD66" i="2"/>
  <c r="BB66" i="2"/>
  <c r="Q66" i="6" s="1"/>
  <c r="BD67" i="2"/>
  <c r="BB67" i="2"/>
  <c r="Q67" i="6" s="1"/>
  <c r="BE65" i="2"/>
  <c r="BF65" i="2"/>
  <c r="AO66" i="2"/>
  <c r="H66" i="6" s="1"/>
  <c r="AT67" i="2"/>
  <c r="AO67" i="2"/>
  <c r="H67" i="6" s="1"/>
  <c r="P63" i="6"/>
  <c r="N63" i="6"/>
  <c r="AT61" i="2"/>
  <c r="R61" i="2"/>
  <c r="AL61" i="2"/>
  <c r="AN61" i="2"/>
  <c r="BC63" i="2"/>
  <c r="R63" i="6" s="1"/>
  <c r="AR63" i="2"/>
  <c r="R56" i="2"/>
  <c r="AS56" i="2"/>
  <c r="AL56" i="2"/>
  <c r="R55" i="2"/>
  <c r="AL55" i="2"/>
  <c r="AS55" i="2"/>
  <c r="AN55" i="2"/>
  <c r="G55" i="6" s="1"/>
  <c r="V58" i="2"/>
  <c r="AJ58" i="2"/>
  <c r="K58" i="6" s="1"/>
  <c r="AI59" i="2"/>
  <c r="J59" i="6" s="1"/>
  <c r="P59" i="2"/>
  <c r="D59" i="6" s="1"/>
  <c r="Q59" i="2"/>
  <c r="AK59" i="2"/>
  <c r="L59" i="6" s="1"/>
  <c r="AK60" i="2"/>
  <c r="L60" i="6" s="1"/>
  <c r="R58" i="2"/>
  <c r="AL58" i="2"/>
  <c r="AS58" i="2"/>
  <c r="AM60" i="2"/>
  <c r="AK62" i="2"/>
  <c r="L62" i="6" s="1"/>
  <c r="R57" i="2"/>
  <c r="AN57" i="2"/>
  <c r="G57" i="6" s="1"/>
  <c r="AS57" i="2"/>
  <c r="AL57" i="2"/>
  <c r="AY63" i="2"/>
  <c r="AA53" i="2"/>
  <c r="K53" i="2"/>
  <c r="L53" i="2"/>
  <c r="M53" i="2" s="1"/>
  <c r="AG52" i="2"/>
  <c r="AH52" i="2"/>
  <c r="I52" i="6" s="1"/>
  <c r="V52" i="2"/>
  <c r="AJ52" i="2"/>
  <c r="K52" i="6" s="1"/>
  <c r="H52" i="2"/>
  <c r="O52" i="2"/>
  <c r="C52" i="6" s="1"/>
  <c r="AA51" i="2"/>
  <c r="K51" i="2"/>
  <c r="L51" i="2"/>
  <c r="M51" i="2" s="1"/>
  <c r="AH53" i="2"/>
  <c r="I53" i="6" s="1"/>
  <c r="AG50" i="2"/>
  <c r="AH50" i="2"/>
  <c r="V50" i="2"/>
  <c r="AJ50" i="2"/>
  <c r="K50" i="6" s="1"/>
  <c r="H46" i="2"/>
  <c r="O46" i="2"/>
  <c r="C46" i="6" s="1"/>
  <c r="P50" i="2"/>
  <c r="D50" i="6" s="1"/>
  <c r="Q50" i="2"/>
  <c r="R50" i="2" s="1"/>
  <c r="Q49" i="2"/>
  <c r="P49" i="2"/>
  <c r="D49" i="6" s="1"/>
  <c r="Q48" i="2"/>
  <c r="P48" i="2"/>
  <c r="D48" i="6" s="1"/>
  <c r="H47" i="2"/>
  <c r="O47" i="2"/>
  <c r="C47" i="6" s="1"/>
  <c r="AA46" i="2"/>
  <c r="K46" i="2"/>
  <c r="L46" i="2"/>
  <c r="M46" i="2" s="1"/>
  <c r="V53" i="2"/>
  <c r="AJ53" i="2"/>
  <c r="K53" i="6" s="1"/>
  <c r="H53" i="2"/>
  <c r="O53" i="2"/>
  <c r="C53" i="6" s="1"/>
  <c r="AA52" i="2"/>
  <c r="K52" i="2"/>
  <c r="L52" i="2"/>
  <c r="M52" i="2" s="1"/>
  <c r="AG51" i="2"/>
  <c r="AH51" i="2"/>
  <c r="V51" i="2"/>
  <c r="AJ51" i="2"/>
  <c r="K51" i="6" s="1"/>
  <c r="H51" i="2"/>
  <c r="O51" i="2"/>
  <c r="C51" i="6" s="1"/>
  <c r="AS50" i="2"/>
  <c r="AA50" i="2"/>
  <c r="AK49" i="2"/>
  <c r="L49" i="6" s="1"/>
  <c r="AI48" i="2"/>
  <c r="J48" i="6" s="1"/>
  <c r="AJ48" i="2"/>
  <c r="K48" i="6" s="1"/>
  <c r="V48" i="2"/>
  <c r="AI47" i="2"/>
  <c r="J47" i="6" s="1"/>
  <c r="AJ47" i="2"/>
  <c r="K47" i="6" s="1"/>
  <c r="V47" i="2"/>
  <c r="AG46" i="2"/>
  <c r="AH46" i="2"/>
  <c r="E45" i="6"/>
  <c r="AF36" i="2"/>
  <c r="AG36" i="2" s="1"/>
  <c r="J37" i="2"/>
  <c r="K37" i="2" s="1"/>
  <c r="Y37" i="2"/>
  <c r="F37" i="6" s="1"/>
  <c r="E37" i="6"/>
  <c r="J39" i="2"/>
  <c r="K39" i="2" s="1"/>
  <c r="Y39" i="2"/>
  <c r="F39" i="6" s="1"/>
  <c r="E39" i="6"/>
  <c r="Y40" i="2"/>
  <c r="F40" i="6" s="1"/>
  <c r="E40" i="6"/>
  <c r="AE40" i="2"/>
  <c r="AF40" i="2"/>
  <c r="AG40" i="2" s="1"/>
  <c r="Y35" i="2"/>
  <c r="F35" i="6" s="1"/>
  <c r="E35" i="6"/>
  <c r="Y36" i="2"/>
  <c r="F36" i="6" s="1"/>
  <c r="E36" i="6"/>
  <c r="G38" i="2"/>
  <c r="H38" i="2" s="1"/>
  <c r="Y38" i="2"/>
  <c r="F38" i="6" s="1"/>
  <c r="E38" i="6"/>
  <c r="Z40" i="2"/>
  <c r="J41" i="2"/>
  <c r="K41" i="2" s="1"/>
  <c r="Z42" i="2"/>
  <c r="AF42" i="2"/>
  <c r="AG42" i="2" s="1"/>
  <c r="J43" i="2"/>
  <c r="K43" i="2" s="1"/>
  <c r="E42" i="6"/>
  <c r="E44" i="6"/>
  <c r="E41" i="6"/>
  <c r="E43" i="6"/>
  <c r="G44" i="2"/>
  <c r="J44" i="2"/>
  <c r="Z44" i="2"/>
  <c r="AF44" i="2"/>
  <c r="G45" i="2"/>
  <c r="J45" i="2"/>
  <c r="U45" i="2"/>
  <c r="U46" i="2" s="1"/>
  <c r="Z45" i="2"/>
  <c r="AF45" i="2"/>
  <c r="G40" i="2"/>
  <c r="J40" i="2"/>
  <c r="AA40" i="2"/>
  <c r="AA42" i="2"/>
  <c r="AH40" i="2"/>
  <c r="I40" i="6" s="1"/>
  <c r="G41" i="2"/>
  <c r="U41" i="2"/>
  <c r="Z41" i="2"/>
  <c r="AF41" i="2"/>
  <c r="J42" i="2"/>
  <c r="O42" i="2"/>
  <c r="C42" i="6" s="1"/>
  <c r="G43" i="2"/>
  <c r="L43" i="2"/>
  <c r="M43" i="2" s="1"/>
  <c r="U43" i="2"/>
  <c r="Z43" i="2"/>
  <c r="AF43" i="2"/>
  <c r="G35" i="2"/>
  <c r="J35" i="2"/>
  <c r="U35" i="2"/>
  <c r="Z35" i="2"/>
  <c r="AF35" i="2"/>
  <c r="G36" i="2"/>
  <c r="J36" i="2"/>
  <c r="AA36" i="2"/>
  <c r="AA38" i="2"/>
  <c r="AH36" i="2"/>
  <c r="G37" i="2"/>
  <c r="L37" i="2"/>
  <c r="M37" i="2" s="1"/>
  <c r="U37" i="2"/>
  <c r="Z37" i="2"/>
  <c r="AF37" i="2"/>
  <c r="J38" i="2"/>
  <c r="AH38" i="2"/>
  <c r="G39" i="2"/>
  <c r="L39" i="2"/>
  <c r="M39" i="2" s="1"/>
  <c r="U39" i="2"/>
  <c r="Z39" i="2"/>
  <c r="AF39" i="2"/>
  <c r="BA33" i="2"/>
  <c r="AZ33" i="2"/>
  <c r="AV33" i="2"/>
  <c r="AD33" i="2"/>
  <c r="AE33" i="2" s="1"/>
  <c r="X33" i="2"/>
  <c r="S33" i="2"/>
  <c r="T33" i="2" s="1"/>
  <c r="E33" i="2"/>
  <c r="F33" i="2" s="1"/>
  <c r="C33" i="2"/>
  <c r="D33" i="2" s="1"/>
  <c r="B33" i="2"/>
  <c r="A33" i="2"/>
  <c r="BA32" i="2"/>
  <c r="AZ32" i="2"/>
  <c r="AV32" i="2"/>
  <c r="AD32" i="2"/>
  <c r="AE32" i="2" s="1"/>
  <c r="X32" i="2"/>
  <c r="S32" i="2"/>
  <c r="T32" i="2" s="1"/>
  <c r="E32" i="2"/>
  <c r="F32" i="2" s="1"/>
  <c r="C32" i="2"/>
  <c r="D32" i="2" s="1"/>
  <c r="B32" i="2"/>
  <c r="A32" i="2"/>
  <c r="BA31" i="2"/>
  <c r="AZ31" i="2"/>
  <c r="AV31" i="2"/>
  <c r="AD31" i="2"/>
  <c r="AE31" i="2" s="1"/>
  <c r="X31" i="2"/>
  <c r="S31" i="2"/>
  <c r="T31" i="2" s="1"/>
  <c r="E31" i="2"/>
  <c r="F31" i="2" s="1"/>
  <c r="C31" i="2"/>
  <c r="D31" i="2" s="1"/>
  <c r="B31" i="2"/>
  <c r="A31" i="2"/>
  <c r="BA30" i="2"/>
  <c r="AZ30" i="2"/>
  <c r="AV30" i="2"/>
  <c r="AD30" i="2"/>
  <c r="AE30" i="2" s="1"/>
  <c r="X30" i="2"/>
  <c r="S30" i="2"/>
  <c r="T30" i="2" s="1"/>
  <c r="E30" i="2"/>
  <c r="G30" i="2" s="1"/>
  <c r="C30" i="2"/>
  <c r="J30" i="2" s="1"/>
  <c r="B30" i="2"/>
  <c r="A30" i="2"/>
  <c r="BA29" i="2"/>
  <c r="AZ29" i="2"/>
  <c r="AV29" i="2"/>
  <c r="AE29" i="2"/>
  <c r="AD29" i="2"/>
  <c r="AF29" i="2" s="1"/>
  <c r="Y29" i="2"/>
  <c r="F29" i="6" s="1"/>
  <c r="X29" i="2"/>
  <c r="T29" i="2"/>
  <c r="S29" i="2"/>
  <c r="U29" i="2" s="1"/>
  <c r="F29" i="2"/>
  <c r="E29" i="2"/>
  <c r="G29" i="2" s="1"/>
  <c r="D29" i="2"/>
  <c r="C29" i="2"/>
  <c r="J29" i="2" s="1"/>
  <c r="B29" i="2"/>
  <c r="A29" i="2"/>
  <c r="AX75" i="2"/>
  <c r="AX73" i="2"/>
  <c r="AX69" i="2"/>
  <c r="AQ73" i="2"/>
  <c r="AP68" i="2"/>
  <c r="AQ71" i="2"/>
  <c r="AX71" i="2"/>
  <c r="AW68" i="2"/>
  <c r="AW61" i="2"/>
  <c r="AW74" i="2"/>
  <c r="AQ67" i="2"/>
  <c r="AW70" i="2"/>
  <c r="AW57" i="2"/>
  <c r="AQ66" i="2"/>
  <c r="AW55" i="2"/>
  <c r="AP72" i="2"/>
  <c r="AQ69" i="2"/>
  <c r="AP57" i="2"/>
  <c r="AX67" i="2"/>
  <c r="AP74" i="2"/>
  <c r="AW72" i="2"/>
  <c r="AQ75" i="2"/>
  <c r="AP70" i="2"/>
  <c r="AX66" i="2"/>
  <c r="AP55" i="2"/>
  <c r="AP61" i="2"/>
  <c r="O68" i="6" l="1"/>
  <c r="N69" i="6"/>
  <c r="P67" i="6"/>
  <c r="BB70" i="2"/>
  <c r="Q70" i="6" s="1"/>
  <c r="O70" i="6"/>
  <c r="BD70" i="2"/>
  <c r="M70" i="6"/>
  <c r="M68" i="6"/>
  <c r="P69" i="6"/>
  <c r="N67" i="6"/>
  <c r="J31" i="2"/>
  <c r="K31" i="2" s="1"/>
  <c r="Y31" i="2"/>
  <c r="F31" i="6" s="1"/>
  <c r="E31" i="6"/>
  <c r="Y32" i="2"/>
  <c r="F32" i="6" s="1"/>
  <c r="E32" i="6"/>
  <c r="Y33" i="2"/>
  <c r="F33" i="6" s="1"/>
  <c r="E33" i="6"/>
  <c r="AI46" i="2"/>
  <c r="J46" i="6" s="1"/>
  <c r="I46" i="6"/>
  <c r="G70" i="6"/>
  <c r="Z29" i="2"/>
  <c r="AA29" i="2" s="1"/>
  <c r="E29" i="6"/>
  <c r="D30" i="2"/>
  <c r="F30" i="2"/>
  <c r="Y30" i="2"/>
  <c r="F30" i="6" s="1"/>
  <c r="E30" i="6"/>
  <c r="O38" i="2"/>
  <c r="C38" i="6" s="1"/>
  <c r="AH42" i="2"/>
  <c r="L41" i="2"/>
  <c r="M41" i="2" s="1"/>
  <c r="AI51" i="2"/>
  <c r="J51" i="6" s="1"/>
  <c r="I51" i="6"/>
  <c r="AI50" i="2"/>
  <c r="J50" i="6" s="1"/>
  <c r="I50" i="6"/>
  <c r="AM55" i="2"/>
  <c r="AM61" i="2"/>
  <c r="AO70" i="2"/>
  <c r="P75" i="6"/>
  <c r="N75" i="6"/>
  <c r="N73" i="6"/>
  <c r="P73" i="6"/>
  <c r="M74" i="6"/>
  <c r="O74" i="6"/>
  <c r="P71" i="6"/>
  <c r="M72" i="6"/>
  <c r="O72" i="6"/>
  <c r="N71" i="6"/>
  <c r="BD74" i="2"/>
  <c r="BB74" i="2"/>
  <c r="Q74" i="6" s="1"/>
  <c r="BC75" i="2"/>
  <c r="R75" i="6" s="1"/>
  <c r="AR75" i="2"/>
  <c r="AO74" i="2"/>
  <c r="H74" i="6" s="1"/>
  <c r="AY75" i="2"/>
  <c r="BC71" i="2"/>
  <c r="R71" i="6" s="1"/>
  <c r="AR73" i="2"/>
  <c r="BD72" i="2"/>
  <c r="BB72" i="2"/>
  <c r="Q72" i="6" s="1"/>
  <c r="AR71" i="2"/>
  <c r="BC73" i="2"/>
  <c r="R73" i="6" s="1"/>
  <c r="AY70" i="2"/>
  <c r="AO72" i="2"/>
  <c r="H72" i="6" s="1"/>
  <c r="AY71" i="2"/>
  <c r="AY73" i="2"/>
  <c r="BD68" i="2"/>
  <c r="BB68" i="2"/>
  <c r="Q68" i="6" s="1"/>
  <c r="BC69" i="2"/>
  <c r="R69" i="6" s="1"/>
  <c r="AR69" i="2"/>
  <c r="AO68" i="2"/>
  <c r="H68" i="6" s="1"/>
  <c r="AY69" i="2"/>
  <c r="N66" i="6"/>
  <c r="P66" i="6"/>
  <c r="AR67" i="2"/>
  <c r="AR66" i="2"/>
  <c r="BC66" i="2"/>
  <c r="R66" i="6" s="1"/>
  <c r="BC67" i="2"/>
  <c r="R67" i="6" s="1"/>
  <c r="AY67" i="2"/>
  <c r="AY66" i="2"/>
  <c r="O57" i="6"/>
  <c r="M55" i="6"/>
  <c r="M57" i="6"/>
  <c r="O55" i="6"/>
  <c r="M61" i="6"/>
  <c r="O61" i="6"/>
  <c r="BB61" i="2"/>
  <c r="Q61" i="6" s="1"/>
  <c r="BD61" i="2"/>
  <c r="G61" i="6"/>
  <c r="AN62" i="2"/>
  <c r="AO61" i="2"/>
  <c r="BD57" i="2"/>
  <c r="BB57" i="2"/>
  <c r="Q57" i="6" s="1"/>
  <c r="BD55" i="2"/>
  <c r="BB55" i="2"/>
  <c r="Q55" i="6" s="1"/>
  <c r="AT57" i="2"/>
  <c r="AT58" i="2"/>
  <c r="R59" i="2"/>
  <c r="AL59" i="2"/>
  <c r="AS59" i="2"/>
  <c r="AN59" i="2"/>
  <c r="G59" i="6" s="1"/>
  <c r="AK58" i="2"/>
  <c r="L58" i="6" s="1"/>
  <c r="AO55" i="2"/>
  <c r="H55" i="6" s="1"/>
  <c r="AN56" i="2"/>
  <c r="G56" i="6" s="1"/>
  <c r="AM56" i="2"/>
  <c r="BF63" i="2"/>
  <c r="BE63" i="2"/>
  <c r="AM57" i="2"/>
  <c r="AO57" i="2"/>
  <c r="H57" i="6" s="1"/>
  <c r="AM58" i="2"/>
  <c r="AN58" i="2"/>
  <c r="G58" i="6" s="1"/>
  <c r="AT55" i="2"/>
  <c r="AT56" i="2"/>
  <c r="V46" i="2"/>
  <c r="AJ46" i="2"/>
  <c r="K46" i="6" s="1"/>
  <c r="AK47" i="2"/>
  <c r="L47" i="6" s="1"/>
  <c r="AK48" i="2"/>
  <c r="L48" i="6" s="1"/>
  <c r="AT50" i="2"/>
  <c r="AK51" i="2"/>
  <c r="L51" i="6" s="1"/>
  <c r="P53" i="2"/>
  <c r="D53" i="6" s="1"/>
  <c r="Q53" i="2"/>
  <c r="R48" i="2"/>
  <c r="AS48" i="2"/>
  <c r="AL48" i="2"/>
  <c r="R49" i="2"/>
  <c r="AL49" i="2"/>
  <c r="AS49" i="2"/>
  <c r="AN49" i="2"/>
  <c r="G49" i="6" s="1"/>
  <c r="AK50" i="2"/>
  <c r="L50" i="6" s="1"/>
  <c r="P52" i="2"/>
  <c r="D52" i="6" s="1"/>
  <c r="Q52" i="2"/>
  <c r="P51" i="2"/>
  <c r="D51" i="6" s="1"/>
  <c r="Q51" i="2"/>
  <c r="AK53" i="2"/>
  <c r="L53" i="6" s="1"/>
  <c r="P47" i="2"/>
  <c r="D47" i="6" s="1"/>
  <c r="Q47" i="2"/>
  <c r="P46" i="2"/>
  <c r="D46" i="6" s="1"/>
  <c r="Q46" i="2"/>
  <c r="AL50" i="2"/>
  <c r="AI53" i="2"/>
  <c r="J53" i="6" s="1"/>
  <c r="AK52" i="2"/>
  <c r="L52" i="6" s="1"/>
  <c r="AI52" i="2"/>
  <c r="J52" i="6" s="1"/>
  <c r="AI38" i="2"/>
  <c r="J38" i="6" s="1"/>
  <c r="I38" i="6"/>
  <c r="AI36" i="2"/>
  <c r="J36" i="6" s="1"/>
  <c r="I36" i="6"/>
  <c r="AI42" i="2"/>
  <c r="J42" i="6" s="1"/>
  <c r="I42" i="6"/>
  <c r="AG45" i="2"/>
  <c r="AH45" i="2"/>
  <c r="V45" i="2"/>
  <c r="AJ45" i="2"/>
  <c r="K45" i="6" s="1"/>
  <c r="H45" i="2"/>
  <c r="O45" i="2"/>
  <c r="C45" i="6" s="1"/>
  <c r="AA44" i="2"/>
  <c r="K44" i="2"/>
  <c r="L44" i="2"/>
  <c r="M44" i="2" s="1"/>
  <c r="AA45" i="2"/>
  <c r="K45" i="2"/>
  <c r="L45" i="2"/>
  <c r="M45" i="2" s="1"/>
  <c r="AG44" i="2"/>
  <c r="AH44" i="2"/>
  <c r="U44" i="2"/>
  <c r="H44" i="2"/>
  <c r="O44" i="2"/>
  <c r="C44" i="6" s="1"/>
  <c r="AG43" i="2"/>
  <c r="AH43" i="2"/>
  <c r="V43" i="2"/>
  <c r="AJ43" i="2"/>
  <c r="K43" i="6" s="1"/>
  <c r="H43" i="2"/>
  <c r="O43" i="2"/>
  <c r="C43" i="6" s="1"/>
  <c r="K42" i="2"/>
  <c r="L42" i="2"/>
  <c r="M42" i="2" s="1"/>
  <c r="AA41" i="2"/>
  <c r="K40" i="2"/>
  <c r="L40" i="2"/>
  <c r="M40" i="2" s="1"/>
  <c r="AA43" i="2"/>
  <c r="P42" i="2"/>
  <c r="D42" i="6" s="1"/>
  <c r="Q42" i="2"/>
  <c r="AG41" i="2"/>
  <c r="AH41" i="2"/>
  <c r="I41" i="6" s="1"/>
  <c r="V41" i="2"/>
  <c r="AJ41" i="2"/>
  <c r="K41" i="6" s="1"/>
  <c r="U42" i="2"/>
  <c r="U40" i="2"/>
  <c r="H41" i="2"/>
  <c r="O41" i="2"/>
  <c r="C41" i="6" s="1"/>
  <c r="AI40" i="2"/>
  <c r="J40" i="6" s="1"/>
  <c r="O40" i="2"/>
  <c r="C40" i="6" s="1"/>
  <c r="H40" i="2"/>
  <c r="AA39" i="2"/>
  <c r="Q38" i="2"/>
  <c r="AG37" i="2"/>
  <c r="AH37" i="2"/>
  <c r="V37" i="2"/>
  <c r="AJ37" i="2"/>
  <c r="K37" i="6" s="1"/>
  <c r="U38" i="2"/>
  <c r="H37" i="2"/>
  <c r="O37" i="2"/>
  <c r="C37" i="6" s="1"/>
  <c r="O36" i="2"/>
  <c r="C36" i="6" s="1"/>
  <c r="H36" i="2"/>
  <c r="AA35" i="2"/>
  <c r="K35" i="2"/>
  <c r="L35" i="2"/>
  <c r="M35" i="2" s="1"/>
  <c r="AG39" i="2"/>
  <c r="AH39" i="2"/>
  <c r="V39" i="2"/>
  <c r="AJ39" i="2"/>
  <c r="K39" i="6" s="1"/>
  <c r="H39" i="2"/>
  <c r="O39" i="2"/>
  <c r="C39" i="6" s="1"/>
  <c r="K38" i="2"/>
  <c r="L38" i="2"/>
  <c r="M38" i="2" s="1"/>
  <c r="AA37" i="2"/>
  <c r="K36" i="2"/>
  <c r="L36" i="2"/>
  <c r="M36" i="2" s="1"/>
  <c r="AG35" i="2"/>
  <c r="AH35" i="2"/>
  <c r="I35" i="6" s="1"/>
  <c r="V35" i="2"/>
  <c r="U36" i="2"/>
  <c r="AJ35" i="2"/>
  <c r="K35" i="6" s="1"/>
  <c r="H35" i="2"/>
  <c r="O35" i="2"/>
  <c r="C35" i="6" s="1"/>
  <c r="K29" i="2"/>
  <c r="L29" i="2"/>
  <c r="M29" i="2" s="1"/>
  <c r="H29" i="2"/>
  <c r="O29" i="2"/>
  <c r="C29" i="6" s="1"/>
  <c r="V29" i="2"/>
  <c r="AJ29" i="2"/>
  <c r="K29" i="6" s="1"/>
  <c r="AG29" i="2"/>
  <c r="K30" i="2"/>
  <c r="L30" i="2"/>
  <c r="M30" i="2" s="1"/>
  <c r="O30" i="2"/>
  <c r="C30" i="6" s="1"/>
  <c r="H30" i="2"/>
  <c r="Z30" i="2"/>
  <c r="AF30" i="2"/>
  <c r="G31" i="2"/>
  <c r="U31" i="2"/>
  <c r="Z31" i="2"/>
  <c r="AF31" i="2"/>
  <c r="G32" i="2"/>
  <c r="J32" i="2"/>
  <c r="Z32" i="2"/>
  <c r="AF32" i="2"/>
  <c r="G33" i="2"/>
  <c r="J33" i="2"/>
  <c r="U33" i="2"/>
  <c r="Z33" i="2"/>
  <c r="AF33" i="2"/>
  <c r="S27" i="6"/>
  <c r="E27" i="6"/>
  <c r="B27" i="6"/>
  <c r="A27" i="6"/>
  <c r="S26" i="6"/>
  <c r="F26" i="6"/>
  <c r="B26" i="6"/>
  <c r="A26" i="6"/>
  <c r="S25" i="6"/>
  <c r="E25" i="6"/>
  <c r="B25" i="6"/>
  <c r="A25" i="6"/>
  <c r="S24" i="6"/>
  <c r="B24" i="6"/>
  <c r="A24" i="6"/>
  <c r="S23" i="6"/>
  <c r="B23" i="6"/>
  <c r="A23" i="6"/>
  <c r="S22" i="6"/>
  <c r="B22" i="6"/>
  <c r="A22" i="6"/>
  <c r="S21" i="6"/>
  <c r="K21" i="6"/>
  <c r="E21" i="6"/>
  <c r="C21" i="6"/>
  <c r="B21" i="6"/>
  <c r="A21" i="6"/>
  <c r="BA27" i="2"/>
  <c r="AZ27" i="2"/>
  <c r="AV27" i="2"/>
  <c r="AD27" i="2"/>
  <c r="AE27" i="2" s="1"/>
  <c r="X27" i="2"/>
  <c r="Y27" i="2" s="1"/>
  <c r="F27" i="6" s="1"/>
  <c r="S27" i="2"/>
  <c r="T27" i="2" s="1"/>
  <c r="E27" i="2"/>
  <c r="F27" i="2" s="1"/>
  <c r="C27" i="2"/>
  <c r="D27" i="2" s="1"/>
  <c r="B27" i="2"/>
  <c r="A27" i="2"/>
  <c r="BA26" i="2"/>
  <c r="AZ26" i="2"/>
  <c r="AV26" i="2"/>
  <c r="AD26" i="2"/>
  <c r="AE26" i="2" s="1"/>
  <c r="X26" i="2"/>
  <c r="Y26" i="2" s="1"/>
  <c r="S26" i="2"/>
  <c r="T26" i="2" s="1"/>
  <c r="E26" i="2"/>
  <c r="F26" i="2" s="1"/>
  <c r="C26" i="2"/>
  <c r="D26" i="2" s="1"/>
  <c r="B26" i="2"/>
  <c r="A26" i="2"/>
  <c r="BA25" i="2"/>
  <c r="AZ25" i="2"/>
  <c r="AV25" i="2"/>
  <c r="AD25" i="2"/>
  <c r="AE25" i="2" s="1"/>
  <c r="X25" i="2"/>
  <c r="Y25" i="2" s="1"/>
  <c r="F25" i="6" s="1"/>
  <c r="S25" i="2"/>
  <c r="T25" i="2" s="1"/>
  <c r="E25" i="2"/>
  <c r="F25" i="2" s="1"/>
  <c r="C25" i="2"/>
  <c r="B25" i="2"/>
  <c r="A25" i="2"/>
  <c r="BA24" i="2"/>
  <c r="AZ24" i="2"/>
  <c r="AV24" i="2"/>
  <c r="AD24" i="2"/>
  <c r="AE24" i="2" s="1"/>
  <c r="X24" i="2"/>
  <c r="Y24" i="2" s="1"/>
  <c r="F24" i="6" s="1"/>
  <c r="S24" i="2"/>
  <c r="T24" i="2" s="1"/>
  <c r="F24" i="2"/>
  <c r="E24" i="2"/>
  <c r="G24" i="2" s="1"/>
  <c r="D24" i="2"/>
  <c r="C24" i="2"/>
  <c r="J24" i="2" s="1"/>
  <c r="B24" i="2"/>
  <c r="A24" i="2"/>
  <c r="BA23" i="2"/>
  <c r="AZ23" i="2"/>
  <c r="AV23" i="2"/>
  <c r="AD23" i="2"/>
  <c r="AF23" i="2" s="1"/>
  <c r="X23" i="2"/>
  <c r="Z23" i="2" s="1"/>
  <c r="S23" i="2"/>
  <c r="U23" i="2" s="1"/>
  <c r="E23" i="2"/>
  <c r="G23" i="2" s="1"/>
  <c r="O23" i="2" s="1"/>
  <c r="Q23" i="2" s="1"/>
  <c r="R23" i="2" s="1"/>
  <c r="C23" i="2"/>
  <c r="J23" i="2" s="1"/>
  <c r="L23" i="2" s="1"/>
  <c r="M23" i="2" s="1"/>
  <c r="B23" i="2"/>
  <c r="A23" i="2"/>
  <c r="BA22" i="2"/>
  <c r="AZ22" i="2"/>
  <c r="AV22" i="2"/>
  <c r="AE22" i="2"/>
  <c r="AD22" i="2"/>
  <c r="AF22" i="2" s="1"/>
  <c r="Y22" i="2"/>
  <c r="F22" i="6" s="1"/>
  <c r="X22" i="2"/>
  <c r="Z22" i="2" s="1"/>
  <c r="T22" i="2"/>
  <c r="S22" i="2"/>
  <c r="F22" i="2"/>
  <c r="E22" i="2"/>
  <c r="G22" i="2" s="1"/>
  <c r="O22" i="2" s="1"/>
  <c r="Q22" i="2" s="1"/>
  <c r="R22" i="2" s="1"/>
  <c r="D22" i="2"/>
  <c r="C22" i="2"/>
  <c r="J22" i="2" s="1"/>
  <c r="L22" i="2" s="1"/>
  <c r="M22" i="2" s="1"/>
  <c r="B22" i="2"/>
  <c r="A22" i="2"/>
  <c r="BA21" i="2"/>
  <c r="AZ21" i="2"/>
  <c r="AV21" i="2"/>
  <c r="AE21" i="2"/>
  <c r="AD21" i="2"/>
  <c r="AF21" i="2" s="1"/>
  <c r="Y21" i="2"/>
  <c r="F21" i="6" s="1"/>
  <c r="X21" i="2"/>
  <c r="Z21" i="2" s="1"/>
  <c r="AA21" i="2" s="1"/>
  <c r="T21" i="2"/>
  <c r="S21" i="2"/>
  <c r="U21" i="2" s="1"/>
  <c r="AJ21" i="2" s="1"/>
  <c r="P21" i="2"/>
  <c r="D21" i="6" s="1"/>
  <c r="F21" i="2"/>
  <c r="E21" i="2"/>
  <c r="G21" i="2" s="1"/>
  <c r="O21" i="2" s="1"/>
  <c r="Q21" i="2" s="1"/>
  <c r="R21" i="2" s="1"/>
  <c r="D21" i="2"/>
  <c r="C21" i="2"/>
  <c r="J21" i="2" s="1"/>
  <c r="L21" i="2" s="1"/>
  <c r="M21" i="2" s="1"/>
  <c r="B21" i="2"/>
  <c r="A21" i="2"/>
  <c r="AQ74" i="2"/>
  <c r="AW62" i="2"/>
  <c r="AQ55" i="2"/>
  <c r="AQ68" i="2"/>
  <c r="AP58" i="2"/>
  <c r="AW59" i="2"/>
  <c r="AX74" i="2"/>
  <c r="AP56" i="2"/>
  <c r="AX61" i="2"/>
  <c r="AQ70" i="2"/>
  <c r="AP62" i="2"/>
  <c r="AP59" i="2"/>
  <c r="AX68" i="2"/>
  <c r="AX57" i="2"/>
  <c r="AW56" i="2"/>
  <c r="AW49" i="2"/>
  <c r="AX72" i="2"/>
  <c r="AQ57" i="2"/>
  <c r="AQ61" i="2"/>
  <c r="AP49" i="2"/>
  <c r="AX55" i="2"/>
  <c r="AQ72" i="2"/>
  <c r="AX70" i="2"/>
  <c r="AW58" i="2"/>
  <c r="P68" i="6" l="1"/>
  <c r="O49" i="6"/>
  <c r="N68" i="6"/>
  <c r="M49" i="6"/>
  <c r="N70" i="6"/>
  <c r="AR70" i="2"/>
  <c r="BC70" i="2"/>
  <c r="R70" i="6" s="1"/>
  <c r="P70" i="6"/>
  <c r="K23" i="2"/>
  <c r="C23" i="6"/>
  <c r="E23" i="6"/>
  <c r="K21" i="2"/>
  <c r="AS21" i="2"/>
  <c r="AS22" i="2"/>
  <c r="D23" i="2"/>
  <c r="F23" i="2"/>
  <c r="P23" i="2"/>
  <c r="D23" i="6" s="1"/>
  <c r="T23" i="2"/>
  <c r="Y23" i="2"/>
  <c r="F23" i="6" s="1"/>
  <c r="AE23" i="2"/>
  <c r="G25" i="2"/>
  <c r="C22" i="6"/>
  <c r="E22" i="6"/>
  <c r="E24" i="6"/>
  <c r="E26" i="6"/>
  <c r="L31" i="2"/>
  <c r="M31" i="2" s="1"/>
  <c r="AH29" i="2"/>
  <c r="P38" i="2"/>
  <c r="D38" i="6" s="1"/>
  <c r="AM49" i="2"/>
  <c r="H70" i="6"/>
  <c r="N74" i="6"/>
  <c r="P74" i="6"/>
  <c r="N72" i="6"/>
  <c r="P72" i="6"/>
  <c r="AR74" i="2"/>
  <c r="BC74" i="2"/>
  <c r="R74" i="6" s="1"/>
  <c r="BF75" i="2"/>
  <c r="BE75" i="2"/>
  <c r="AY74" i="2"/>
  <c r="AR72" i="2"/>
  <c r="BC72" i="2"/>
  <c r="R72" i="6" s="1"/>
  <c r="BF73" i="2"/>
  <c r="BE73" i="2"/>
  <c r="BF71" i="2"/>
  <c r="BE71" i="2"/>
  <c r="BF70" i="2"/>
  <c r="BE70" i="2"/>
  <c r="AY72" i="2"/>
  <c r="AR68" i="2"/>
  <c r="BC68" i="2"/>
  <c r="R68" i="6" s="1"/>
  <c r="BF69" i="2"/>
  <c r="BE69" i="2"/>
  <c r="AY68" i="2"/>
  <c r="BE66" i="2"/>
  <c r="BF66" i="2"/>
  <c r="BF67" i="2"/>
  <c r="BE67" i="2"/>
  <c r="M58" i="6"/>
  <c r="O58" i="6"/>
  <c r="N57" i="6"/>
  <c r="N55" i="6"/>
  <c r="M59" i="6"/>
  <c r="P55" i="6"/>
  <c r="M56" i="6"/>
  <c r="O56" i="6"/>
  <c r="O59" i="6"/>
  <c r="P57" i="6"/>
  <c r="N61" i="6"/>
  <c r="AR61" i="2"/>
  <c r="P61" i="6"/>
  <c r="BC61" i="2"/>
  <c r="R61" i="6" s="1"/>
  <c r="O62" i="6"/>
  <c r="BB62" i="2"/>
  <c r="Q62" i="6" s="1"/>
  <c r="BD62" i="2"/>
  <c r="M62" i="6"/>
  <c r="H61" i="6"/>
  <c r="AY55" i="2"/>
  <c r="BF55" i="2" s="1"/>
  <c r="AY57" i="2"/>
  <c r="BE57" i="2" s="1"/>
  <c r="G62" i="6"/>
  <c r="AO62" i="2"/>
  <c r="AY61" i="2"/>
  <c r="BD58" i="2"/>
  <c r="BB58" i="2"/>
  <c r="Q58" i="6" s="1"/>
  <c r="AR57" i="2"/>
  <c r="AR55" i="2"/>
  <c r="BC55" i="2"/>
  <c r="R55" i="6" s="1"/>
  <c r="BD56" i="2"/>
  <c r="BB56" i="2"/>
  <c r="Q56" i="6" s="1"/>
  <c r="BD59" i="2"/>
  <c r="BB59" i="2"/>
  <c r="Q59" i="6" s="1"/>
  <c r="BC57" i="2"/>
  <c r="R57" i="6" s="1"/>
  <c r="BE55" i="2"/>
  <c r="BF57" i="2"/>
  <c r="AO58" i="2"/>
  <c r="H58" i="6" s="1"/>
  <c r="AO59" i="2"/>
  <c r="H59" i="6" s="1"/>
  <c r="AN60" i="2"/>
  <c r="G60" i="6" s="1"/>
  <c r="AM59" i="2"/>
  <c r="AO56" i="2"/>
  <c r="H56" i="6" s="1"/>
  <c r="AT59" i="2"/>
  <c r="AY59" i="2" s="1"/>
  <c r="BD49" i="2"/>
  <c r="BB49" i="2"/>
  <c r="Q49" i="6" s="1"/>
  <c r="R46" i="2"/>
  <c r="AS46" i="2"/>
  <c r="AL46" i="2"/>
  <c r="R47" i="2"/>
  <c r="AN47" i="2"/>
  <c r="G47" i="6" s="1"/>
  <c r="AS47" i="2"/>
  <c r="AL47" i="2"/>
  <c r="AO49" i="2"/>
  <c r="H49" i="6" s="1"/>
  <c r="AN48" i="2"/>
  <c r="G48" i="6" s="1"/>
  <c r="AM48" i="2"/>
  <c r="AK46" i="2"/>
  <c r="L46" i="6" s="1"/>
  <c r="AM50" i="2"/>
  <c r="R51" i="2"/>
  <c r="AS51" i="2"/>
  <c r="AL51" i="2"/>
  <c r="AM51" i="2" s="1"/>
  <c r="AN51" i="2"/>
  <c r="G51" i="6" s="1"/>
  <c r="R52" i="2"/>
  <c r="AS52" i="2"/>
  <c r="AL52" i="2"/>
  <c r="AT49" i="2"/>
  <c r="AT48" i="2"/>
  <c r="R53" i="2"/>
  <c r="AL53" i="2"/>
  <c r="AM53" i="2" s="1"/>
  <c r="AN53" i="2"/>
  <c r="G53" i="6" s="1"/>
  <c r="AS53" i="2"/>
  <c r="AI45" i="2"/>
  <c r="J45" i="6" s="1"/>
  <c r="I45" i="6"/>
  <c r="AI44" i="2"/>
  <c r="J44" i="6" s="1"/>
  <c r="I44" i="6"/>
  <c r="AI39" i="2"/>
  <c r="J39" i="6" s="1"/>
  <c r="I39" i="6"/>
  <c r="AI37" i="2"/>
  <c r="J37" i="6" s="1"/>
  <c r="I37" i="6"/>
  <c r="AI43" i="2"/>
  <c r="J43" i="6" s="1"/>
  <c r="I43" i="6"/>
  <c r="AK45" i="2"/>
  <c r="L45" i="6" s="1"/>
  <c r="P44" i="2"/>
  <c r="D44" i="6" s="1"/>
  <c r="Q44" i="2"/>
  <c r="V44" i="2"/>
  <c r="AJ44" i="2"/>
  <c r="K44" i="6" s="1"/>
  <c r="P45" i="2"/>
  <c r="D45" i="6" s="1"/>
  <c r="Q45" i="2"/>
  <c r="P40" i="2"/>
  <c r="D40" i="6" s="1"/>
  <c r="Q40" i="2"/>
  <c r="P41" i="2"/>
  <c r="D41" i="6" s="1"/>
  <c r="Q41" i="2"/>
  <c r="V40" i="2"/>
  <c r="AJ40" i="2"/>
  <c r="K40" i="6" s="1"/>
  <c r="AK43" i="2"/>
  <c r="L43" i="6" s="1"/>
  <c r="V42" i="2"/>
  <c r="AJ42" i="2"/>
  <c r="K42" i="6" s="1"/>
  <c r="AK41" i="2"/>
  <c r="L41" i="6" s="1"/>
  <c r="AI41" i="2"/>
  <c r="J41" i="6" s="1"/>
  <c r="R42" i="2"/>
  <c r="AS42" i="2"/>
  <c r="AL42" i="2"/>
  <c r="P43" i="2"/>
  <c r="D43" i="6" s="1"/>
  <c r="Q43" i="2"/>
  <c r="V36" i="2"/>
  <c r="AJ36" i="2"/>
  <c r="K36" i="6" s="1"/>
  <c r="AK39" i="2"/>
  <c r="L39" i="6" s="1"/>
  <c r="P37" i="2"/>
  <c r="D37" i="6" s="1"/>
  <c r="Q37" i="2"/>
  <c r="V38" i="2"/>
  <c r="AJ38" i="2"/>
  <c r="K38" i="6" s="1"/>
  <c r="AK37" i="2"/>
  <c r="L37" i="6" s="1"/>
  <c r="R38" i="2"/>
  <c r="AS38" i="2"/>
  <c r="AL38" i="2"/>
  <c r="P35" i="2"/>
  <c r="D35" i="6" s="1"/>
  <c r="Q35" i="2"/>
  <c r="AK35" i="2"/>
  <c r="L35" i="6" s="1"/>
  <c r="AI35" i="2"/>
  <c r="J35" i="6" s="1"/>
  <c r="P39" i="2"/>
  <c r="D39" i="6" s="1"/>
  <c r="Q39" i="2"/>
  <c r="P36" i="2"/>
  <c r="D36" i="6" s="1"/>
  <c r="Q36" i="2"/>
  <c r="AG33" i="2"/>
  <c r="AH33" i="2"/>
  <c r="I33" i="6" s="1"/>
  <c r="V33" i="2"/>
  <c r="AJ33" i="2"/>
  <c r="K33" i="6" s="1"/>
  <c r="H33" i="2"/>
  <c r="O33" i="2"/>
  <c r="C33" i="6" s="1"/>
  <c r="AA32" i="2"/>
  <c r="K32" i="2"/>
  <c r="L32" i="2"/>
  <c r="M32" i="2" s="1"/>
  <c r="AG31" i="2"/>
  <c r="AH31" i="2"/>
  <c r="I31" i="6" s="1"/>
  <c r="V31" i="2"/>
  <c r="AJ31" i="2"/>
  <c r="K31" i="6" s="1"/>
  <c r="H31" i="2"/>
  <c r="O31" i="2"/>
  <c r="C31" i="6" s="1"/>
  <c r="AA30" i="2"/>
  <c r="AA33" i="2"/>
  <c r="K33" i="2"/>
  <c r="L33" i="2"/>
  <c r="M33" i="2" s="1"/>
  <c r="AG32" i="2"/>
  <c r="AH32" i="2"/>
  <c r="I32" i="6" s="1"/>
  <c r="U32" i="2"/>
  <c r="H32" i="2"/>
  <c r="O32" i="2"/>
  <c r="C32" i="6" s="1"/>
  <c r="AA31" i="2"/>
  <c r="AG30" i="2"/>
  <c r="AH30" i="2"/>
  <c r="I30" i="6" s="1"/>
  <c r="U30" i="2"/>
  <c r="P30" i="2"/>
  <c r="D30" i="6" s="1"/>
  <c r="Q30" i="2"/>
  <c r="R30" i="2" s="1"/>
  <c r="AK29" i="2"/>
  <c r="L29" i="6" s="1"/>
  <c r="P29" i="2"/>
  <c r="D29" i="6" s="1"/>
  <c r="Q29" i="2"/>
  <c r="V21" i="2"/>
  <c r="AN21" i="2"/>
  <c r="G21" i="6" s="1"/>
  <c r="AL21" i="2"/>
  <c r="AH21" i="2"/>
  <c r="I21" i="6" s="1"/>
  <c r="AG21" i="2"/>
  <c r="AT21" i="2"/>
  <c r="H22" i="2"/>
  <c r="AA22" i="2"/>
  <c r="AJ23" i="2"/>
  <c r="K23" i="6" s="1"/>
  <c r="V23" i="2"/>
  <c r="AN23" i="2"/>
  <c r="G23" i="6" s="1"/>
  <c r="AL23" i="2"/>
  <c r="AH23" i="2"/>
  <c r="I23" i="6" s="1"/>
  <c r="AG23" i="2"/>
  <c r="L24" i="2"/>
  <c r="M24" i="2" s="1"/>
  <c r="K24" i="2"/>
  <c r="O24" i="2"/>
  <c r="C24" i="6" s="1"/>
  <c r="H24" i="2"/>
  <c r="H21" i="2"/>
  <c r="K22" i="2"/>
  <c r="P22" i="2"/>
  <c r="U22" i="2"/>
  <c r="AL22" i="2"/>
  <c r="AH22" i="2"/>
  <c r="I22" i="6" s="1"/>
  <c r="AG22" i="2"/>
  <c r="H23" i="2"/>
  <c r="AS23" i="2"/>
  <c r="AA23" i="2"/>
  <c r="D25" i="2"/>
  <c r="J25" i="2"/>
  <c r="H25" i="2"/>
  <c r="O25" i="2"/>
  <c r="C25" i="6" s="1"/>
  <c r="U24" i="2"/>
  <c r="Z24" i="2"/>
  <c r="AF24" i="2"/>
  <c r="U25" i="2"/>
  <c r="Z25" i="2"/>
  <c r="AF25" i="2"/>
  <c r="G26" i="2"/>
  <c r="J26" i="2"/>
  <c r="U26" i="2"/>
  <c r="Z26" i="2"/>
  <c r="AF26" i="2"/>
  <c r="G27" i="2"/>
  <c r="J27" i="2"/>
  <c r="U27" i="2"/>
  <c r="Z27" i="2"/>
  <c r="AF27" i="2"/>
  <c r="S19" i="6"/>
  <c r="E19" i="6"/>
  <c r="B19" i="6"/>
  <c r="A19" i="6"/>
  <c r="S18" i="6"/>
  <c r="B18" i="6"/>
  <c r="A18" i="6"/>
  <c r="S17" i="6"/>
  <c r="E17" i="6"/>
  <c r="B17" i="6"/>
  <c r="A17" i="6"/>
  <c r="S16" i="6"/>
  <c r="F16" i="6"/>
  <c r="B16" i="6"/>
  <c r="A16" i="6"/>
  <c r="S15" i="6"/>
  <c r="E15" i="6"/>
  <c r="B15" i="6"/>
  <c r="A15" i="6"/>
  <c r="S14" i="6"/>
  <c r="B14" i="6"/>
  <c r="A14" i="6"/>
  <c r="S13" i="6"/>
  <c r="E13" i="6"/>
  <c r="B13" i="6"/>
  <c r="A13" i="6"/>
  <c r="BA19" i="2"/>
  <c r="AZ19" i="2"/>
  <c r="AV19" i="2"/>
  <c r="AD19" i="2"/>
  <c r="AE19" i="2" s="1"/>
  <c r="X19" i="2"/>
  <c r="Y19" i="2" s="1"/>
  <c r="F19" i="6" s="1"/>
  <c r="S19" i="2"/>
  <c r="T19" i="2" s="1"/>
  <c r="E19" i="2"/>
  <c r="F19" i="2" s="1"/>
  <c r="C19" i="2"/>
  <c r="D19" i="2" s="1"/>
  <c r="B19" i="2"/>
  <c r="A19" i="2"/>
  <c r="BA18" i="2"/>
  <c r="AZ18" i="2"/>
  <c r="AV18" i="2"/>
  <c r="AD18" i="2"/>
  <c r="AE18" i="2" s="1"/>
  <c r="X18" i="2"/>
  <c r="Y18" i="2" s="1"/>
  <c r="F18" i="6" s="1"/>
  <c r="S18" i="2"/>
  <c r="T18" i="2" s="1"/>
  <c r="E18" i="2"/>
  <c r="F18" i="2" s="1"/>
  <c r="C18" i="2"/>
  <c r="D18" i="2" s="1"/>
  <c r="B18" i="2"/>
  <c r="A18" i="2"/>
  <c r="BA17" i="2"/>
  <c r="AZ17" i="2"/>
  <c r="AV17" i="2"/>
  <c r="AD17" i="2"/>
  <c r="AE17" i="2" s="1"/>
  <c r="X17" i="2"/>
  <c r="Y17" i="2" s="1"/>
  <c r="F17" i="6" s="1"/>
  <c r="S17" i="2"/>
  <c r="T17" i="2" s="1"/>
  <c r="E17" i="2"/>
  <c r="F17" i="2" s="1"/>
  <c r="C17" i="2"/>
  <c r="D17" i="2" s="1"/>
  <c r="B17" i="2"/>
  <c r="A17" i="2"/>
  <c r="BA16" i="2"/>
  <c r="AZ16" i="2"/>
  <c r="AV16" i="2"/>
  <c r="AD16" i="2"/>
  <c r="AE16" i="2" s="1"/>
  <c r="X16" i="2"/>
  <c r="Y16" i="2" s="1"/>
  <c r="S16" i="2"/>
  <c r="T16" i="2" s="1"/>
  <c r="E16" i="2"/>
  <c r="F16" i="2" s="1"/>
  <c r="C16" i="2"/>
  <c r="D16" i="2" s="1"/>
  <c r="B16" i="2"/>
  <c r="A16" i="2"/>
  <c r="BA15" i="2"/>
  <c r="AZ15" i="2"/>
  <c r="AV15" i="2"/>
  <c r="AE15" i="2"/>
  <c r="AD15" i="2"/>
  <c r="AF15" i="2" s="1"/>
  <c r="Y15" i="2"/>
  <c r="F15" i="6" s="1"/>
  <c r="X15" i="2"/>
  <c r="Z15" i="2" s="1"/>
  <c r="T15" i="2"/>
  <c r="S15" i="2"/>
  <c r="U15" i="2" s="1"/>
  <c r="F15" i="2"/>
  <c r="E15" i="2"/>
  <c r="G15" i="2" s="1"/>
  <c r="D15" i="2"/>
  <c r="C15" i="2"/>
  <c r="J15" i="2" s="1"/>
  <c r="B15" i="2"/>
  <c r="A15" i="2"/>
  <c r="BA14" i="2"/>
  <c r="AZ14" i="2"/>
  <c r="AV14" i="2"/>
  <c r="AD14" i="2"/>
  <c r="AF14" i="2" s="1"/>
  <c r="X14" i="2"/>
  <c r="Z14" i="2" s="1"/>
  <c r="S14" i="2"/>
  <c r="T14" i="2" s="1"/>
  <c r="E14" i="2"/>
  <c r="G14" i="2" s="1"/>
  <c r="C14" i="2"/>
  <c r="J14" i="2" s="1"/>
  <c r="B14" i="2"/>
  <c r="A14" i="2"/>
  <c r="BA13" i="2"/>
  <c r="AZ13" i="2"/>
  <c r="AV13" i="2"/>
  <c r="AE13" i="2"/>
  <c r="AD13" i="2"/>
  <c r="AF13" i="2" s="1"/>
  <c r="Y13" i="2"/>
  <c r="F13" i="6" s="1"/>
  <c r="X13" i="2"/>
  <c r="Z13" i="2" s="1"/>
  <c r="T13" i="2"/>
  <c r="S13" i="2"/>
  <c r="U13" i="2" s="1"/>
  <c r="F13" i="2"/>
  <c r="E13" i="2"/>
  <c r="G13" i="2" s="1"/>
  <c r="D13" i="2"/>
  <c r="C13" i="2"/>
  <c r="J13" i="2" s="1"/>
  <c r="B13" i="2"/>
  <c r="A13" i="2"/>
  <c r="AP48" i="2"/>
  <c r="AX56" i="2"/>
  <c r="AP21" i="2"/>
  <c r="AP47" i="2"/>
  <c r="AP23" i="2"/>
  <c r="AQ49" i="2"/>
  <c r="AW51" i="2"/>
  <c r="AX62" i="2"/>
  <c r="AW21" i="2"/>
  <c r="AP51" i="2"/>
  <c r="AW23" i="2"/>
  <c r="AP53" i="2"/>
  <c r="AW53" i="2"/>
  <c r="AQ58" i="2"/>
  <c r="AW60" i="2"/>
  <c r="AQ62" i="2"/>
  <c r="AQ59" i="2"/>
  <c r="AX49" i="2"/>
  <c r="AX58" i="2"/>
  <c r="AW47" i="2"/>
  <c r="AP60" i="2"/>
  <c r="AX59" i="2"/>
  <c r="AQ56" i="2"/>
  <c r="AW48" i="2"/>
  <c r="N49" i="6" l="1"/>
  <c r="M53" i="6"/>
  <c r="M51" i="6"/>
  <c r="M48" i="6"/>
  <c r="M47" i="6"/>
  <c r="M23" i="6"/>
  <c r="M21" i="6"/>
  <c r="O53" i="6"/>
  <c r="O47" i="6"/>
  <c r="P49" i="6"/>
  <c r="O51" i="6"/>
  <c r="O48" i="6"/>
  <c r="O23" i="6"/>
  <c r="O21" i="6"/>
  <c r="AT22" i="2"/>
  <c r="D22" i="6"/>
  <c r="D14" i="2"/>
  <c r="F14" i="2"/>
  <c r="Y14" i="2"/>
  <c r="F14" i="6" s="1"/>
  <c r="AE14" i="2"/>
  <c r="E14" i="6"/>
  <c r="E16" i="6"/>
  <c r="AI29" i="2"/>
  <c r="J29" i="6" s="1"/>
  <c r="I29" i="6"/>
  <c r="BF74" i="2"/>
  <c r="BE74" i="2"/>
  <c r="BF72" i="2"/>
  <c r="BE72" i="2"/>
  <c r="BF68" i="2"/>
  <c r="BE68" i="2"/>
  <c r="P59" i="6"/>
  <c r="N59" i="6"/>
  <c r="N56" i="6"/>
  <c r="P56" i="6"/>
  <c r="O60" i="6"/>
  <c r="M60" i="6"/>
  <c r="N58" i="6"/>
  <c r="P58" i="6"/>
  <c r="N62" i="6"/>
  <c r="AR62" i="2"/>
  <c r="P62" i="6"/>
  <c r="BC62" i="2"/>
  <c r="R62" i="6" s="1"/>
  <c r="BE61" i="2"/>
  <c r="BF61" i="2"/>
  <c r="H62" i="6"/>
  <c r="AY62" i="2"/>
  <c r="BC59" i="2"/>
  <c r="R59" i="6" s="1"/>
  <c r="AR59" i="2"/>
  <c r="AR56" i="2"/>
  <c r="BC56" i="2"/>
  <c r="R56" i="6" s="1"/>
  <c r="BD60" i="2"/>
  <c r="BB60" i="2"/>
  <c r="Q60" i="6" s="1"/>
  <c r="AR58" i="2"/>
  <c r="BC58" i="2"/>
  <c r="R58" i="6" s="1"/>
  <c r="AO60" i="2"/>
  <c r="H60" i="6" s="1"/>
  <c r="BE59" i="2"/>
  <c r="BF59" i="2"/>
  <c r="AY56" i="2"/>
  <c r="AY58" i="2"/>
  <c r="BD53" i="2"/>
  <c r="BB53" i="2"/>
  <c r="Q53" i="6" s="1"/>
  <c r="AR49" i="2"/>
  <c r="BD47" i="2"/>
  <c r="BB47" i="2"/>
  <c r="Q47" i="6" s="1"/>
  <c r="BC49" i="2"/>
  <c r="R49" i="6" s="1"/>
  <c r="BD51" i="2"/>
  <c r="BB51" i="2"/>
  <c r="Q51" i="6" s="1"/>
  <c r="BD48" i="2"/>
  <c r="BB48" i="2"/>
  <c r="Q48" i="6" s="1"/>
  <c r="AT53" i="2"/>
  <c r="AM52" i="2"/>
  <c r="AN52" i="2"/>
  <c r="G52" i="6" s="1"/>
  <c r="AT47" i="2"/>
  <c r="AT46" i="2"/>
  <c r="AY49" i="2"/>
  <c r="AO53" i="2"/>
  <c r="H53" i="6" s="1"/>
  <c r="AT52" i="2"/>
  <c r="AO51" i="2"/>
  <c r="H51" i="6" s="1"/>
  <c r="AT51" i="2"/>
  <c r="AN50" i="2"/>
  <c r="G50" i="6" s="1"/>
  <c r="AO48" i="2"/>
  <c r="H48" i="6" s="1"/>
  <c r="AM47" i="2"/>
  <c r="AO47" i="2"/>
  <c r="H47" i="6" s="1"/>
  <c r="AM46" i="2"/>
  <c r="R45" i="2"/>
  <c r="AL45" i="2"/>
  <c r="AN45" i="2"/>
  <c r="G45" i="6" s="1"/>
  <c r="AS45" i="2"/>
  <c r="AK44" i="2"/>
  <c r="L44" i="6" s="1"/>
  <c r="R44" i="2"/>
  <c r="AL44" i="2"/>
  <c r="AS44" i="2"/>
  <c r="R43" i="2"/>
  <c r="AL43" i="2"/>
  <c r="AN43" i="2"/>
  <c r="G43" i="6" s="1"/>
  <c r="AS43" i="2"/>
  <c r="AM42" i="2"/>
  <c r="AK42" i="2"/>
  <c r="L42" i="6" s="1"/>
  <c r="AK40" i="2"/>
  <c r="L40" i="6" s="1"/>
  <c r="R41" i="2"/>
  <c r="AN41" i="2"/>
  <c r="G41" i="6" s="1"/>
  <c r="AS41" i="2"/>
  <c r="AL41" i="2"/>
  <c r="AM41" i="2" s="1"/>
  <c r="R40" i="2"/>
  <c r="AS40" i="2"/>
  <c r="AL40" i="2"/>
  <c r="AT42" i="2"/>
  <c r="AT38" i="2"/>
  <c r="AK38" i="2"/>
  <c r="L38" i="6" s="1"/>
  <c r="R37" i="2"/>
  <c r="AL37" i="2"/>
  <c r="AM37" i="2" s="1"/>
  <c r="AN37" i="2"/>
  <c r="G37" i="6" s="1"/>
  <c r="AS37" i="2"/>
  <c r="AK36" i="2"/>
  <c r="L36" i="6" s="1"/>
  <c r="R36" i="2"/>
  <c r="AL36" i="2"/>
  <c r="AS36" i="2"/>
  <c r="R39" i="2"/>
  <c r="AS39" i="2"/>
  <c r="AL39" i="2"/>
  <c r="AM39" i="2" s="1"/>
  <c r="AN39" i="2"/>
  <c r="G39" i="6" s="1"/>
  <c r="R35" i="2"/>
  <c r="AS35" i="2"/>
  <c r="AN35" i="2"/>
  <c r="G35" i="6" s="1"/>
  <c r="AL35" i="2"/>
  <c r="AM35" i="2" s="1"/>
  <c r="AM38" i="2"/>
  <c r="AN38" i="2"/>
  <c r="G38" i="6" s="1"/>
  <c r="AI32" i="2"/>
  <c r="J32" i="6" s="1"/>
  <c r="V30" i="2"/>
  <c r="AJ30" i="2"/>
  <c r="K30" i="6" s="1"/>
  <c r="AL30" i="2"/>
  <c r="P32" i="2"/>
  <c r="D32" i="6" s="1"/>
  <c r="Q32" i="2"/>
  <c r="V32" i="2"/>
  <c r="AJ32" i="2"/>
  <c r="K32" i="6" s="1"/>
  <c r="P31" i="2"/>
  <c r="D31" i="6" s="1"/>
  <c r="Q31" i="2"/>
  <c r="AK33" i="2"/>
  <c r="L33" i="6" s="1"/>
  <c r="AI33" i="2"/>
  <c r="J33" i="6" s="1"/>
  <c r="R29" i="2"/>
  <c r="AS29" i="2"/>
  <c r="AL29" i="2"/>
  <c r="AM29" i="2" s="1"/>
  <c r="AN29" i="2"/>
  <c r="G29" i="6" s="1"/>
  <c r="AI30" i="2"/>
  <c r="J30" i="6" s="1"/>
  <c r="AS30" i="2"/>
  <c r="AK31" i="2"/>
  <c r="L31" i="6" s="1"/>
  <c r="AI31" i="2"/>
  <c r="J31" i="6" s="1"/>
  <c r="P33" i="2"/>
  <c r="D33" i="6" s="1"/>
  <c r="Q33" i="2"/>
  <c r="BD23" i="2"/>
  <c r="BB23" i="2"/>
  <c r="Q23" i="6" s="1"/>
  <c r="AY21" i="2"/>
  <c r="BD21" i="2"/>
  <c r="BB21" i="2"/>
  <c r="Q21" i="6" s="1"/>
  <c r="AA27" i="2"/>
  <c r="K27" i="2"/>
  <c r="L27" i="2"/>
  <c r="M27" i="2" s="1"/>
  <c r="AG26" i="2"/>
  <c r="AH26" i="2"/>
  <c r="I26" i="6" s="1"/>
  <c r="V26" i="2"/>
  <c r="AJ26" i="2"/>
  <c r="K26" i="6" s="1"/>
  <c r="H26" i="2"/>
  <c r="O26" i="2"/>
  <c r="C26" i="6" s="1"/>
  <c r="AA25" i="2"/>
  <c r="AG24" i="2"/>
  <c r="AL24" i="2"/>
  <c r="AH24" i="2"/>
  <c r="I24" i="6" s="1"/>
  <c r="V24" i="2"/>
  <c r="AJ24" i="2"/>
  <c r="K24" i="6" s="1"/>
  <c r="AT23" i="2"/>
  <c r="AY23" i="2" s="1"/>
  <c r="AN22" i="2"/>
  <c r="G22" i="6" s="1"/>
  <c r="AM22" i="2"/>
  <c r="AM23" i="2"/>
  <c r="AK23" i="2"/>
  <c r="L23" i="6" s="1"/>
  <c r="AM21" i="2"/>
  <c r="AK21" i="2"/>
  <c r="L21" i="6" s="1"/>
  <c r="AG27" i="2"/>
  <c r="AH27" i="2"/>
  <c r="I27" i="6" s="1"/>
  <c r="V27" i="2"/>
  <c r="AJ27" i="2"/>
  <c r="K27" i="6" s="1"/>
  <c r="H27" i="2"/>
  <c r="O27" i="2"/>
  <c r="C27" i="6" s="1"/>
  <c r="AA26" i="2"/>
  <c r="K26" i="2"/>
  <c r="L26" i="2"/>
  <c r="M26" i="2" s="1"/>
  <c r="AG25" i="2"/>
  <c r="AH25" i="2"/>
  <c r="V25" i="2"/>
  <c r="AJ25" i="2"/>
  <c r="K25" i="6" s="1"/>
  <c r="AA24" i="2"/>
  <c r="P25" i="2"/>
  <c r="D25" i="6" s="1"/>
  <c r="Q25" i="2"/>
  <c r="R25" i="2" s="1"/>
  <c r="K25" i="2"/>
  <c r="L25" i="2"/>
  <c r="M25" i="2" s="1"/>
  <c r="AI22" i="2"/>
  <c r="J22" i="6" s="1"/>
  <c r="AJ22" i="2"/>
  <c r="K22" i="6" s="1"/>
  <c r="V22" i="2"/>
  <c r="P24" i="2"/>
  <c r="D24" i="6" s="1"/>
  <c r="Q24" i="2"/>
  <c r="R24" i="2" s="1"/>
  <c r="AI23" i="2"/>
  <c r="J23" i="6" s="1"/>
  <c r="AO23" i="2"/>
  <c r="H23" i="6" s="1"/>
  <c r="AI21" i="2"/>
  <c r="J21" i="6" s="1"/>
  <c r="AO21" i="2"/>
  <c r="H21" i="6" s="1"/>
  <c r="E18" i="6"/>
  <c r="G18" i="2"/>
  <c r="J18" i="2"/>
  <c r="Z18" i="2"/>
  <c r="AF18" i="2"/>
  <c r="G19" i="2"/>
  <c r="J19" i="2"/>
  <c r="U19" i="2"/>
  <c r="Z19" i="2"/>
  <c r="AF19" i="2"/>
  <c r="G16" i="2"/>
  <c r="J16" i="2"/>
  <c r="Z16" i="2"/>
  <c r="AF16" i="2"/>
  <c r="G17" i="2"/>
  <c r="J17" i="2"/>
  <c r="U17" i="2"/>
  <c r="Z17" i="2"/>
  <c r="AF17" i="2"/>
  <c r="O13" i="2"/>
  <c r="C13" i="6" s="1"/>
  <c r="H13" i="2"/>
  <c r="AA13" i="2"/>
  <c r="K14" i="2"/>
  <c r="L14" i="2"/>
  <c r="M14" i="2" s="1"/>
  <c r="H14" i="2"/>
  <c r="O14" i="2"/>
  <c r="C14" i="6" s="1"/>
  <c r="U14" i="2"/>
  <c r="AA14" i="2"/>
  <c r="AG14" i="2"/>
  <c r="AH14" i="2"/>
  <c r="I14" i="6" s="1"/>
  <c r="L13" i="2"/>
  <c r="M13" i="2" s="1"/>
  <c r="K13" i="2"/>
  <c r="V13" i="2"/>
  <c r="AJ13" i="2"/>
  <c r="K13" i="6" s="1"/>
  <c r="AH13" i="2"/>
  <c r="I13" i="6" s="1"/>
  <c r="AG13" i="2"/>
  <c r="K15" i="2"/>
  <c r="L15" i="2"/>
  <c r="M15" i="2" s="1"/>
  <c r="H15" i="2"/>
  <c r="O15" i="2"/>
  <c r="C15" i="6" s="1"/>
  <c r="V15" i="2"/>
  <c r="AJ15" i="2"/>
  <c r="K15" i="6" s="1"/>
  <c r="AA15" i="2"/>
  <c r="AG15" i="2"/>
  <c r="AH15" i="2"/>
  <c r="I15" i="6" s="1"/>
  <c r="E10" i="2"/>
  <c r="F10" i="2" s="1"/>
  <c r="E11" i="2"/>
  <c r="F11" i="2" s="1"/>
  <c r="E9" i="2"/>
  <c r="F9" i="2" s="1"/>
  <c r="AP37" i="2"/>
  <c r="AW41" i="2"/>
  <c r="AP22" i="2"/>
  <c r="AX23" i="2"/>
  <c r="AP45" i="2"/>
  <c r="AQ51" i="2"/>
  <c r="AX48" i="2"/>
  <c r="AP52" i="2"/>
  <c r="AP29" i="2"/>
  <c r="AW37" i="2"/>
  <c r="AX47" i="2"/>
  <c r="AW45" i="2"/>
  <c r="AP50" i="2"/>
  <c r="AQ53" i="2"/>
  <c r="AX53" i="2"/>
  <c r="AP38" i="2"/>
  <c r="AW43" i="2"/>
  <c r="AW39" i="2"/>
  <c r="AP43" i="2"/>
  <c r="AQ21" i="2"/>
  <c r="AX60" i="2"/>
  <c r="AX21" i="2"/>
  <c r="AQ60" i="2"/>
  <c r="AQ47" i="2"/>
  <c r="AX51" i="2"/>
  <c r="AW50" i="2"/>
  <c r="AW38" i="2"/>
  <c r="AW52" i="2"/>
  <c r="AP35" i="2"/>
  <c r="AP39" i="2"/>
  <c r="AW29" i="2"/>
  <c r="AW35" i="2"/>
  <c r="AP41" i="2"/>
  <c r="AQ23" i="2"/>
  <c r="AW22" i="2"/>
  <c r="AQ48" i="2"/>
  <c r="N47" i="6" l="1"/>
  <c r="P48" i="6"/>
  <c r="P47" i="6"/>
  <c r="O50" i="6"/>
  <c r="N53" i="6"/>
  <c r="O52" i="6"/>
  <c r="M29" i="6"/>
  <c r="O22" i="6"/>
  <c r="N21" i="6"/>
  <c r="P23" i="6"/>
  <c r="N48" i="6"/>
  <c r="P51" i="6"/>
  <c r="M50" i="6"/>
  <c r="N51" i="6"/>
  <c r="M52" i="6"/>
  <c r="P53" i="6"/>
  <c r="O29" i="6"/>
  <c r="M22" i="6"/>
  <c r="P21" i="6"/>
  <c r="N23" i="6"/>
  <c r="AI25" i="2"/>
  <c r="J25" i="6" s="1"/>
  <c r="I25" i="6"/>
  <c r="AS24" i="2"/>
  <c r="AT24" i="2" s="1"/>
  <c r="AN25" i="2"/>
  <c r="AM43" i="2"/>
  <c r="AN46" i="2"/>
  <c r="P60" i="6"/>
  <c r="N60" i="6"/>
  <c r="BF62" i="2"/>
  <c r="BE62" i="2"/>
  <c r="BC60" i="2"/>
  <c r="R60" i="6" s="1"/>
  <c r="AR60" i="2"/>
  <c r="BF58" i="2"/>
  <c r="BE58" i="2"/>
  <c r="BE56" i="2"/>
  <c r="BF56" i="2"/>
  <c r="AY60" i="2"/>
  <c r="AR47" i="2"/>
  <c r="AR48" i="2"/>
  <c r="BC48" i="2"/>
  <c r="R48" i="6" s="1"/>
  <c r="BC51" i="2"/>
  <c r="R51" i="6" s="1"/>
  <c r="BC47" i="2"/>
  <c r="R47" i="6" s="1"/>
  <c r="BD50" i="2"/>
  <c r="AY50" i="2"/>
  <c r="BB50" i="2"/>
  <c r="Q50" i="6" s="1"/>
  <c r="AR51" i="2"/>
  <c r="AR53" i="2"/>
  <c r="BD52" i="2"/>
  <c r="BB52" i="2"/>
  <c r="Q52" i="6" s="1"/>
  <c r="BC53" i="2"/>
  <c r="R53" i="6" s="1"/>
  <c r="AO46" i="2"/>
  <c r="H46" i="6" s="1"/>
  <c r="BE49" i="2"/>
  <c r="BF49" i="2"/>
  <c r="AY48" i="2"/>
  <c r="AO50" i="2"/>
  <c r="H50" i="6" s="1"/>
  <c r="AO52" i="2"/>
  <c r="H52" i="6" s="1"/>
  <c r="AY51" i="2"/>
  <c r="AY47" i="2"/>
  <c r="AY53" i="2"/>
  <c r="O45" i="6"/>
  <c r="M45" i="6"/>
  <c r="AM45" i="2"/>
  <c r="M38" i="6"/>
  <c r="O38" i="6"/>
  <c r="O35" i="6"/>
  <c r="M39" i="6"/>
  <c r="O39" i="6"/>
  <c r="O37" i="6"/>
  <c r="M35" i="6"/>
  <c r="M37" i="6"/>
  <c r="M41" i="6"/>
  <c r="O43" i="6"/>
  <c r="O41" i="6"/>
  <c r="M43" i="6"/>
  <c r="BD45" i="2"/>
  <c r="BB45" i="2"/>
  <c r="Q45" i="6" s="1"/>
  <c r="AT44" i="2"/>
  <c r="AT45" i="2"/>
  <c r="AM44" i="2"/>
  <c r="AN44" i="2"/>
  <c r="G44" i="6" s="1"/>
  <c r="AO45" i="2"/>
  <c r="H45" i="6" s="1"/>
  <c r="BD43" i="2"/>
  <c r="BB43" i="2"/>
  <c r="Q43" i="6" s="1"/>
  <c r="BD41" i="2"/>
  <c r="BB41" i="2"/>
  <c r="Q41" i="6" s="1"/>
  <c r="AT40" i="2"/>
  <c r="AO41" i="2"/>
  <c r="H41" i="6" s="1"/>
  <c r="AN42" i="2"/>
  <c r="G42" i="6" s="1"/>
  <c r="AT43" i="2"/>
  <c r="AM40" i="2"/>
  <c r="AN40" i="2"/>
  <c r="G40" i="6" s="1"/>
  <c r="AT41" i="2"/>
  <c r="AO43" i="2"/>
  <c r="H43" i="6" s="1"/>
  <c r="BD38" i="2"/>
  <c r="BB38" i="2"/>
  <c r="Q38" i="6" s="1"/>
  <c r="BD35" i="2"/>
  <c r="BB35" i="2"/>
  <c r="Q35" i="6" s="1"/>
  <c r="BD39" i="2"/>
  <c r="BB39" i="2"/>
  <c r="Q39" i="6" s="1"/>
  <c r="BD37" i="2"/>
  <c r="BB37" i="2"/>
  <c r="Q37" i="6" s="1"/>
  <c r="AO38" i="2"/>
  <c r="H38" i="6" s="1"/>
  <c r="AT35" i="2"/>
  <c r="AO39" i="2"/>
  <c r="H39" i="6" s="1"/>
  <c r="AT39" i="2"/>
  <c r="AT36" i="2"/>
  <c r="AT37" i="2"/>
  <c r="AO35" i="2"/>
  <c r="H35" i="6" s="1"/>
  <c r="AM36" i="2"/>
  <c r="AN36" i="2"/>
  <c r="G36" i="6" s="1"/>
  <c r="AO37" i="2"/>
  <c r="H37" i="6" s="1"/>
  <c r="BD29" i="2"/>
  <c r="BB29" i="2"/>
  <c r="Q29" i="6" s="1"/>
  <c r="AK32" i="2"/>
  <c r="L32" i="6" s="1"/>
  <c r="R32" i="2"/>
  <c r="AS32" i="2"/>
  <c r="AL32" i="2"/>
  <c r="AM30" i="2"/>
  <c r="AK30" i="2"/>
  <c r="L30" i="6" s="1"/>
  <c r="R33" i="2"/>
  <c r="AL33" i="2"/>
  <c r="AS33" i="2"/>
  <c r="AN33" i="2"/>
  <c r="G33" i="6" s="1"/>
  <c r="AT30" i="2"/>
  <c r="AO29" i="2"/>
  <c r="H29" i="6" s="1"/>
  <c r="AT29" i="2"/>
  <c r="R31" i="2"/>
  <c r="AN31" i="2"/>
  <c r="G31" i="6" s="1"/>
  <c r="AS31" i="2"/>
  <c r="AL31" i="2"/>
  <c r="BD22" i="2"/>
  <c r="BB22" i="2"/>
  <c r="Q22" i="6" s="1"/>
  <c r="BC21" i="2"/>
  <c r="R21" i="6" s="1"/>
  <c r="AR21" i="2"/>
  <c r="AR23" i="2"/>
  <c r="BC23" i="2"/>
  <c r="R23" i="6" s="1"/>
  <c r="AK22" i="2"/>
  <c r="L22" i="6" s="1"/>
  <c r="AK25" i="2"/>
  <c r="L25" i="6" s="1"/>
  <c r="AO25" i="2"/>
  <c r="H25" i="6" s="1"/>
  <c r="P27" i="2"/>
  <c r="D27" i="6" s="1"/>
  <c r="Q27" i="2"/>
  <c r="AO22" i="2"/>
  <c r="H22" i="6" s="1"/>
  <c r="AM24" i="2"/>
  <c r="AN24" i="2"/>
  <c r="G24" i="6" s="1"/>
  <c r="P26" i="2"/>
  <c r="D26" i="6" s="1"/>
  <c r="Q26" i="2"/>
  <c r="BE21" i="2"/>
  <c r="BF21" i="2"/>
  <c r="BE23" i="2"/>
  <c r="BF23" i="2"/>
  <c r="AL25" i="2"/>
  <c r="AM25" i="2" s="1"/>
  <c r="AK27" i="2"/>
  <c r="L27" i="6" s="1"/>
  <c r="AI27" i="2"/>
  <c r="J27" i="6" s="1"/>
  <c r="AK24" i="2"/>
  <c r="L24" i="6" s="1"/>
  <c r="AI24" i="2"/>
  <c r="J24" i="6" s="1"/>
  <c r="AS25" i="2"/>
  <c r="AK26" i="2"/>
  <c r="L26" i="6" s="1"/>
  <c r="AI26" i="2"/>
  <c r="J26" i="6" s="1"/>
  <c r="AG19" i="2"/>
  <c r="AH19" i="2"/>
  <c r="V19" i="2"/>
  <c r="AJ19" i="2"/>
  <c r="K19" i="6" s="1"/>
  <c r="H19" i="2"/>
  <c r="O19" i="2"/>
  <c r="C19" i="6" s="1"/>
  <c r="AA18" i="2"/>
  <c r="K18" i="2"/>
  <c r="L18" i="2"/>
  <c r="M18" i="2" s="1"/>
  <c r="AA19" i="2"/>
  <c r="K19" i="2"/>
  <c r="L19" i="2"/>
  <c r="M19" i="2" s="1"/>
  <c r="AG18" i="2"/>
  <c r="AH18" i="2"/>
  <c r="U18" i="2"/>
  <c r="H18" i="2"/>
  <c r="O18" i="2"/>
  <c r="C18" i="6" s="1"/>
  <c r="AG17" i="2"/>
  <c r="AH17" i="2"/>
  <c r="V17" i="2"/>
  <c r="AJ17" i="2"/>
  <c r="K17" i="6" s="1"/>
  <c r="H17" i="2"/>
  <c r="O17" i="2"/>
  <c r="C17" i="6" s="1"/>
  <c r="AA16" i="2"/>
  <c r="K16" i="2"/>
  <c r="L16" i="2"/>
  <c r="M16" i="2" s="1"/>
  <c r="AA17" i="2"/>
  <c r="K17" i="2"/>
  <c r="L17" i="2"/>
  <c r="M17" i="2" s="1"/>
  <c r="AG16" i="2"/>
  <c r="AH16" i="2"/>
  <c r="U16" i="2"/>
  <c r="H16" i="2"/>
  <c r="O16" i="2"/>
  <c r="C16" i="6" s="1"/>
  <c r="P15" i="2"/>
  <c r="D15" i="6" s="1"/>
  <c r="Q15" i="2"/>
  <c r="AI15" i="2"/>
  <c r="J15" i="6" s="1"/>
  <c r="AI13" i="2"/>
  <c r="J13" i="6" s="1"/>
  <c r="AK13" i="2"/>
  <c r="L13" i="6" s="1"/>
  <c r="AI14" i="2"/>
  <c r="J14" i="6" s="1"/>
  <c r="P14" i="2"/>
  <c r="D14" i="6" s="1"/>
  <c r="Q14" i="2"/>
  <c r="AK15" i="2"/>
  <c r="L15" i="6" s="1"/>
  <c r="V14" i="2"/>
  <c r="AJ14" i="2"/>
  <c r="K14" i="6" s="1"/>
  <c r="Q13" i="2"/>
  <c r="P13" i="2"/>
  <c r="D13" i="6" s="1"/>
  <c r="X11" i="2"/>
  <c r="AX38" i="2"/>
  <c r="AP42" i="2"/>
  <c r="AP44" i="2"/>
  <c r="AQ25" i="2"/>
  <c r="AQ39" i="2"/>
  <c r="AQ41" i="2"/>
  <c r="AX35" i="2"/>
  <c r="AX43" i="2"/>
  <c r="AP24" i="2"/>
  <c r="AQ52" i="2"/>
  <c r="AP31" i="2"/>
  <c r="AW44" i="2"/>
  <c r="AX45" i="2"/>
  <c r="AX22" i="2"/>
  <c r="AX52" i="2"/>
  <c r="AX37" i="2"/>
  <c r="AQ38" i="2"/>
  <c r="AW25" i="2"/>
  <c r="AX39" i="2"/>
  <c r="AP33" i="2"/>
  <c r="AQ35" i="2"/>
  <c r="AQ45" i="2"/>
  <c r="AW36" i="2"/>
  <c r="AW40" i="2"/>
  <c r="AP46" i="2"/>
  <c r="AQ50" i="2"/>
  <c r="AW46" i="2"/>
  <c r="AX46" i="2"/>
  <c r="AQ37" i="2"/>
  <c r="AP40" i="2"/>
  <c r="AQ22" i="2"/>
  <c r="AX50" i="2"/>
  <c r="AQ29" i="2"/>
  <c r="AP25" i="2"/>
  <c r="AW31" i="2"/>
  <c r="AP36" i="2"/>
  <c r="AX29" i="2"/>
  <c r="AW42" i="2"/>
  <c r="AQ46" i="2"/>
  <c r="AX41" i="2"/>
  <c r="AW24" i="2"/>
  <c r="AW33" i="2"/>
  <c r="AQ43" i="2"/>
  <c r="N52" i="6" l="1"/>
  <c r="N50" i="6"/>
  <c r="N46" i="6"/>
  <c r="M31" i="6"/>
  <c r="O33" i="6"/>
  <c r="N29" i="6"/>
  <c r="N25" i="6"/>
  <c r="M24" i="6"/>
  <c r="P22" i="6"/>
  <c r="P52" i="6"/>
  <c r="P50" i="6"/>
  <c r="P46" i="6"/>
  <c r="P29" i="6"/>
  <c r="O31" i="6"/>
  <c r="M33" i="6"/>
  <c r="O25" i="6"/>
  <c r="O24" i="6"/>
  <c r="N22" i="6"/>
  <c r="O46" i="6"/>
  <c r="BD46" i="2"/>
  <c r="BB46" i="2"/>
  <c r="Q46" i="6" s="1"/>
  <c r="AY46" i="2"/>
  <c r="BF46" i="2" s="1"/>
  <c r="M46" i="6"/>
  <c r="M25" i="6"/>
  <c r="AI19" i="2"/>
  <c r="J19" i="6" s="1"/>
  <c r="I19" i="6"/>
  <c r="AI16" i="2"/>
  <c r="J16" i="6" s="1"/>
  <c r="I16" i="6"/>
  <c r="AI17" i="2"/>
  <c r="J17" i="6" s="1"/>
  <c r="I17" i="6"/>
  <c r="AY22" i="2"/>
  <c r="BE22" i="2" s="1"/>
  <c r="G46" i="6"/>
  <c r="G25" i="6"/>
  <c r="BE60" i="2"/>
  <c r="BF60" i="2"/>
  <c r="AR52" i="2"/>
  <c r="BC52" i="2"/>
  <c r="R52" i="6" s="1"/>
  <c r="AR50" i="2"/>
  <c r="BC50" i="2"/>
  <c r="R50" i="6" s="1"/>
  <c r="AR46" i="2"/>
  <c r="BC46" i="2"/>
  <c r="R46" i="6" s="1"/>
  <c r="BE47" i="2"/>
  <c r="BF47" i="2"/>
  <c r="BE48" i="2"/>
  <c r="BF48" i="2"/>
  <c r="AY52" i="2"/>
  <c r="BF50" i="2"/>
  <c r="BE50" i="2"/>
  <c r="BF53" i="2"/>
  <c r="BE53" i="2"/>
  <c r="BF51" i="2"/>
  <c r="BE51" i="2"/>
  <c r="P45" i="6"/>
  <c r="N45" i="6"/>
  <c r="N37" i="6"/>
  <c r="P37" i="6"/>
  <c r="P39" i="6"/>
  <c r="P35" i="6"/>
  <c r="M36" i="6"/>
  <c r="O36" i="6"/>
  <c r="N35" i="6"/>
  <c r="N39" i="6"/>
  <c r="N38" i="6"/>
  <c r="P38" i="6"/>
  <c r="N43" i="6"/>
  <c r="M40" i="6"/>
  <c r="O40" i="6"/>
  <c r="P43" i="6"/>
  <c r="N41" i="6"/>
  <c r="P41" i="6"/>
  <c r="M42" i="6"/>
  <c r="O42" i="6"/>
  <c r="M44" i="6"/>
  <c r="O44" i="6"/>
  <c r="BD44" i="2"/>
  <c r="BB44" i="2"/>
  <c r="Q44" i="6" s="1"/>
  <c r="BC45" i="2"/>
  <c r="R45" i="6" s="1"/>
  <c r="AR45" i="2"/>
  <c r="AO44" i="2"/>
  <c r="H44" i="6" s="1"/>
  <c r="AY45" i="2"/>
  <c r="AR43" i="2"/>
  <c r="BD40" i="2"/>
  <c r="BB40" i="2"/>
  <c r="Q40" i="6" s="1"/>
  <c r="BC43" i="2"/>
  <c r="R43" i="6" s="1"/>
  <c r="AR41" i="2"/>
  <c r="BC41" i="2"/>
  <c r="R41" i="6" s="1"/>
  <c r="BD42" i="2"/>
  <c r="BB42" i="2"/>
  <c r="Q42" i="6" s="1"/>
  <c r="AO40" i="2"/>
  <c r="H40" i="6" s="1"/>
  <c r="AY41" i="2"/>
  <c r="AY43" i="2"/>
  <c r="AO42" i="2"/>
  <c r="H42" i="6" s="1"/>
  <c r="AR37" i="2"/>
  <c r="BC37" i="2"/>
  <c r="R37" i="6" s="1"/>
  <c r="BC39" i="2"/>
  <c r="R39" i="6" s="1"/>
  <c r="BC35" i="2"/>
  <c r="R35" i="6" s="1"/>
  <c r="BD36" i="2"/>
  <c r="BB36" i="2"/>
  <c r="Q36" i="6" s="1"/>
  <c r="AR35" i="2"/>
  <c r="AR39" i="2"/>
  <c r="AR38" i="2"/>
  <c r="BC38" i="2"/>
  <c r="R38" i="6" s="1"/>
  <c r="AY37" i="2"/>
  <c r="AY39" i="2"/>
  <c r="AO36" i="2"/>
  <c r="H36" i="6" s="1"/>
  <c r="AY35" i="2"/>
  <c r="AY38" i="2"/>
  <c r="AM31" i="2"/>
  <c r="BC29" i="2"/>
  <c r="R29" i="6" s="1"/>
  <c r="BD33" i="2"/>
  <c r="BB33" i="2"/>
  <c r="Q33" i="6" s="1"/>
  <c r="BD31" i="2"/>
  <c r="BB31" i="2"/>
  <c r="Q31" i="6" s="1"/>
  <c r="AR29" i="2"/>
  <c r="AO31" i="2"/>
  <c r="H31" i="6" s="1"/>
  <c r="AT33" i="2"/>
  <c r="AN30" i="2"/>
  <c r="G30" i="6" s="1"/>
  <c r="AM32" i="2"/>
  <c r="AN32" i="2"/>
  <c r="G32" i="6" s="1"/>
  <c r="AT31" i="2"/>
  <c r="AO33" i="2"/>
  <c r="H33" i="6" s="1"/>
  <c r="AM33" i="2"/>
  <c r="AT32" i="2"/>
  <c r="AY29" i="2"/>
  <c r="AR25" i="2"/>
  <c r="BD25" i="2"/>
  <c r="BB25" i="2"/>
  <c r="Q25" i="6" s="1"/>
  <c r="BD24" i="2"/>
  <c r="BB24" i="2"/>
  <c r="Q24" i="6" s="1"/>
  <c r="BC22" i="2"/>
  <c r="R22" i="6" s="1"/>
  <c r="AR22" i="2"/>
  <c r="R27" i="2"/>
  <c r="AS27" i="2"/>
  <c r="AN27" i="2"/>
  <c r="G27" i="6" s="1"/>
  <c r="AL27" i="2"/>
  <c r="BF22" i="2"/>
  <c r="AT25" i="2"/>
  <c r="R26" i="2"/>
  <c r="AS26" i="2"/>
  <c r="AL26" i="2"/>
  <c r="AO24" i="2"/>
  <c r="H24" i="6" s="1"/>
  <c r="AI18" i="2"/>
  <c r="J18" i="6" s="1"/>
  <c r="I18" i="6"/>
  <c r="AK19" i="2"/>
  <c r="L19" i="6" s="1"/>
  <c r="P18" i="2"/>
  <c r="D18" i="6" s="1"/>
  <c r="Q18" i="2"/>
  <c r="V18" i="2"/>
  <c r="AJ18" i="2"/>
  <c r="K18" i="6" s="1"/>
  <c r="P19" i="2"/>
  <c r="D19" i="6" s="1"/>
  <c r="Q19" i="2"/>
  <c r="AK17" i="2"/>
  <c r="L17" i="6" s="1"/>
  <c r="P16" i="2"/>
  <c r="D16" i="6" s="1"/>
  <c r="Q16" i="2"/>
  <c r="V16" i="2"/>
  <c r="AJ16" i="2"/>
  <c r="K16" i="6" s="1"/>
  <c r="P17" i="2"/>
  <c r="D17" i="6" s="1"/>
  <c r="Q17" i="2"/>
  <c r="R13" i="2"/>
  <c r="AS13" i="2"/>
  <c r="AL13" i="2"/>
  <c r="AM13" i="2" s="1"/>
  <c r="AN13" i="2"/>
  <c r="G13" i="6" s="1"/>
  <c r="AK14" i="2"/>
  <c r="L14" i="6" s="1"/>
  <c r="R14" i="2"/>
  <c r="AL14" i="2"/>
  <c r="AS14" i="2"/>
  <c r="R15" i="2"/>
  <c r="AL15" i="2"/>
  <c r="AN15" i="2"/>
  <c r="G15" i="6" s="1"/>
  <c r="AS15" i="2"/>
  <c r="S11" i="2"/>
  <c r="T11" i="2" s="1"/>
  <c r="S10" i="2"/>
  <c r="T10" i="2" s="1"/>
  <c r="S9" i="2"/>
  <c r="T9" i="2" s="1"/>
  <c r="AP15" i="2"/>
  <c r="AQ24" i="2"/>
  <c r="AQ31" i="2"/>
  <c r="AP27" i="2"/>
  <c r="AW32" i="2"/>
  <c r="AX31" i="2"/>
  <c r="AQ33" i="2"/>
  <c r="AX24" i="2"/>
  <c r="AQ42" i="2"/>
  <c r="AW27" i="2"/>
  <c r="AX40" i="2"/>
  <c r="AW30" i="2"/>
  <c r="AX44" i="2"/>
  <c r="AX36" i="2"/>
  <c r="AP13" i="2"/>
  <c r="AX33" i="2"/>
  <c r="AQ40" i="2"/>
  <c r="AP32" i="2"/>
  <c r="AQ44" i="2"/>
  <c r="AP30" i="2"/>
  <c r="AW15" i="2"/>
  <c r="AX42" i="2"/>
  <c r="AW13" i="2"/>
  <c r="AX25" i="2"/>
  <c r="AQ36" i="2"/>
  <c r="BE46" i="2" l="1"/>
  <c r="P33" i="6"/>
  <c r="M32" i="6"/>
  <c r="M30" i="6"/>
  <c r="N31" i="6"/>
  <c r="P24" i="6"/>
  <c r="M27" i="6"/>
  <c r="M15" i="6"/>
  <c r="M13" i="6"/>
  <c r="P31" i="6"/>
  <c r="N33" i="6"/>
  <c r="O32" i="6"/>
  <c r="O30" i="6"/>
  <c r="N24" i="6"/>
  <c r="P25" i="6"/>
  <c r="O27" i="6"/>
  <c r="O15" i="6"/>
  <c r="O13" i="6"/>
  <c r="BF52" i="2"/>
  <c r="BE52" i="2"/>
  <c r="N36" i="6"/>
  <c r="P36" i="6"/>
  <c r="N40" i="6"/>
  <c r="P40" i="6"/>
  <c r="N42" i="6"/>
  <c r="P42" i="6"/>
  <c r="N44" i="6"/>
  <c r="P44" i="6"/>
  <c r="AY42" i="2"/>
  <c r="BE42" i="2" s="1"/>
  <c r="AR44" i="2"/>
  <c r="BC44" i="2"/>
  <c r="R44" i="6" s="1"/>
  <c r="BF45" i="2"/>
  <c r="BE45" i="2"/>
  <c r="AY44" i="2"/>
  <c r="AR40" i="2"/>
  <c r="BC40" i="2"/>
  <c r="R40" i="6" s="1"/>
  <c r="AR42" i="2"/>
  <c r="BC42" i="2"/>
  <c r="R42" i="6" s="1"/>
  <c r="BF43" i="2"/>
  <c r="BE43" i="2"/>
  <c r="BF42" i="2"/>
  <c r="BF41" i="2"/>
  <c r="BE41" i="2"/>
  <c r="AY40" i="2"/>
  <c r="AR36" i="2"/>
  <c r="BC36" i="2"/>
  <c r="R36" i="6" s="1"/>
  <c r="BF35" i="2"/>
  <c r="BE35" i="2"/>
  <c r="BF39" i="2"/>
  <c r="BE39" i="2"/>
  <c r="BF38" i="2"/>
  <c r="BE38" i="2"/>
  <c r="BF37" i="2"/>
  <c r="BE37" i="2"/>
  <c r="AY36" i="2"/>
  <c r="BC31" i="2"/>
  <c r="R31" i="6" s="1"/>
  <c r="BC33" i="2"/>
  <c r="R33" i="6" s="1"/>
  <c r="AR33" i="2"/>
  <c r="BD32" i="2"/>
  <c r="BB32" i="2"/>
  <c r="Q32" i="6" s="1"/>
  <c r="BD30" i="2"/>
  <c r="BB30" i="2"/>
  <c r="Q30" i="6" s="1"/>
  <c r="AR31" i="2"/>
  <c r="BF29" i="2"/>
  <c r="BE29" i="2"/>
  <c r="AY31" i="2"/>
  <c r="AY33" i="2"/>
  <c r="AO32" i="2"/>
  <c r="H32" i="6" s="1"/>
  <c r="AO30" i="2"/>
  <c r="H30" i="6" s="1"/>
  <c r="AR24" i="2"/>
  <c r="BC24" i="2"/>
  <c r="R24" i="6" s="1"/>
  <c r="BC25" i="2"/>
  <c r="R25" i="6" s="1"/>
  <c r="BD27" i="2"/>
  <c r="BB27" i="2"/>
  <c r="Q27" i="6" s="1"/>
  <c r="AT26" i="2"/>
  <c r="AO27" i="2"/>
  <c r="H27" i="6" s="1"/>
  <c r="AY25" i="2"/>
  <c r="AM26" i="2"/>
  <c r="AN26" i="2"/>
  <c r="G26" i="6" s="1"/>
  <c r="AM27" i="2"/>
  <c r="AT27" i="2"/>
  <c r="AY24" i="2"/>
  <c r="R19" i="2"/>
  <c r="AL19" i="2"/>
  <c r="AM19" i="2" s="1"/>
  <c r="AN19" i="2"/>
  <c r="G19" i="6" s="1"/>
  <c r="AS19" i="2"/>
  <c r="AK18" i="2"/>
  <c r="L18" i="6" s="1"/>
  <c r="R18" i="2"/>
  <c r="AL18" i="2"/>
  <c r="AS18" i="2"/>
  <c r="R17" i="2"/>
  <c r="AL17" i="2"/>
  <c r="AM17" i="2" s="1"/>
  <c r="AN17" i="2"/>
  <c r="G17" i="6" s="1"/>
  <c r="AS17" i="2"/>
  <c r="AK16" i="2"/>
  <c r="L16" i="6" s="1"/>
  <c r="R16" i="2"/>
  <c r="AL16" i="2"/>
  <c r="AS16" i="2"/>
  <c r="BD15" i="2"/>
  <c r="BB15" i="2"/>
  <c r="Q15" i="6" s="1"/>
  <c r="BD13" i="2"/>
  <c r="BB13" i="2"/>
  <c r="Q13" i="6" s="1"/>
  <c r="AO15" i="2"/>
  <c r="H15" i="6" s="1"/>
  <c r="AM14" i="2"/>
  <c r="AN14" i="2"/>
  <c r="G14" i="6" s="1"/>
  <c r="AT15" i="2"/>
  <c r="AM15" i="2"/>
  <c r="AT14" i="2"/>
  <c r="AO13" i="2"/>
  <c r="H13" i="6" s="1"/>
  <c r="AT13" i="2"/>
  <c r="U11" i="2"/>
  <c r="AW26" i="2"/>
  <c r="AX27" i="2"/>
  <c r="AX13" i="2"/>
  <c r="AQ32" i="2"/>
  <c r="AQ30" i="2"/>
  <c r="AP19" i="2"/>
  <c r="AP17" i="2"/>
  <c r="AX15" i="2"/>
  <c r="AW14" i="2"/>
  <c r="AQ27" i="2"/>
  <c r="AP14" i="2"/>
  <c r="AQ13" i="2"/>
  <c r="AX32" i="2"/>
  <c r="AP26" i="2"/>
  <c r="AW17" i="2"/>
  <c r="AX30" i="2"/>
  <c r="AQ15" i="2"/>
  <c r="AW19" i="2"/>
  <c r="P30" i="6" l="1"/>
  <c r="P32" i="6"/>
  <c r="M26" i="6"/>
  <c r="N27" i="6"/>
  <c r="M14" i="6"/>
  <c r="N15" i="6"/>
  <c r="P15" i="6"/>
  <c r="M17" i="6"/>
  <c r="M19" i="6"/>
  <c r="N30" i="6"/>
  <c r="N32" i="6"/>
  <c r="P27" i="6"/>
  <c r="O26" i="6"/>
  <c r="N13" i="6"/>
  <c r="O14" i="6"/>
  <c r="P13" i="6"/>
  <c r="O17" i="6"/>
  <c r="O19" i="6"/>
  <c r="AY32" i="2"/>
  <c r="BE32" i="2" s="1"/>
  <c r="BF44" i="2"/>
  <c r="BE44" i="2"/>
  <c r="BF40" i="2"/>
  <c r="BE40" i="2"/>
  <c r="BF36" i="2"/>
  <c r="BE36" i="2"/>
  <c r="AR30" i="2"/>
  <c r="BC30" i="2"/>
  <c r="R30" i="6" s="1"/>
  <c r="AR32" i="2"/>
  <c r="BC32" i="2"/>
  <c r="R32" i="6" s="1"/>
  <c r="BF33" i="2"/>
  <c r="BE33" i="2"/>
  <c r="AY30" i="2"/>
  <c r="BF31" i="2"/>
  <c r="BE31" i="2"/>
  <c r="BC27" i="2"/>
  <c r="R27" i="6" s="1"/>
  <c r="BD26" i="2"/>
  <c r="AY26" i="2"/>
  <c r="BB26" i="2"/>
  <c r="Q26" i="6" s="1"/>
  <c r="AR27" i="2"/>
  <c r="AO26" i="2"/>
  <c r="H26" i="6" s="1"/>
  <c r="BF25" i="2"/>
  <c r="BE25" i="2"/>
  <c r="AY27" i="2"/>
  <c r="BF24" i="2"/>
  <c r="BE24" i="2"/>
  <c r="BD19" i="2"/>
  <c r="BB19" i="2"/>
  <c r="Q19" i="6" s="1"/>
  <c r="AT18" i="2"/>
  <c r="AT19" i="2"/>
  <c r="AM18" i="2"/>
  <c r="AN18" i="2"/>
  <c r="G18" i="6" s="1"/>
  <c r="AO19" i="2"/>
  <c r="H19" i="6" s="1"/>
  <c r="BD17" i="2"/>
  <c r="BB17" i="2"/>
  <c r="Q17" i="6" s="1"/>
  <c r="AT16" i="2"/>
  <c r="AT17" i="2"/>
  <c r="AM16" i="2"/>
  <c r="AN16" i="2"/>
  <c r="G16" i="6" s="1"/>
  <c r="AO17" i="2"/>
  <c r="H17" i="6" s="1"/>
  <c r="AR13" i="2"/>
  <c r="BD14" i="2"/>
  <c r="BB14" i="2"/>
  <c r="Q14" i="6" s="1"/>
  <c r="AR15" i="2"/>
  <c r="BC13" i="2"/>
  <c r="R13" i="6" s="1"/>
  <c r="BC15" i="2"/>
  <c r="R15" i="6" s="1"/>
  <c r="AO14" i="2"/>
  <c r="H14" i="6" s="1"/>
  <c r="AY13" i="2"/>
  <c r="AY15" i="2"/>
  <c r="V11" i="2"/>
  <c r="G9" i="2"/>
  <c r="O9" i="2" s="1"/>
  <c r="C9" i="6" s="1"/>
  <c r="U9" i="2"/>
  <c r="AD9" i="2"/>
  <c r="AF9" i="2" s="1"/>
  <c r="X9" i="2"/>
  <c r="Z9" i="2" s="1"/>
  <c r="AD11" i="2"/>
  <c r="AF11" i="2" s="1"/>
  <c r="X10" i="2"/>
  <c r="Z10" i="2" s="1"/>
  <c r="AD10" i="2"/>
  <c r="AF10" i="2" s="1"/>
  <c r="AG10" i="2" s="1"/>
  <c r="Z11" i="2"/>
  <c r="A11" i="2"/>
  <c r="B11" i="2"/>
  <c r="C11" i="2"/>
  <c r="D11" i="2" s="1"/>
  <c r="AV11" i="2"/>
  <c r="AZ11" i="2"/>
  <c r="BA11" i="2"/>
  <c r="C9" i="2"/>
  <c r="J9" i="2" s="1"/>
  <c r="S11" i="6"/>
  <c r="B11" i="6"/>
  <c r="A11" i="6"/>
  <c r="S10" i="6"/>
  <c r="G10" i="2"/>
  <c r="AV10" i="2"/>
  <c r="B10" i="6"/>
  <c r="A10" i="6"/>
  <c r="S9" i="6"/>
  <c r="AV9" i="2"/>
  <c r="B9" i="6"/>
  <c r="A9" i="6"/>
  <c r="C10" i="2"/>
  <c r="J10" i="2" s="1"/>
  <c r="K10" i="2" s="1"/>
  <c r="BA10" i="2"/>
  <c r="AZ10" i="2"/>
  <c r="B10" i="2"/>
  <c r="A10" i="2"/>
  <c r="BA9" i="2"/>
  <c r="AZ9" i="2"/>
  <c r="B9" i="2"/>
  <c r="A9" i="2"/>
  <c r="H9" i="2"/>
  <c r="AQ26" i="2"/>
  <c r="AQ19" i="2"/>
  <c r="AW18" i="2"/>
  <c r="AP16" i="2"/>
  <c r="AX14" i="2"/>
  <c r="AX26" i="2"/>
  <c r="AX17" i="2"/>
  <c r="AQ14" i="2"/>
  <c r="AX19" i="2"/>
  <c r="AP18" i="2"/>
  <c r="AW16" i="2"/>
  <c r="AQ17" i="2"/>
  <c r="BF32" i="2" l="1"/>
  <c r="P26" i="6"/>
  <c r="P14" i="6"/>
  <c r="M16" i="6"/>
  <c r="P17" i="6"/>
  <c r="N19" i="6"/>
  <c r="N26" i="6"/>
  <c r="N14" i="6"/>
  <c r="N17" i="6"/>
  <c r="O16" i="6"/>
  <c r="P19" i="6"/>
  <c r="Q9" i="2"/>
  <c r="R9" i="2" s="1"/>
  <c r="AY14" i="2"/>
  <c r="BF14" i="2" s="1"/>
  <c r="BF30" i="2"/>
  <c r="BE30" i="2"/>
  <c r="AR26" i="2"/>
  <c r="BC26" i="2"/>
  <c r="R26" i="6" s="1"/>
  <c r="BF27" i="2"/>
  <c r="BE27" i="2"/>
  <c r="BF26" i="2"/>
  <c r="BE26" i="2"/>
  <c r="M18" i="6"/>
  <c r="O18" i="6"/>
  <c r="BD18" i="2"/>
  <c r="BB18" i="2"/>
  <c r="Q18" i="6" s="1"/>
  <c r="BC19" i="2"/>
  <c r="R19" i="6" s="1"/>
  <c r="AR19" i="2"/>
  <c r="AO18" i="2"/>
  <c r="H18" i="6" s="1"/>
  <c r="AY19" i="2"/>
  <c r="AR17" i="2"/>
  <c r="BD16" i="2"/>
  <c r="BB16" i="2"/>
  <c r="Q16" i="6" s="1"/>
  <c r="BC17" i="2"/>
  <c r="R17" i="6" s="1"/>
  <c r="AY17" i="2"/>
  <c r="AO16" i="2"/>
  <c r="H16" i="6" s="1"/>
  <c r="AR14" i="2"/>
  <c r="BC14" i="2"/>
  <c r="R14" i="6" s="1"/>
  <c r="BF13" i="2"/>
  <c r="BE13" i="2"/>
  <c r="BE14" i="2"/>
  <c r="BF15" i="2"/>
  <c r="BE15" i="2"/>
  <c r="AG9" i="2"/>
  <c r="U10" i="2"/>
  <c r="V10" i="2" s="1"/>
  <c r="V9" i="2"/>
  <c r="AE10" i="2"/>
  <c r="D10" i="2"/>
  <c r="D9" i="2"/>
  <c r="Y10" i="2"/>
  <c r="G11" i="2"/>
  <c r="J11" i="2"/>
  <c r="K11" i="2" s="1"/>
  <c r="E9" i="6"/>
  <c r="Y9" i="2"/>
  <c r="L10" i="2"/>
  <c r="M10" i="2" s="1"/>
  <c r="L11" i="2"/>
  <c r="M11" i="2" s="1"/>
  <c r="AE11" i="2"/>
  <c r="Y11" i="2"/>
  <c r="AH11" i="2"/>
  <c r="AG11" i="2"/>
  <c r="AA11" i="2"/>
  <c r="E11" i="6"/>
  <c r="H10" i="2"/>
  <c r="O10" i="2"/>
  <c r="C10" i="6" s="1"/>
  <c r="AA10" i="2"/>
  <c r="AH10" i="2"/>
  <c r="E10" i="6"/>
  <c r="L9" i="2"/>
  <c r="M9" i="2" s="1"/>
  <c r="K9" i="2"/>
  <c r="AJ9" i="2"/>
  <c r="K9" i="6" s="1"/>
  <c r="AA9" i="2"/>
  <c r="AH9" i="2"/>
  <c r="P9" i="2"/>
  <c r="D9" i="6" s="1"/>
  <c r="AE9" i="2"/>
  <c r="AQ16" i="2"/>
  <c r="AX18" i="2"/>
  <c r="AX16" i="2"/>
  <c r="AQ18" i="2"/>
  <c r="N16" i="6" l="1"/>
  <c r="P16" i="6"/>
  <c r="AS9" i="2"/>
  <c r="AL9" i="2"/>
  <c r="AN9" i="2"/>
  <c r="N18" i="6"/>
  <c r="P18" i="6"/>
  <c r="AR18" i="2"/>
  <c r="BC18" i="2"/>
  <c r="R18" i="6" s="1"/>
  <c r="BF19" i="2"/>
  <c r="BE19" i="2"/>
  <c r="AY18" i="2"/>
  <c r="AR16" i="2"/>
  <c r="BC16" i="2"/>
  <c r="R16" i="6" s="1"/>
  <c r="BF17" i="2"/>
  <c r="BE17" i="2"/>
  <c r="AY16" i="2"/>
  <c r="AM9" i="2"/>
  <c r="AO9" i="2"/>
  <c r="H11" i="2"/>
  <c r="O11" i="2"/>
  <c r="C11" i="6" s="1"/>
  <c r="F10" i="6"/>
  <c r="F9" i="6"/>
  <c r="F11" i="6"/>
  <c r="AI11" i="2"/>
  <c r="J11" i="6" s="1"/>
  <c r="I11" i="6"/>
  <c r="AI10" i="2"/>
  <c r="J10" i="6" s="1"/>
  <c r="I10" i="6"/>
  <c r="P10" i="2"/>
  <c r="D10" i="6" s="1"/>
  <c r="Q10" i="2"/>
  <c r="I9" i="6"/>
  <c r="AI9" i="2"/>
  <c r="J9" i="6" s="1"/>
  <c r="AT9" i="2"/>
  <c r="AJ10" i="2"/>
  <c r="K10" i="6" s="1"/>
  <c r="AJ11" i="2"/>
  <c r="K11" i="6" s="1"/>
  <c r="AK9" i="2"/>
  <c r="L9" i="6" s="1"/>
  <c r="AP9" i="2"/>
  <c r="AQ9" i="2"/>
  <c r="AX9" i="2"/>
  <c r="AW9" i="2"/>
  <c r="M9" i="6" l="1"/>
  <c r="O9" i="6"/>
  <c r="BB9" i="2"/>
  <c r="BD9" i="2"/>
  <c r="G9" i="6"/>
  <c r="BF18" i="2"/>
  <c r="BE18" i="2"/>
  <c r="BF16" i="2"/>
  <c r="BE16" i="2"/>
  <c r="AR9" i="2"/>
  <c r="N9" i="6"/>
  <c r="H9" i="6"/>
  <c r="P11" i="2"/>
  <c r="D11" i="6" s="1"/>
  <c r="Q11" i="2"/>
  <c r="R10" i="2"/>
  <c r="AS10" i="2"/>
  <c r="AL10" i="2"/>
  <c r="P9" i="6"/>
  <c r="BC9" i="2"/>
  <c r="Q9" i="6"/>
  <c r="AK11" i="2"/>
  <c r="L11" i="6" s="1"/>
  <c r="AK10" i="2"/>
  <c r="L10" i="6" s="1"/>
  <c r="AY9" i="2"/>
  <c r="AN11" i="2" l="1"/>
  <c r="R11" i="2"/>
  <c r="AL11" i="2"/>
  <c r="AS11" i="2"/>
  <c r="AT10" i="2"/>
  <c r="AM10" i="2"/>
  <c r="BE9" i="2"/>
  <c r="BF9" i="2"/>
  <c r="R9" i="6"/>
  <c r="AP11" i="2"/>
  <c r="AW11" i="2"/>
  <c r="AM11" i="2" l="1"/>
  <c r="M11" i="6"/>
  <c r="O11" i="6"/>
  <c r="BD11" i="2"/>
  <c r="BB11" i="2"/>
  <c r="AO11" i="2"/>
  <c r="G11" i="6"/>
  <c r="AT11" i="2"/>
  <c r="AY11" i="2" s="1"/>
  <c r="AN10" i="2"/>
  <c r="G10" i="6" s="1"/>
  <c r="AW10" i="2"/>
  <c r="AP10" i="2"/>
  <c r="AX11" i="2"/>
  <c r="AQ11" i="2"/>
  <c r="BD10" i="2" l="1"/>
  <c r="O10" i="6"/>
  <c r="BB10" i="2"/>
  <c r="Q10" i="6" s="1"/>
  <c r="M10" i="6"/>
  <c r="P11" i="6"/>
  <c r="BC11" i="2"/>
  <c r="AR11" i="2"/>
  <c r="N11" i="6"/>
  <c r="Q11" i="6"/>
  <c r="BE11" i="2"/>
  <c r="BF11" i="2"/>
  <c r="AO10" i="2"/>
  <c r="H10" i="6" s="1"/>
  <c r="H11" i="6"/>
  <c r="AQ10" i="2"/>
  <c r="AX10" i="2"/>
  <c r="AY10" i="2" l="1"/>
  <c r="BF10" i="2" s="1"/>
  <c r="P10" i="6"/>
  <c r="BC10" i="2"/>
  <c r="AR10" i="2"/>
  <c r="N10" i="6"/>
  <c r="R11" i="6"/>
  <c r="BE10" i="2" l="1"/>
  <c r="R10" i="6"/>
</calcChain>
</file>

<file path=xl/sharedStrings.xml><?xml version="1.0" encoding="utf-8"?>
<sst xmlns="http://schemas.openxmlformats.org/spreadsheetml/2006/main" count="2080" uniqueCount="789">
  <si>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</si>
  <si>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</si>
  <si>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</si>
  <si>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</si>
  <si>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</si>
  <si>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</si>
  <si>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</si>
  <si>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</si>
  <si>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</si>
  <si>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</si>
  <si>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</si>
  <si>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</si>
  <si>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</si>
  <si>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</si>
  <si>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</si>
  <si>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</si>
  <si>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</si>
  <si>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</si>
  <si>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</si>
  <si>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</si>
  <si>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</si>
  <si>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</si>
  <si>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</si>
  <si>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</si>
  <si>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</si>
  <si>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</si>
  <si>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</si>
  <si>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</si>
  <si>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</si>
  <si>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</si>
  <si>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</si>
  <si>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</si>
  <si>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</si>
  <si>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</si>
  <si>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</si>
  <si>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</si>
  <si>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</si>
  <si>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</si>
  <si>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</si>
  <si>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</si>
  <si>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</si>
  <si>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</si>
  <si>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</si>
  <si>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</si>
  <si>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</si>
  <si>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</si>
  <si>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</si>
  <si>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</si>
  <si>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</si>
  <si>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</si>
  <si>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</si>
  <si>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</si>
  <si>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</si>
  <si>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</si>
  <si>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</si>
  <si>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</si>
  <si>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</si>
  <si>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</si>
  <si>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</si>
  <si>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</si>
  <si>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</si>
  <si>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</si>
  <si>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</si>
  <si>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</si>
  <si>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</si>
  <si>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</si>
  <si>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</si>
  <si>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</si>
  <si>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</si>
  <si>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</si>
  <si>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</si>
  <si>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</si>
  <si>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</si>
  <si>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</si>
  <si>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</si>
  <si>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</si>
  <si>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</si>
  <si>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</si>
  <si>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</si>
  <si>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</si>
  <si>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</si>
  <si>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</si>
  <si>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</si>
  <si>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</si>
  <si>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</si>
  <si>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</si>
  <si>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</si>
  <si>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</si>
  <si>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</si>
  <si>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</si>
  <si>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</si>
  <si>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</si>
  <si>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</si>
  <si>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</si>
  <si>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</si>
  <si>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009m7953.exp</t>
  </si>
  <si>
    <t>M1-5-1899</t>
  </si>
  <si>
    <t>Stalagmit</t>
  </si>
  <si>
    <t>012m8159.exp</t>
  </si>
  <si>
    <t>KTH1-22</t>
  </si>
  <si>
    <t>KTH1-77</t>
  </si>
  <si>
    <t>ETH2   S11</t>
  </si>
  <si>
    <t>Emmertal 4 Zopf</t>
  </si>
  <si>
    <t>Cryocalzit</t>
  </si>
  <si>
    <t>Zoolithenhöhle Ara2</t>
  </si>
  <si>
    <t>Emmertal 3-Romb</t>
  </si>
  <si>
    <t>003t7953.exp</t>
  </si>
  <si>
    <t>006t8161.exp</t>
  </si>
  <si>
    <t>009t7953.exp</t>
  </si>
  <si>
    <t>012t8162.exp</t>
  </si>
  <si>
    <t>015t7953.exp</t>
  </si>
  <si>
    <t>018t8163.exp</t>
  </si>
  <si>
    <t>012t8165.exp</t>
  </si>
  <si>
    <t>018t8166.exp</t>
  </si>
  <si>
    <t>021t7953.exp</t>
  </si>
  <si>
    <t>024t8164.exp</t>
  </si>
  <si>
    <t>H1-U1 Hölloch</t>
  </si>
  <si>
    <t>Stalagmiten</t>
  </si>
  <si>
    <t>H1-U2 Hölloch</t>
  </si>
  <si>
    <t>H1-U3 Hölloch</t>
  </si>
  <si>
    <t>H1-U4 Hölloch</t>
  </si>
  <si>
    <t>H1-U5 Hölloch</t>
  </si>
  <si>
    <t>H1-U6 Hölloch</t>
  </si>
  <si>
    <t>K2-U1 Kleine Teufelshöhle</t>
  </si>
  <si>
    <t>K2-U2 Kleine Teufelshöhle</t>
  </si>
  <si>
    <t>K2-U3 Kleine Teufelshöhle</t>
  </si>
  <si>
    <t>K2-U4 Kleine Teufelshöhle</t>
  </si>
  <si>
    <t>K2-U5 Kleine Teufelshöhle</t>
  </si>
  <si>
    <t>009h6555.exp</t>
  </si>
  <si>
    <t>012h8204.exp</t>
  </si>
  <si>
    <t>015h6555.exp</t>
  </si>
  <si>
    <t>018h8205.exp</t>
  </si>
  <si>
    <t>012h8206.exp</t>
  </si>
  <si>
    <t>018h8207.exp</t>
  </si>
  <si>
    <t>021h6555.exp</t>
  </si>
  <si>
    <t>024h8208.exp</t>
  </si>
  <si>
    <t>027h6555.exp</t>
  </si>
  <si>
    <t>030h8209.exp</t>
  </si>
  <si>
    <t>033h6555.exp</t>
  </si>
  <si>
    <t>036h8210.exp</t>
  </si>
  <si>
    <t>039h6555.exp</t>
  </si>
  <si>
    <t>042h8211.exp</t>
  </si>
  <si>
    <t>045h6555.exp</t>
  </si>
  <si>
    <t>048h8212.exp</t>
  </si>
  <si>
    <t>051h6555.exp</t>
  </si>
  <si>
    <t>054h8213.exp</t>
  </si>
  <si>
    <t>057h6555.exp</t>
  </si>
  <si>
    <t>060h8214.exp</t>
  </si>
  <si>
    <t>009v6555.exp</t>
  </si>
  <si>
    <t>012v8239.exp</t>
  </si>
  <si>
    <t>015v6555.exp</t>
  </si>
  <si>
    <t>018v8240.exp</t>
  </si>
  <si>
    <t>021v6555.exp</t>
  </si>
  <si>
    <t>024v8241.exp</t>
  </si>
  <si>
    <t>027v6555.exp</t>
  </si>
  <si>
    <t>030v8242.exp</t>
  </si>
  <si>
    <t>033v6555.exp</t>
  </si>
  <si>
    <t>VSMS 2; 44mm</t>
  </si>
  <si>
    <t>VSMS 2; 47mm</t>
  </si>
  <si>
    <t>VSMS 2; 94mm</t>
  </si>
  <si>
    <t>VSMS 2; 103mm</t>
  </si>
  <si>
    <t>JM 33/2 Top</t>
  </si>
  <si>
    <t>Karbonatkruste</t>
  </si>
  <si>
    <t xml:space="preserve">JM 33/3 </t>
  </si>
  <si>
    <t>AP Dating</t>
  </si>
  <si>
    <t>Koralle</t>
  </si>
  <si>
    <t>FM 58/1 Top</t>
  </si>
  <si>
    <t>FM 58/1 Base</t>
  </si>
  <si>
    <t>Reef @ Shelter</t>
  </si>
  <si>
    <t>010k8279.exp</t>
  </si>
  <si>
    <t>013k7953.exp</t>
  </si>
  <si>
    <t>016k8282.exp</t>
  </si>
  <si>
    <t>019k7953.exp</t>
  </si>
  <si>
    <t>022k8283.exp</t>
  </si>
  <si>
    <t>028k8280.exp</t>
  </si>
  <si>
    <t>034k8281.exp</t>
  </si>
  <si>
    <t>009c7953.exp</t>
  </si>
  <si>
    <t>012c8284.exp</t>
  </si>
  <si>
    <t>015c7953.exp</t>
  </si>
  <si>
    <t>018c8215.exp</t>
  </si>
  <si>
    <t>021c7953.exp</t>
  </si>
  <si>
    <t>024c8216.exp</t>
  </si>
  <si>
    <t>027c7953.exp</t>
  </si>
  <si>
    <t>030c8217.exp</t>
  </si>
  <si>
    <t>033c7953.exp</t>
  </si>
  <si>
    <t>036c8218.exp</t>
  </si>
  <si>
    <t>039c7953.exp</t>
  </si>
  <si>
    <t>T2e-1</t>
  </si>
  <si>
    <t>T2e-2</t>
  </si>
  <si>
    <t>T2e-3</t>
  </si>
  <si>
    <t>T2e-4</t>
  </si>
  <si>
    <t xml:space="preserve">   (ng/g)</t>
  </si>
  <si>
    <t>012R8009.exp</t>
  </si>
  <si>
    <t>015R8307.exp</t>
  </si>
  <si>
    <t>018R8010.exp</t>
  </si>
  <si>
    <t>021R8307.exp</t>
  </si>
  <si>
    <t>024R8011.exp</t>
  </si>
  <si>
    <t>027R8307.exp</t>
  </si>
  <si>
    <t>030R8014.exp</t>
  </si>
  <si>
    <t>033R8307.exp</t>
  </si>
  <si>
    <t>036R8308.exp</t>
  </si>
  <si>
    <t>039R8307.exp</t>
  </si>
  <si>
    <t xml:space="preserve">M39-1/62  </t>
  </si>
  <si>
    <t>M39-1/62</t>
  </si>
  <si>
    <t>M39-62</t>
  </si>
  <si>
    <t>009R8307.exp</t>
  </si>
  <si>
    <t>009j8307.exp</t>
  </si>
  <si>
    <t>012j8309.exp</t>
  </si>
  <si>
    <t>015j8307.exp</t>
  </si>
  <si>
    <t>018j8310.exp</t>
  </si>
  <si>
    <t>021j8307.exp</t>
  </si>
  <si>
    <t>024j8312.exp</t>
  </si>
  <si>
    <t>M39-61-0.75</t>
  </si>
  <si>
    <t>M39-61-5.7</t>
  </si>
  <si>
    <t>M39-61-11.9</t>
  </si>
  <si>
    <t>M39-61-16.8</t>
  </si>
  <si>
    <t>M39-61-20.8</t>
  </si>
  <si>
    <t>M39-61-26.0</t>
  </si>
  <si>
    <t>M39-61-30.5</t>
  </si>
  <si>
    <t>M39-61-39.05</t>
  </si>
  <si>
    <t>M39-61-45.0</t>
  </si>
  <si>
    <t>M39-61-52.1</t>
  </si>
  <si>
    <t>027j8307.exp</t>
  </si>
  <si>
    <t>030j8313.exp</t>
  </si>
  <si>
    <t>033j8307.exp</t>
  </si>
  <si>
    <t>036j8314.exp</t>
  </si>
  <si>
    <t>039j8307.exp</t>
  </si>
  <si>
    <t>042j8315.exp</t>
  </si>
  <si>
    <t>012j8316.exp</t>
  </si>
  <si>
    <t>018j8317.exp</t>
  </si>
  <si>
    <t>024j8318.exp</t>
  </si>
  <si>
    <t>030j8319.exp</t>
  </si>
  <si>
    <t>BAJ-KZ5 Nr. 2</t>
  </si>
  <si>
    <t>Cryokalzite</t>
  </si>
  <si>
    <t>BAJ-KZ5 Nr. 4</t>
  </si>
  <si>
    <t>021t8307.exp</t>
  </si>
  <si>
    <t>024t7956.exp</t>
  </si>
  <si>
    <t>027t8307.exp</t>
  </si>
  <si>
    <t>030t7958.exp</t>
  </si>
  <si>
    <t>033t8307.exp</t>
  </si>
  <si>
    <t xml:space="preserve">Nau 3-top </t>
  </si>
  <si>
    <t>T.-Kalzit</t>
  </si>
  <si>
    <t>Nau 3-bottom</t>
  </si>
  <si>
    <t>Nau 6-top</t>
  </si>
  <si>
    <t>Nau 6-bottom</t>
  </si>
  <si>
    <t>Nau 7-2</t>
  </si>
  <si>
    <t>Nau 7-10</t>
  </si>
  <si>
    <t>Nau 7-20</t>
  </si>
  <si>
    <t>Nau 7-27</t>
  </si>
  <si>
    <t>014n8339.exp</t>
  </si>
  <si>
    <t>017n8340.exp</t>
  </si>
  <si>
    <t>020n8341.exp</t>
  </si>
  <si>
    <t>023n8342.exp</t>
  </si>
  <si>
    <t>026n8343.exp</t>
  </si>
  <si>
    <t>029n8344.exp</t>
  </si>
  <si>
    <t>032n8345.exp</t>
  </si>
  <si>
    <t>035n8346.exp</t>
  </si>
  <si>
    <t>038n8307.exp</t>
  </si>
  <si>
    <t>Top</t>
  </si>
  <si>
    <t>Bottom</t>
  </si>
  <si>
    <t>oldyhas</t>
  </si>
  <si>
    <t>newyhas</t>
  </si>
  <si>
    <t>KTH2-5.16mm</t>
  </si>
  <si>
    <t>KTH2-10.56mm</t>
  </si>
  <si>
    <t>KTH2-29.62mm</t>
  </si>
  <si>
    <t>011K7953.exp</t>
  </si>
  <si>
    <t>014K8347.exp</t>
  </si>
  <si>
    <t>017K7953.exp</t>
  </si>
  <si>
    <t>020K8348.exp</t>
  </si>
  <si>
    <t>023K7953.exp</t>
  </si>
  <si>
    <t>026K8349.exp</t>
  </si>
  <si>
    <t>029K7953.exp</t>
  </si>
  <si>
    <t>011e8307.exp</t>
  </si>
  <si>
    <t>014e8350.exp</t>
  </si>
  <si>
    <t>017e8307.exp</t>
  </si>
  <si>
    <t>ETH2.3-3,2-3,5cm</t>
  </si>
  <si>
    <t>ETH2.2-3,5-3,8cm</t>
  </si>
  <si>
    <t>ETH2.2-3,8-4,0cm</t>
  </si>
  <si>
    <t>ETH2.2-4,0-4,2cm</t>
  </si>
  <si>
    <t>ETH2.1-7,8-8,1cm</t>
  </si>
  <si>
    <t>ETH2.1-8,1-8,3cm</t>
  </si>
  <si>
    <t>ETH2.1-8,3-8,6cm</t>
  </si>
  <si>
    <t>ETH2.1-8,6-8,8cm</t>
  </si>
  <si>
    <t>020e8351.exp</t>
  </si>
  <si>
    <t>023e8307.exp</t>
  </si>
  <si>
    <t>026e8352.exp</t>
  </si>
  <si>
    <t>029e8307.exp</t>
  </si>
  <si>
    <t>032e8353.exp</t>
  </si>
  <si>
    <t>035e8307.exp</t>
  </si>
  <si>
    <t>038e8354.exp</t>
  </si>
  <si>
    <t>041e8307.exp</t>
  </si>
  <si>
    <t>044e8355.exp</t>
  </si>
  <si>
    <t>047e8307.exp</t>
  </si>
  <si>
    <t>050e8356.exp</t>
  </si>
  <si>
    <t>053e8307.exp</t>
  </si>
  <si>
    <t>056e8357.exp</t>
  </si>
  <si>
    <t>ETH-2_a 7,4-7,7 dft S1</t>
  </si>
  <si>
    <t>ETH-2_a 7,7-8,0 dft S2</t>
  </si>
  <si>
    <t>ETH-2_a 8,0-8,3 dft S3</t>
  </si>
  <si>
    <t>ETH-2_a 8,3-8,6 dft S4</t>
  </si>
  <si>
    <t>ETH-2_a 8,6-8,9 dft S5</t>
  </si>
  <si>
    <t>ETH-2_a 8,9-9,2 dft S6</t>
  </si>
  <si>
    <t>ETH-2_a 9,2-9,5 dft S7</t>
  </si>
  <si>
    <t>ETH-2_a 9,5-9,8dft S8</t>
  </si>
  <si>
    <t>ETH-2_a 9,8-10,1dft S9</t>
  </si>
  <si>
    <t xml:space="preserve">ETH-2_a 10,1-10,4 dft S10 </t>
  </si>
  <si>
    <t>014e8445.exp</t>
  </si>
  <si>
    <t>020e8446.exp</t>
  </si>
  <si>
    <t>026e8447.exp</t>
  </si>
  <si>
    <t>032e8448.exp</t>
  </si>
  <si>
    <t>038e8449.exp</t>
  </si>
  <si>
    <t>044e8450.exp</t>
  </si>
  <si>
    <t>014e8351.exp</t>
  </si>
  <si>
    <t>020e8352.exp</t>
  </si>
  <si>
    <t>026e8353.exp</t>
  </si>
  <si>
    <t>032e8354.exp</t>
  </si>
  <si>
    <t>014e8473.exp</t>
  </si>
  <si>
    <t>020e8474.exp</t>
  </si>
  <si>
    <t>026e8475.exp</t>
  </si>
  <si>
    <t>032e8476.exp</t>
  </si>
  <si>
    <t>03878455.exp</t>
  </si>
  <si>
    <t>04178307.exp</t>
  </si>
  <si>
    <t>7H20-319</t>
  </si>
  <si>
    <t>mm</t>
  </si>
  <si>
    <t>7H20-335</t>
  </si>
  <si>
    <t>7H20-371</t>
  </si>
  <si>
    <t>7H20-352</t>
  </si>
  <si>
    <t>7H20-1</t>
  </si>
  <si>
    <t>01178307.exp</t>
  </si>
  <si>
    <t>01478456.exp</t>
  </si>
  <si>
    <t>01778307.exp</t>
  </si>
  <si>
    <t>02078457.exp</t>
  </si>
  <si>
    <t>02378307.exp</t>
  </si>
  <si>
    <t>02678458.exp</t>
  </si>
  <si>
    <t>02978307.exp</t>
  </si>
  <si>
    <t>03278459.exp</t>
  </si>
  <si>
    <t>03578307.exp</t>
  </si>
  <si>
    <t>03878460.exp</t>
  </si>
  <si>
    <t>04478461.exp</t>
  </si>
  <si>
    <t>04778307.exp</t>
  </si>
  <si>
    <t>05078462.exp</t>
  </si>
  <si>
    <t>05378307.exp</t>
  </si>
  <si>
    <t>05678463.exp</t>
  </si>
  <si>
    <t>05978307.exp</t>
  </si>
  <si>
    <t>06278464.exp</t>
  </si>
  <si>
    <t>06578307.exp</t>
  </si>
  <si>
    <t>7H20-8</t>
  </si>
  <si>
    <t>7H20-15</t>
  </si>
  <si>
    <t>7H20-30</t>
  </si>
  <si>
    <t>7H20-40</t>
  </si>
  <si>
    <t>7H20-60</t>
  </si>
  <si>
    <t>7H20-80</t>
  </si>
  <si>
    <t>7H20-96</t>
  </si>
  <si>
    <t>7H20-135</t>
  </si>
  <si>
    <t>7H20-155</t>
  </si>
  <si>
    <t>01478465.exp</t>
  </si>
  <si>
    <t>02078466.exp</t>
  </si>
  <si>
    <t>02678467.exp</t>
  </si>
  <si>
    <t>03278468.exp</t>
  </si>
  <si>
    <t>03878469.exp</t>
  </si>
  <si>
    <t>04478470.exp</t>
  </si>
  <si>
    <t>05078471.exp</t>
  </si>
  <si>
    <t>05678472.exp</t>
  </si>
  <si>
    <t>7H20-185</t>
  </si>
  <si>
    <t>7H20-197</t>
  </si>
  <si>
    <t>7H20-201</t>
  </si>
  <si>
    <t>7H20-210</t>
  </si>
  <si>
    <t>7H20-240</t>
  </si>
  <si>
    <t>7H20-276</t>
  </si>
  <si>
    <t>7H20-294</t>
  </si>
  <si>
    <t>7H20-299</t>
  </si>
  <si>
    <t>01478483.exp</t>
  </si>
  <si>
    <t>02078484.exp</t>
  </si>
  <si>
    <t>02678477.exp</t>
  </si>
  <si>
    <t>7H20-394</t>
  </si>
  <si>
    <t>7H20-418</t>
  </si>
  <si>
    <t>7H20-445</t>
  </si>
  <si>
    <t>7H20-458</t>
  </si>
  <si>
    <t>03278478.exp</t>
  </si>
  <si>
    <t>7H20-421</t>
  </si>
  <si>
    <t>7H20-423</t>
  </si>
  <si>
    <t>7H20-432</t>
  </si>
  <si>
    <t>7H20-440</t>
  </si>
  <si>
    <t>01478479.exp</t>
  </si>
  <si>
    <t>02078480.exp</t>
  </si>
  <si>
    <t>02678481.exp</t>
  </si>
  <si>
    <t>03278482.exp</t>
  </si>
  <si>
    <t>011M8307.exp</t>
  </si>
  <si>
    <t>014M8509.exp</t>
  </si>
  <si>
    <t>017M8307.exp</t>
  </si>
  <si>
    <t>020M8510.exp</t>
  </si>
  <si>
    <t>023M8307.exp</t>
  </si>
  <si>
    <t>026M8511.exp</t>
  </si>
  <si>
    <t>029M8307.exp</t>
  </si>
  <si>
    <t>032M8512.exp</t>
  </si>
  <si>
    <t>M39-62 0,2</t>
  </si>
  <si>
    <t>M39-62 1,0 cm</t>
  </si>
  <si>
    <t>M39-62 2,4cm</t>
  </si>
  <si>
    <t>M39-62 9,15cm</t>
  </si>
  <si>
    <t>014M8513.exp</t>
  </si>
  <si>
    <t>020M8514.exp</t>
  </si>
  <si>
    <t>026M8515.exp</t>
  </si>
  <si>
    <t>032M8516.exp</t>
  </si>
  <si>
    <t>035M8307.exp</t>
  </si>
  <si>
    <t>M39-62 10,6cm</t>
  </si>
  <si>
    <t>M39-62 10,85cm</t>
  </si>
  <si>
    <t>M39-62 14,15cm</t>
  </si>
  <si>
    <t>M39-62 15,7cm</t>
  </si>
  <si>
    <t>014M8517.exp</t>
  </si>
  <si>
    <t>020M8518.exp</t>
  </si>
  <si>
    <t>026M8519.exp</t>
  </si>
  <si>
    <t>032M8520.exp</t>
  </si>
  <si>
    <t>M39-62 17,25cm</t>
  </si>
  <si>
    <t>M39-62 18,75cm</t>
  </si>
  <si>
    <t>M39-62 20,6cm</t>
  </si>
  <si>
    <t>M39-62 28,95cm</t>
  </si>
  <si>
    <t>M39-62 47,4cm</t>
  </si>
  <si>
    <t>M39-62 50,8cm</t>
  </si>
  <si>
    <t>M39-62 54,0cm</t>
  </si>
  <si>
    <t>M39-62 Z1 1,8cm</t>
  </si>
  <si>
    <t>M39-62 Z1 3,8cm</t>
  </si>
  <si>
    <t>M39-62 Z2 1,65cm</t>
  </si>
  <si>
    <t>IC2</t>
  </si>
  <si>
    <t>Cup ohne RPQ</t>
  </si>
  <si>
    <t>014M8521.exp</t>
  </si>
  <si>
    <t>020M8522.exp</t>
  </si>
  <si>
    <t>026M8523.exp</t>
  </si>
  <si>
    <t>014M8524.exp</t>
  </si>
  <si>
    <t>020M8525.exp</t>
  </si>
  <si>
    <t>026M8526.exp</t>
  </si>
  <si>
    <t>007F8307.exp</t>
  </si>
  <si>
    <t>010F8560.exp</t>
  </si>
  <si>
    <t>013F8307.exp</t>
  </si>
  <si>
    <t>016F8557.exp</t>
  </si>
  <si>
    <t>019F8307.exp</t>
  </si>
  <si>
    <t>022F8554.exp</t>
  </si>
  <si>
    <t>025F8307.exp</t>
  </si>
  <si>
    <t>FR-18_6 301.75mm</t>
  </si>
  <si>
    <t>Fr-18_9 483,55mm</t>
  </si>
  <si>
    <t>483,55</t>
  </si>
  <si>
    <t>FR-18_12 631,5mm</t>
  </si>
  <si>
    <t>631,5</t>
  </si>
  <si>
    <t>FR-18_1 2mm</t>
  </si>
  <si>
    <t>FR-18_2 59,75mm</t>
  </si>
  <si>
    <t>FR-18_3 118,75mm</t>
  </si>
  <si>
    <t>FR-18_4 179,25mm</t>
  </si>
  <si>
    <t>179,25</t>
  </si>
  <si>
    <t>FR-18_5  241,75mm</t>
  </si>
  <si>
    <t>241,75</t>
  </si>
  <si>
    <t>FR-18_7  361,75mm</t>
  </si>
  <si>
    <t>361,75</t>
  </si>
  <si>
    <t>FR-18_8 423,25mm</t>
  </si>
  <si>
    <t xml:space="preserve"> 423,25</t>
  </si>
  <si>
    <t>Fr-18_10  543,25mm</t>
  </si>
  <si>
    <t>543,25</t>
  </si>
  <si>
    <t>FR-18_11 607,75mm</t>
  </si>
  <si>
    <t>607,75</t>
  </si>
  <si>
    <t>FR-18_13 646,5mm</t>
  </si>
  <si>
    <t xml:space="preserve"> 646,5</t>
  </si>
  <si>
    <t>010F8555.exp</t>
  </si>
  <si>
    <t>016F8553.exp</t>
  </si>
  <si>
    <t>022F8552.exp</t>
  </si>
  <si>
    <t>028F8551.exp</t>
  </si>
  <si>
    <t>031F8550.exp</t>
  </si>
  <si>
    <t>034F8549.exp</t>
  </si>
  <si>
    <t>010F8556.exp</t>
  </si>
  <si>
    <t>016F8558.exp</t>
  </si>
  <si>
    <t>022F8559.exp</t>
  </si>
  <si>
    <t>028F8561.exp</t>
  </si>
  <si>
    <t>031F8307.exp</t>
  </si>
  <si>
    <t>Nau7-10</t>
  </si>
  <si>
    <t>Kalzit</t>
  </si>
  <si>
    <t>Nau7-27</t>
  </si>
  <si>
    <t>007N8307.exp</t>
  </si>
  <si>
    <t>010N8344.exp</t>
  </si>
  <si>
    <t>013N8346.exp</t>
  </si>
  <si>
    <t>016N8307.exp</t>
  </si>
  <si>
    <t>old yhas</t>
  </si>
  <si>
    <t>007E8307.exp</t>
  </si>
  <si>
    <t>010E8564.exp</t>
  </si>
  <si>
    <t>013E8307.exp</t>
  </si>
  <si>
    <t>016E8565.exp</t>
  </si>
  <si>
    <t>019E8307.exp</t>
  </si>
  <si>
    <t>EH17-001S Base</t>
  </si>
  <si>
    <t>Sinter</t>
  </si>
  <si>
    <t>EH17-001S Top</t>
  </si>
  <si>
    <t>Base</t>
  </si>
  <si>
    <t>new yhas</t>
  </si>
  <si>
    <t>007s8307.exp</t>
  </si>
  <si>
    <t>010s8604.exp</t>
  </si>
  <si>
    <t>013s8307.exp</t>
  </si>
  <si>
    <t>016s8605.exp</t>
  </si>
  <si>
    <t>019s8307.exp</t>
  </si>
  <si>
    <t>022s8563.exp</t>
  </si>
  <si>
    <t>025s8307.exp</t>
  </si>
  <si>
    <t>028s8608.exp</t>
  </si>
  <si>
    <t>031s8307.exp</t>
  </si>
  <si>
    <t>034s8603.exp</t>
  </si>
  <si>
    <t>037s8307.exp</t>
  </si>
  <si>
    <t>040s8606.exp</t>
  </si>
  <si>
    <t>043s8307.exp</t>
  </si>
  <si>
    <t>046s8607.exp</t>
  </si>
  <si>
    <t>049s8307.exp</t>
  </si>
  <si>
    <t>052s8562.exp</t>
  </si>
  <si>
    <t>SLO1-413</t>
  </si>
  <si>
    <t xml:space="preserve">Stalagmiten </t>
  </si>
  <si>
    <t>SLO1-732</t>
  </si>
  <si>
    <t>AJ1 8-4mm</t>
  </si>
  <si>
    <t>AJ1 17-14mm</t>
  </si>
  <si>
    <t>AJ1 18-20mm</t>
  </si>
  <si>
    <t>AJ7</t>
  </si>
  <si>
    <t>AJ8</t>
  </si>
  <si>
    <t>AJ10 untere Lage</t>
  </si>
  <si>
    <t>Karb. Kruste</t>
  </si>
  <si>
    <t>FR-18 #14</t>
  </si>
  <si>
    <t>FR-18 #15</t>
  </si>
  <si>
    <t>FR-18 #16</t>
  </si>
  <si>
    <t>47,50</t>
  </si>
  <si>
    <t>FR-18 #17</t>
  </si>
  <si>
    <t>75,5</t>
  </si>
  <si>
    <t>FR-18 #18</t>
  </si>
  <si>
    <t>92,5</t>
  </si>
  <si>
    <t>FR-18 #19</t>
  </si>
  <si>
    <t>138,5</t>
  </si>
  <si>
    <t>007c8307.exp</t>
  </si>
  <si>
    <t>010c8623.exp</t>
  </si>
  <si>
    <t>013c8307.exp</t>
  </si>
  <si>
    <t>016c8624.exp</t>
  </si>
  <si>
    <t>019c8307.exp</t>
  </si>
  <si>
    <t>022c8625.exp</t>
  </si>
  <si>
    <t>025c8307.exp</t>
  </si>
  <si>
    <t>028c8626.exp</t>
  </si>
  <si>
    <t>031c8307.exp</t>
  </si>
  <si>
    <t>034c8627.exp</t>
  </si>
  <si>
    <t>037c8307.exp</t>
  </si>
  <si>
    <t>040c8628.exp</t>
  </si>
  <si>
    <t>043F8307.exp</t>
  </si>
  <si>
    <t>046F8629.exp</t>
  </si>
  <si>
    <t>049F8307.exp</t>
  </si>
  <si>
    <t>052F8630.exp</t>
  </si>
  <si>
    <t>FR-18 #20</t>
  </si>
  <si>
    <t>Fr-18 #21</t>
  </si>
  <si>
    <t>318,75</t>
  </si>
  <si>
    <t>FR-18 #22</t>
  </si>
  <si>
    <t>335,75</t>
  </si>
  <si>
    <t>FR-18 #23</t>
  </si>
  <si>
    <t>390,75</t>
  </si>
  <si>
    <t>FR-18 #24</t>
  </si>
  <si>
    <t>495,25</t>
  </si>
  <si>
    <t>FR-18 #25</t>
  </si>
  <si>
    <t>509,25</t>
  </si>
  <si>
    <t>FR-18 #26</t>
  </si>
  <si>
    <t>529,75</t>
  </si>
  <si>
    <t>FR-18 #27</t>
  </si>
  <si>
    <t>577,25</t>
  </si>
  <si>
    <t>010F8631.exp</t>
  </si>
  <si>
    <t>016F8632.exp</t>
  </si>
  <si>
    <t>022F8633.exp</t>
  </si>
  <si>
    <t>028F8634.exp</t>
  </si>
  <si>
    <t>034F8635.exp</t>
  </si>
  <si>
    <t>037F8307.exp</t>
  </si>
  <si>
    <t>040F8636.exp</t>
  </si>
  <si>
    <t>007C8307.exp</t>
  </si>
  <si>
    <t>010C8610.exp</t>
  </si>
  <si>
    <t>013C8307.exp</t>
  </si>
  <si>
    <t>016C8611.exp</t>
  </si>
  <si>
    <t>019C8307.exp</t>
  </si>
  <si>
    <t>022C8612.exp</t>
  </si>
  <si>
    <t>025C8307.exp</t>
  </si>
  <si>
    <t>028C8616.exp</t>
  </si>
  <si>
    <t>031C8307.exp</t>
  </si>
  <si>
    <t>034C8617.exp</t>
  </si>
  <si>
    <t>037C8307.exp</t>
  </si>
  <si>
    <t>040C8618.exp</t>
  </si>
  <si>
    <t>HD-CG1</t>
  </si>
  <si>
    <t>HD-CG2</t>
  </si>
  <si>
    <t>HD-CG3</t>
  </si>
  <si>
    <t>HD-Bu11</t>
  </si>
  <si>
    <t>HD-Bu12</t>
  </si>
  <si>
    <t>HD-Bu13</t>
  </si>
  <si>
    <t>HD-Larga1</t>
  </si>
  <si>
    <t>HD-Larga2</t>
  </si>
  <si>
    <t>Hd-Larga3</t>
  </si>
  <si>
    <t>HD-T11</t>
  </si>
  <si>
    <t>HD-T12</t>
  </si>
  <si>
    <t>HD-T13</t>
  </si>
  <si>
    <t>010C8619.exp</t>
  </si>
  <si>
    <t>016C8620.exp</t>
  </si>
  <si>
    <t>022C8621.exp</t>
  </si>
  <si>
    <t>028C8613.exp</t>
  </si>
  <si>
    <t>034C8614.exp</t>
  </si>
  <si>
    <t>040C8615.exp</t>
  </si>
  <si>
    <t>007j8717.exp</t>
  </si>
  <si>
    <t>010j8719.exp</t>
  </si>
  <si>
    <t>013j8717.exp</t>
  </si>
  <si>
    <t>016j8720.exp</t>
  </si>
  <si>
    <t>019j8717.exp</t>
  </si>
  <si>
    <t>022j8721.exp</t>
  </si>
  <si>
    <t>025j8717.exp</t>
  </si>
  <si>
    <t>028j8722.exp</t>
  </si>
  <si>
    <t>031j8717.exp</t>
  </si>
  <si>
    <t>034j8723.exp</t>
  </si>
  <si>
    <t>037j8717.exp</t>
  </si>
  <si>
    <t>010j8724.exp</t>
  </si>
  <si>
    <t>016j8725.exp</t>
  </si>
  <si>
    <t>022j8726.exp</t>
  </si>
  <si>
    <t>028j8727.exp</t>
  </si>
  <si>
    <t>034j8728.exp</t>
  </si>
  <si>
    <t>040j8729.exp</t>
  </si>
  <si>
    <t>043j8717.exp</t>
  </si>
  <si>
    <t>M39-61 3.1cm</t>
  </si>
  <si>
    <t>3.1cm</t>
  </si>
  <si>
    <t>M39-61 8.8cm</t>
  </si>
  <si>
    <t>8.8cm</t>
  </si>
  <si>
    <t>M39-61 12.3cm</t>
  </si>
  <si>
    <t>12.3cm</t>
  </si>
  <si>
    <t>M39-61 18.8cm</t>
  </si>
  <si>
    <t>18.8cm</t>
  </si>
  <si>
    <t>M39-61 23.5cm</t>
  </si>
  <si>
    <t>23.5cm</t>
  </si>
  <si>
    <t>M39-61 28.25cm</t>
  </si>
  <si>
    <t>28.25cm</t>
  </si>
  <si>
    <t>M39-61 34.7cm</t>
  </si>
  <si>
    <t>34.7cm</t>
  </si>
  <si>
    <t>M39-61 42.0cm</t>
  </si>
  <si>
    <t>42.0cm</t>
  </si>
  <si>
    <t>M39-61 48.5cm</t>
  </si>
  <si>
    <t>48.5cm</t>
  </si>
  <si>
    <t>M39-62 9.3cm</t>
  </si>
  <si>
    <t>9.3cm</t>
  </si>
  <si>
    <t>M39-62 15.1cm</t>
  </si>
  <si>
    <t>15.1cm</t>
  </si>
  <si>
    <t>M39-62 25.1</t>
  </si>
  <si>
    <t>M39-62 35.5</t>
  </si>
  <si>
    <t>M39-62 41.35</t>
  </si>
  <si>
    <t>010j8730.exp</t>
  </si>
  <si>
    <t>016j8731.exp</t>
  </si>
  <si>
    <t>022j8732.exp</t>
  </si>
  <si>
    <t>KF21-2</t>
  </si>
  <si>
    <t>KF21-3</t>
  </si>
  <si>
    <t>KF21-4</t>
  </si>
  <si>
    <t>007K8717.exp</t>
  </si>
  <si>
    <t>010K8752.exp</t>
  </si>
  <si>
    <t>013K8717.exp</t>
  </si>
  <si>
    <t>016K8753.exp</t>
  </si>
  <si>
    <t>019K8717.exp</t>
  </si>
  <si>
    <t>022K8754.exp</t>
  </si>
  <si>
    <t>025K8717.exp</t>
  </si>
  <si>
    <t>028K8755.exp</t>
  </si>
  <si>
    <t>031K8717.exp</t>
  </si>
  <si>
    <t>KF21- 1</t>
  </si>
  <si>
    <t>007E8717.exp</t>
  </si>
  <si>
    <t>010E8894.exp</t>
  </si>
  <si>
    <t>013E8895.exp</t>
  </si>
  <si>
    <t>016E8889.exp</t>
  </si>
  <si>
    <t>019E8717.exp</t>
  </si>
  <si>
    <t>022E8890.exp</t>
  </si>
  <si>
    <t>025E8892.exp</t>
  </si>
  <si>
    <t>028E8893.exp</t>
  </si>
  <si>
    <t>031E8717.exp</t>
  </si>
  <si>
    <t>EH17-01 Labyrinth</t>
  </si>
  <si>
    <t>EH17-02 Labyrinth</t>
  </si>
  <si>
    <t>EH17-04 Labyrinth</t>
  </si>
  <si>
    <t>EH17-05 Labyrinth</t>
  </si>
  <si>
    <t>EH17-06 S Dreikönig</t>
  </si>
  <si>
    <t>EH17-07 S Dreikönig</t>
  </si>
  <si>
    <t>007k8717.exp</t>
  </si>
  <si>
    <t>010k8823.exp</t>
  </si>
  <si>
    <t>013k8717.exp</t>
  </si>
  <si>
    <t>016k8798.exp</t>
  </si>
  <si>
    <t>019k8717.exp</t>
  </si>
  <si>
    <t>022k8797.exp</t>
  </si>
  <si>
    <t>025k8717.exp</t>
  </si>
  <si>
    <t>028k8796.exp</t>
  </si>
  <si>
    <t>031k8717.exp</t>
  </si>
  <si>
    <t>034k8817.exp</t>
  </si>
  <si>
    <t>037k8717.exp</t>
  </si>
  <si>
    <t>040k8818.exp</t>
  </si>
  <si>
    <t>M6_1_14 A</t>
  </si>
  <si>
    <t>M6_1_14 B</t>
  </si>
  <si>
    <t>KF21-1b</t>
  </si>
  <si>
    <t>M6-EW basis</t>
  </si>
  <si>
    <t>M6-EW-7,7</t>
  </si>
  <si>
    <t>7,7</t>
  </si>
  <si>
    <t>M6-EW-0,7</t>
  </si>
  <si>
    <t>0,7</t>
  </si>
  <si>
    <t>M6_1_14 C</t>
  </si>
  <si>
    <t>M6_1_14 D</t>
  </si>
  <si>
    <t>M6_1_14 E</t>
  </si>
  <si>
    <t>M6_1_14 F</t>
  </si>
  <si>
    <t>007M8717.exp</t>
  </si>
  <si>
    <t>010M8819.exp</t>
  </si>
  <si>
    <t>013M8717.exp</t>
  </si>
  <si>
    <t>016M8820.exp</t>
  </si>
  <si>
    <t>019M8717.exp</t>
  </si>
  <si>
    <t>022M8821.exp</t>
  </si>
  <si>
    <t>025M8717.exp</t>
  </si>
  <si>
    <t>028M8822.exp</t>
  </si>
  <si>
    <t>031M8717.exp</t>
  </si>
  <si>
    <t>010k8846.exp</t>
  </si>
  <si>
    <t>016k8847.exp</t>
  </si>
  <si>
    <t>022k8850.exp</t>
  </si>
  <si>
    <t>028k8848.exp</t>
  </si>
  <si>
    <t>034k8849.exp</t>
  </si>
  <si>
    <t>040k8851.exp</t>
  </si>
  <si>
    <t>KF-21-5</t>
  </si>
  <si>
    <t>M6_2</t>
  </si>
  <si>
    <t>M6_3</t>
  </si>
  <si>
    <t>M6_4</t>
  </si>
  <si>
    <t>M6_5</t>
  </si>
  <si>
    <t>M6_6</t>
  </si>
  <si>
    <t>GH17-01</t>
  </si>
  <si>
    <t>GH17-03</t>
  </si>
  <si>
    <t>GH17-04</t>
  </si>
  <si>
    <t>GH17-02 innen</t>
  </si>
  <si>
    <t>GH17-06 B</t>
  </si>
  <si>
    <t>Zoo-Arag 1b</t>
  </si>
  <si>
    <t>GH-17-06A</t>
  </si>
  <si>
    <t>007G8717.exp</t>
  </si>
  <si>
    <t>010G8852.exp</t>
  </si>
  <si>
    <t>013G8717.exp</t>
  </si>
  <si>
    <t>016G8853.exp</t>
  </si>
  <si>
    <t>019G8717.exp</t>
  </si>
  <si>
    <t>022G88554.exp</t>
  </si>
  <si>
    <t>025G8717.exp</t>
  </si>
  <si>
    <t>028G8855.exp</t>
  </si>
  <si>
    <t>031G8717.exp</t>
  </si>
  <si>
    <t>034G8856.exp</t>
  </si>
  <si>
    <t>040G8857.exp</t>
  </si>
  <si>
    <t>046G8859.exp</t>
  </si>
  <si>
    <t>049G8717.exp</t>
  </si>
  <si>
    <t>052G8858.exp</t>
  </si>
  <si>
    <t>GM17-01 innen</t>
  </si>
  <si>
    <t>AJ6</t>
  </si>
  <si>
    <t>AJ9</t>
  </si>
  <si>
    <t>AJ14</t>
  </si>
  <si>
    <t>EH17-01 S Labyrinth</t>
  </si>
  <si>
    <t>EH17-02 S Labyrinth</t>
  </si>
  <si>
    <t>EH17-04 S Labyrinth</t>
  </si>
  <si>
    <t>EH17-07-s Dreikönig</t>
  </si>
  <si>
    <t>007e8717.exp</t>
  </si>
  <si>
    <t>010e8863.exp</t>
  </si>
  <si>
    <t>013e8717.exp</t>
  </si>
  <si>
    <t>016e8864.exp</t>
  </si>
  <si>
    <t>019e8717.exp</t>
  </si>
  <si>
    <t>022e8865.exp</t>
  </si>
  <si>
    <t>025e8717.exp</t>
  </si>
  <si>
    <t>010E8789.exp</t>
  </si>
  <si>
    <t>013E8790.exp</t>
  </si>
  <si>
    <t>016E8717.exp</t>
  </si>
  <si>
    <t>019E8792.exp</t>
  </si>
  <si>
    <t>022E8795.exp</t>
  </si>
  <si>
    <t>025E8717.exp</t>
  </si>
  <si>
    <t>007s8717.exp</t>
  </si>
  <si>
    <t>010s8871.exp</t>
  </si>
  <si>
    <t>013s8717.exp</t>
  </si>
  <si>
    <t>016s8866.exp</t>
  </si>
  <si>
    <t>019s8717.exp</t>
  </si>
  <si>
    <t>022s8868.exp</t>
  </si>
  <si>
    <t>Chanhol3-S1</t>
  </si>
  <si>
    <t>Chanhol3-S2</t>
  </si>
  <si>
    <t>Chanhol3-S3</t>
  </si>
  <si>
    <t>Chanhol3-S4</t>
  </si>
  <si>
    <t>JPC-birdbone</t>
  </si>
  <si>
    <t>RSC-pecarijaw</t>
  </si>
  <si>
    <t>010s8870.exp</t>
  </si>
  <si>
    <t>016s8867.exp</t>
  </si>
  <si>
    <t>022s8869.exp</t>
  </si>
  <si>
    <t>025s8717.exp</t>
  </si>
  <si>
    <t>010j8893.exp</t>
  </si>
  <si>
    <t>016j8894.exp</t>
  </si>
  <si>
    <t>022j8895.exp</t>
  </si>
  <si>
    <t>028j8896.exp</t>
  </si>
  <si>
    <t>034j8897.exp</t>
  </si>
  <si>
    <t>M39_1_61B-0.3</t>
  </si>
  <si>
    <t>M39_1_61B-24.0</t>
  </si>
  <si>
    <t>M39_1_61B-29.8</t>
  </si>
  <si>
    <t>M39_1_61B-35.4</t>
  </si>
  <si>
    <t>M39_1_61B-14.25</t>
  </si>
  <si>
    <t>M6_1_57-8.4</t>
  </si>
  <si>
    <t>M6_1_57-0.35</t>
  </si>
  <si>
    <t>M6_1_57-2.35</t>
  </si>
  <si>
    <t>M6_1_57-4.15</t>
  </si>
  <si>
    <t>M6_1_57-6.25</t>
  </si>
  <si>
    <t>010j8898.exp</t>
  </si>
  <si>
    <t>016j8899.exp</t>
  </si>
  <si>
    <t>022j8900.exp</t>
  </si>
  <si>
    <t>028j8901.exp</t>
  </si>
  <si>
    <t>034j8902.exp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</si>
</sst>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"/>
    <numFmt numFmtId="171" formatCode="0.00000000"/>
    <numFmt numFmtId="172" formatCode="0.000000000"/>
    <numFmt numFmtId="173" formatCode="0.00000000000000"/>
    <numFmt numFmtId="174" formatCode="0.0000000000000000000000000"/>
    <numFmt numFmtId="175" formatCode="0.000000000000000000000000"/>
    <numFmt numFmtId="176" formatCode="_-* #,##0.00\ [$€]_-;\-* #,##0.00\ [$€]_-;_-* &quot;-&quot;??\ [$€]_-;_-@_-"/>
    <numFmt numFmtId="177" formatCode="#,##0.0\ _D_M"/>
    <numFmt numFmtId="178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181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72" fontId="2" fillId="0" borderId="0" xfId="0" applyNumberFormat="1" applyFont="1" applyBorder="1" applyAlignment="1" applyProtection="1">
      <alignment horizontal="center"/>
    </xf>
    <xf numFmtId="172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1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72" fontId="2" fillId="0" borderId="0" xfId="0" applyNumberFormat="1" applyFont="1" applyFill="1" applyBorder="1" applyAlignment="1" applyProtection="1">
      <alignment horizontal="center"/>
    </xf>
    <xf numFmtId="172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3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7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3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Alignment="1">
      <alignment horizontal="center"/>
    </xf>
    <xf numFmtId="170" fontId="2" fillId="0" borderId="0" xfId="0" applyNumberFormat="1" applyFont="1" applyFill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11" fillId="0" borderId="0" xfId="0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72" fontId="2" fillId="11" borderId="0" xfId="0" applyNumberFormat="1" applyFont="1" applyFill="1" applyBorder="1" applyAlignment="1" applyProtection="1">
      <alignment horizontal="center"/>
    </xf>
    <xf numFmtId="172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175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Fill="1" applyAlignment="1">
      <alignment horizontal="center"/>
    </xf>
    <xf numFmtId="178" fontId="3" fillId="0" borderId="2" xfId="0" applyNumberFormat="1" applyFont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168" fontId="3" fillId="0" borderId="2" xfId="0" applyNumberFormat="1" applyFont="1" applyBorder="1" applyAlignment="1">
      <alignment horizontal="center"/>
    </xf>
    <xf numFmtId="168" fontId="3" fillId="0" borderId="6" xfId="0" applyNumberFormat="1" applyFont="1" applyBorder="1" applyAlignment="1">
      <alignment horizontal="center"/>
    </xf>
    <xf numFmtId="168" fontId="3" fillId="0" borderId="5" xfId="0" applyNumberFormat="1" applyFont="1" applyBorder="1" applyAlignment="1">
      <alignment horizontal="center"/>
    </xf>
    <xf numFmtId="168" fontId="3" fillId="0" borderId="7" xfId="0" applyNumberFormat="1" applyFont="1" applyBorder="1" applyAlignment="1">
      <alignment horizontal="center"/>
    </xf>
    <xf numFmtId="11" fontId="0" fillId="0" borderId="0" xfId="0" applyNumberFormat="1"/>
    <xf numFmtId="1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 applyFill="1"/>
    <xf numFmtId="0" fontId="0" fillId="0" borderId="0" xfId="0" applyFill="1"/>
    <xf numFmtId="2" fontId="3" fillId="0" borderId="2" xfId="0" applyNumberFormat="1" applyFont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C677"/>
  <sheetViews>
    <sheetView tabSelected="1" zoomScaleNormal="100" workbookViewId="0">
      <pane ySplit="2" topLeftCell="A645" activePane="bottomLeft" state="frozen"/>
      <selection activeCell="B1" sqref="B1"/>
      <selection pane="bottomLeft" activeCell="A667" sqref="A667:XFD677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8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09" customWidth="1"/>
    <col min="19" max="19" width="13.140625" style="163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20" t="s">
        <v>2</v>
      </c>
      <c r="F1" s="36" t="s">
        <v>3</v>
      </c>
      <c r="G1" s="40" t="s">
        <v>93</v>
      </c>
      <c r="H1" s="40"/>
      <c r="I1" s="97" t="s">
        <v>77</v>
      </c>
      <c r="J1" s="98" t="s">
        <v>78</v>
      </c>
      <c r="K1" s="42" t="s">
        <v>94</v>
      </c>
      <c r="L1" s="134" t="s">
        <v>4</v>
      </c>
      <c r="M1" s="37" t="s">
        <v>42</v>
      </c>
      <c r="N1" s="136" t="s">
        <v>4</v>
      </c>
      <c r="O1" s="40" t="s">
        <v>5</v>
      </c>
      <c r="P1" s="20" t="s">
        <v>6</v>
      </c>
      <c r="Q1" s="42" t="s">
        <v>80</v>
      </c>
      <c r="R1" s="136" t="s">
        <v>4</v>
      </c>
      <c r="S1" s="165" t="s">
        <v>7</v>
      </c>
      <c r="T1" s="136" t="s">
        <v>4</v>
      </c>
      <c r="U1" s="124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79" t="s">
        <v>12</v>
      </c>
      <c r="F2" s="39" t="s">
        <v>44</v>
      </c>
      <c r="G2" s="37" t="s">
        <v>44</v>
      </c>
      <c r="H2" s="37"/>
      <c r="I2" s="1"/>
      <c r="J2" s="123"/>
      <c r="K2" s="42" t="s">
        <v>14</v>
      </c>
      <c r="L2" s="134" t="s">
        <v>13</v>
      </c>
      <c r="M2" s="37" t="s">
        <v>14</v>
      </c>
      <c r="N2" s="136" t="s">
        <v>13</v>
      </c>
      <c r="O2" s="37" t="s">
        <v>15</v>
      </c>
      <c r="P2" s="20" t="s">
        <v>16</v>
      </c>
      <c r="Q2" s="42" t="s">
        <v>14</v>
      </c>
      <c r="R2" s="136" t="s">
        <v>13</v>
      </c>
      <c r="S2" s="165" t="s">
        <v>14</v>
      </c>
      <c r="T2" s="136" t="s">
        <v>13</v>
      </c>
      <c r="U2" s="125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45"/>
      <c r="F3" s="43"/>
      <c r="G3" s="44"/>
      <c r="H3" s="44"/>
      <c r="I3" s="44"/>
      <c r="J3" s="45"/>
      <c r="K3" s="44"/>
      <c r="L3" s="135"/>
      <c r="M3" s="135"/>
      <c r="N3" s="135"/>
      <c r="O3" s="44"/>
      <c r="P3" s="45"/>
      <c r="Q3" s="46"/>
      <c r="R3" s="137"/>
      <c r="S3" s="162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68"/>
    </row>
    <row r="5" spans="1:29" x14ac:dyDescent="0.2">
      <c r="G5" s="1"/>
      <c r="H5" s="1"/>
      <c r="I5" s="1"/>
      <c r="K5" s="7"/>
      <c r="M5" s="56"/>
      <c r="N5" s="56"/>
    </row>
    <row r="6" spans="1:29" x14ac:dyDescent="0.2">
      <c r="G6" s="1"/>
      <c r="H6" s="1"/>
      <c r="I6" s="1"/>
      <c r="K6" s="7"/>
      <c r="M6" s="56"/>
      <c r="N6" s="56"/>
    </row>
    <row r="7" spans="1:29" x14ac:dyDescent="0.2">
      <c r="G7" s="1"/>
      <c r="H7" s="1"/>
      <c r="I7" s="1"/>
      <c r="K7" s="7"/>
      <c r="M7" s="56"/>
      <c r="N7" s="56"/>
    </row>
    <row r="8" spans="1:29" x14ac:dyDescent="0.2">
      <c r="G8" s="1"/>
      <c r="H8" s="1"/>
      <c r="I8" s="1"/>
      <c r="K8" s="7"/>
    </row>
    <row r="9" spans="1:29" s="56" customFormat="1" x14ac:dyDescent="0.2">
      <c r="A9" s="157">
        <v>7953</v>
      </c>
      <c r="B9" s="157" t="s">
        <v>87</v>
      </c>
      <c r="C9" s="157" t="s">
        <v>79</v>
      </c>
      <c r="D9" s="161">
        <v>42737</v>
      </c>
      <c r="E9" s="159"/>
      <c r="F9" s="169">
        <v>1.10307</v>
      </c>
      <c r="G9" s="169">
        <v>10.29946</v>
      </c>
      <c r="H9" s="1" t="s">
        <v>95</v>
      </c>
      <c r="I9" s="1">
        <v>9.9945431784209671E-3</v>
      </c>
      <c r="J9" s="1">
        <v>0.31960456447148489</v>
      </c>
      <c r="K9" s="1">
        <v>7.1629892312900087E-3</v>
      </c>
      <c r="L9" s="1">
        <v>5.7580334942734217E-3</v>
      </c>
      <c r="M9" s="1">
        <v>2.7298619626413982</v>
      </c>
      <c r="N9" s="1">
        <v>7.6326661206293969E-3</v>
      </c>
      <c r="O9" s="1">
        <v>2.0655904045582192</v>
      </c>
      <c r="P9" s="1">
        <v>0.33687782819457984</v>
      </c>
      <c r="Q9" s="1">
        <v>7.558087817473377E-3</v>
      </c>
      <c r="R9" s="1">
        <v>9.0803128011706924E-2</v>
      </c>
      <c r="S9" s="1">
        <v>5.4816021188368089E-5</v>
      </c>
      <c r="T9" s="1">
        <v>9.0803128011707118E-2</v>
      </c>
      <c r="U9" s="1">
        <v>1.3115904245368419</v>
      </c>
      <c r="V9" s="1">
        <v>0.34217690719906985</v>
      </c>
      <c r="W9" s="1">
        <v>0.19633911888943789</v>
      </c>
      <c r="X9" s="1">
        <v>0.37227147438191754</v>
      </c>
      <c r="Y9" s="1">
        <v>0.25723894210753911</v>
      </c>
      <c r="Z9" s="1">
        <v>0.1901665712548592</v>
      </c>
      <c r="AA9" s="108"/>
      <c r="AB9" s="73"/>
    </row>
    <row r="10" spans="1:29" s="56" customFormat="1" x14ac:dyDescent="0.2">
      <c r="A10" s="56">
        <v>8159</v>
      </c>
      <c r="B10" s="56" t="s">
        <v>96</v>
      </c>
      <c r="C10" s="56" t="s">
        <v>97</v>
      </c>
      <c r="D10" s="131">
        <v>42737</v>
      </c>
      <c r="E10" s="72">
        <v>1899</v>
      </c>
      <c r="F10" s="56">
        <v>9.8299999999999998E-2</v>
      </c>
      <c r="G10" s="56">
        <v>0.10250000000000092</v>
      </c>
      <c r="H10" s="1" t="s">
        <v>98</v>
      </c>
      <c r="I10" s="1">
        <v>1.0086945647171124E-2</v>
      </c>
      <c r="J10" s="1">
        <v>0.368161722822756</v>
      </c>
      <c r="K10" s="1">
        <v>7.1579402358005499E-3</v>
      </c>
      <c r="L10" s="1">
        <v>4.5379474004742532E-3</v>
      </c>
      <c r="M10" s="1">
        <v>3.5747048296810449</v>
      </c>
      <c r="N10" s="1">
        <v>6.4908614538496459E-3</v>
      </c>
      <c r="O10" s="1">
        <v>2.4033885509338839</v>
      </c>
      <c r="P10" s="1">
        <v>0.37654192433430345</v>
      </c>
      <c r="Q10" s="1">
        <v>6.782683089256919E-3</v>
      </c>
      <c r="R10" s="1">
        <v>6.5538962863885122E-2</v>
      </c>
      <c r="S10" s="1">
        <v>4.9192296902814162E-5</v>
      </c>
      <c r="T10" s="1">
        <v>6.55389628638849E-2</v>
      </c>
      <c r="U10" s="1">
        <v>0.2864488033825735</v>
      </c>
      <c r="V10" s="1">
        <v>0.37873556220476634</v>
      </c>
      <c r="W10" s="1">
        <v>1.3940873216570435E-3</v>
      </c>
      <c r="X10" s="1">
        <v>0.26686729828204758</v>
      </c>
      <c r="Y10" s="1">
        <v>3.9925667684088061E-4</v>
      </c>
      <c r="Z10" s="1">
        <v>0.23876823431259103</v>
      </c>
    </row>
    <row r="11" spans="1:29" s="56" customFormat="1" x14ac:dyDescent="0.2">
      <c r="A11" s="157">
        <v>7953</v>
      </c>
      <c r="B11" s="157" t="s">
        <v>87</v>
      </c>
      <c r="C11" s="157" t="s">
        <v>79</v>
      </c>
      <c r="D11" s="161">
        <v>42737</v>
      </c>
      <c r="E11" s="159"/>
      <c r="F11" s="169">
        <v>1.10307</v>
      </c>
      <c r="G11" s="169">
        <v>10.29946</v>
      </c>
      <c r="H11" s="1" t="s">
        <v>95</v>
      </c>
      <c r="I11" s="1">
        <v>9.9945431784209671E-3</v>
      </c>
      <c r="J11" s="1">
        <v>0.31960456447148489</v>
      </c>
      <c r="K11" s="1">
        <v>7.1629892312900087E-3</v>
      </c>
      <c r="L11" s="1">
        <v>5.7580334942734217E-3</v>
      </c>
      <c r="M11" s="1">
        <v>2.7298619626413982</v>
      </c>
      <c r="N11" s="1">
        <v>7.6326661206293969E-3</v>
      </c>
      <c r="O11" s="1">
        <v>2.0655904045582192</v>
      </c>
      <c r="P11" s="1">
        <v>0.33687782819457984</v>
      </c>
      <c r="Q11" s="1">
        <v>7.558087817473377E-3</v>
      </c>
      <c r="R11" s="1">
        <v>9.0803128011706924E-2</v>
      </c>
      <c r="S11" s="1">
        <v>5.4816021188368089E-5</v>
      </c>
      <c r="T11" s="1">
        <v>9.0803128011707118E-2</v>
      </c>
      <c r="U11" s="1">
        <v>1.3115904245368419</v>
      </c>
      <c r="V11" s="1">
        <v>0.34217690719906985</v>
      </c>
      <c r="W11" s="1">
        <v>0.19633911888943789</v>
      </c>
      <c r="X11" s="1">
        <v>0.37227147438191754</v>
      </c>
      <c r="Y11" s="1">
        <v>0.25723894210753911</v>
      </c>
      <c r="Z11" s="1">
        <v>0.1901665712548592</v>
      </c>
      <c r="AA11" s="108"/>
      <c r="AB11" s="73"/>
    </row>
    <row r="12" spans="1:29" s="56" customFormat="1" x14ac:dyDescent="0.2">
      <c r="D12" s="131"/>
      <c r="E12" s="72"/>
      <c r="F12" s="167"/>
      <c r="G12" s="167"/>
    </row>
    <row r="13" spans="1:29" s="56" customFormat="1" x14ac:dyDescent="0.2">
      <c r="A13" s="157">
        <v>7953</v>
      </c>
      <c r="B13" s="157" t="s">
        <v>87</v>
      </c>
      <c r="C13" s="157" t="s">
        <v>79</v>
      </c>
      <c r="D13" s="161">
        <v>42737</v>
      </c>
      <c r="E13" s="159"/>
      <c r="F13" s="169">
        <v>1.10307</v>
      </c>
      <c r="G13" s="169">
        <v>10.29946</v>
      </c>
      <c r="H13" s="1" t="s">
        <v>106</v>
      </c>
      <c r="I13" s="1">
        <v>9.9100739165064664E-3</v>
      </c>
      <c r="J13" s="1">
        <v>2.2664199515832899</v>
      </c>
      <c r="K13" s="1">
        <v>7.1592693114105625E-3</v>
      </c>
      <c r="L13" s="1">
        <v>1.1961038592986974E-2</v>
      </c>
      <c r="M13" s="1">
        <v>2.7290650793071043</v>
      </c>
      <c r="N13" s="1">
        <v>2.4816117576931394E-2</v>
      </c>
      <c r="O13" s="1">
        <v>2.0898323300858617</v>
      </c>
      <c r="P13" s="1">
        <v>2.1146844852966593</v>
      </c>
      <c r="Q13" s="1">
        <v>7.5772822352381088E-3</v>
      </c>
      <c r="R13" s="1">
        <v>0.46862971157204936</v>
      </c>
      <c r="S13" s="1">
        <v>5.4955231215599758E-5</v>
      </c>
      <c r="T13" s="1">
        <v>0.4686297115720493</v>
      </c>
      <c r="U13" s="1">
        <v>1.3128553520520863</v>
      </c>
      <c r="V13" s="1">
        <v>0.4384625853868041</v>
      </c>
      <c r="W13" s="1">
        <v>0.18579147834844362</v>
      </c>
      <c r="X13" s="1">
        <v>1.169761773892054</v>
      </c>
      <c r="Y13" s="1">
        <v>0.24393907201387588</v>
      </c>
      <c r="Z13" s="1">
        <v>1.2347530941587792</v>
      </c>
    </row>
    <row r="14" spans="1:29" s="56" customFormat="1" x14ac:dyDescent="0.2">
      <c r="A14" s="58">
        <v>8161</v>
      </c>
      <c r="B14" s="58" t="s">
        <v>99</v>
      </c>
      <c r="C14" s="58" t="s">
        <v>97</v>
      </c>
      <c r="D14" s="131">
        <v>42737</v>
      </c>
      <c r="E14" s="62">
        <v>2.2000000000000002</v>
      </c>
      <c r="F14" s="59">
        <v>0.22819</v>
      </c>
      <c r="G14" s="59">
        <v>0.10528000000000048</v>
      </c>
      <c r="H14" s="1" t="s">
        <v>107</v>
      </c>
      <c r="I14" s="1">
        <v>1.0096396878569809E-2</v>
      </c>
      <c r="J14" s="1">
        <v>0.27423705488518402</v>
      </c>
      <c r="K14" s="1">
        <v>7.1609328738144974E-3</v>
      </c>
      <c r="L14" s="1">
        <v>8.9850875573931691E-3</v>
      </c>
      <c r="M14" s="1">
        <v>0.37269041090827876</v>
      </c>
      <c r="N14" s="1">
        <v>7.8494272029363526E-3</v>
      </c>
      <c r="O14" s="1">
        <v>0.41793274659478652</v>
      </c>
      <c r="P14" s="1">
        <v>0.36021246769881099</v>
      </c>
      <c r="Q14" s="1">
        <v>1.1321330754994896E-2</v>
      </c>
      <c r="R14" s="1">
        <v>0.19955838521900052</v>
      </c>
      <c r="S14" s="1">
        <v>8.2109433170595635E-5</v>
      </c>
      <c r="T14" s="1">
        <v>0.19955838521900049</v>
      </c>
      <c r="U14" s="1">
        <v>9.0276984547669088E-3</v>
      </c>
      <c r="V14" s="1">
        <v>0.82106339049333121</v>
      </c>
      <c r="W14" s="1">
        <v>0.20810794773311084</v>
      </c>
      <c r="X14" s="1">
        <v>0.33358714356136215</v>
      </c>
      <c r="Y14" s="1">
        <v>1.877812538541632E-3</v>
      </c>
      <c r="Z14" s="1">
        <v>0.93178058624918436</v>
      </c>
    </row>
    <row r="15" spans="1:29" s="56" customFormat="1" x14ac:dyDescent="0.2">
      <c r="A15" s="157">
        <v>7953</v>
      </c>
      <c r="B15" s="157" t="s">
        <v>87</v>
      </c>
      <c r="C15" s="157" t="s">
        <v>79</v>
      </c>
      <c r="D15" s="161">
        <v>42737</v>
      </c>
      <c r="E15" s="159"/>
      <c r="F15" s="169">
        <v>1.10307</v>
      </c>
      <c r="G15" s="169">
        <v>10.29946</v>
      </c>
      <c r="H15" s="1" t="s">
        <v>108</v>
      </c>
      <c r="I15" s="1">
        <v>1.0175354700245699E-2</v>
      </c>
      <c r="J15" s="1">
        <v>2.2556767149677168</v>
      </c>
      <c r="K15" s="1">
        <v>7.15480150471089E-3</v>
      </c>
      <c r="L15" s="1">
        <v>9.8817428359730897E-2</v>
      </c>
      <c r="M15" s="1">
        <v>2.7299634391144267</v>
      </c>
      <c r="N15" s="1">
        <v>5.2801084917890491E-2</v>
      </c>
      <c r="O15" s="1">
        <v>2.0375817965092407</v>
      </c>
      <c r="P15" s="1">
        <v>2.6522354604441372</v>
      </c>
      <c r="Q15" s="1">
        <v>7.558961738229987E-3</v>
      </c>
      <c r="R15" s="1">
        <v>0.5953936811857895</v>
      </c>
      <c r="S15" s="1">
        <v>5.4822359413044497E-5</v>
      </c>
      <c r="T15" s="1">
        <v>0.59539368118578917</v>
      </c>
      <c r="U15" s="1">
        <v>1.3079888462226241</v>
      </c>
      <c r="V15" s="1">
        <v>0.6464895994704456</v>
      </c>
      <c r="W15" s="1">
        <v>0.16645984348401524</v>
      </c>
      <c r="X15" s="1">
        <v>2.2240246183405112</v>
      </c>
      <c r="Y15" s="1">
        <v>0.2180857122683654</v>
      </c>
      <c r="Z15" s="1">
        <v>2.0693116082485261</v>
      </c>
    </row>
    <row r="16" spans="1:29" s="56" customFormat="1" x14ac:dyDescent="0.2">
      <c r="A16" s="56">
        <v>8162</v>
      </c>
      <c r="B16" s="56" t="s">
        <v>100</v>
      </c>
      <c r="C16" s="70" t="s">
        <v>97</v>
      </c>
      <c r="D16" s="131">
        <v>42737</v>
      </c>
      <c r="E16" s="72">
        <v>7.7</v>
      </c>
      <c r="F16" s="70">
        <v>0.28031</v>
      </c>
      <c r="G16" s="70">
        <v>0.10446999999999917</v>
      </c>
      <c r="H16" s="1" t="s">
        <v>109</v>
      </c>
      <c r="I16" s="1">
        <v>1.0085785082669933E-2</v>
      </c>
      <c r="J16" s="1">
        <v>0.27622503709063795</v>
      </c>
      <c r="K16" s="1">
        <v>7.1559472889079325E-3</v>
      </c>
      <c r="L16" s="1">
        <v>8.9762963281649066E-3</v>
      </c>
      <c r="M16" s="1">
        <v>0.43784517360472208</v>
      </c>
      <c r="N16" s="1">
        <v>8.2010387716174964E-3</v>
      </c>
      <c r="O16" s="1">
        <v>0.52220167861771294</v>
      </c>
      <c r="P16" s="1">
        <v>0.36413393844808739</v>
      </c>
      <c r="Q16" s="1">
        <v>1.2024489804826524E-2</v>
      </c>
      <c r="R16" s="1">
        <v>0.25036053445286499</v>
      </c>
      <c r="S16" s="1">
        <v>8.7209186217292615E-5</v>
      </c>
      <c r="T16" s="1">
        <v>0.25036053445286516</v>
      </c>
      <c r="U16" s="1">
        <v>1.8180621285003761E-2</v>
      </c>
      <c r="V16" s="1">
        <v>0.62286756479501093</v>
      </c>
      <c r="W16" s="1">
        <v>2.181570011681944E-2</v>
      </c>
      <c r="X16" s="1">
        <v>0.24677656110629886</v>
      </c>
      <c r="Y16" s="1">
        <v>3.9597878500970498E-4</v>
      </c>
      <c r="Z16" s="1">
        <v>0.57475917281815014</v>
      </c>
    </row>
    <row r="17" spans="1:26" s="56" customFormat="1" x14ac:dyDescent="0.2">
      <c r="A17" s="157">
        <v>7953</v>
      </c>
      <c r="B17" s="157" t="s">
        <v>87</v>
      </c>
      <c r="C17" s="157" t="s">
        <v>79</v>
      </c>
      <c r="D17" s="161">
        <v>42737</v>
      </c>
      <c r="E17" s="159"/>
      <c r="F17" s="169">
        <v>1.10307</v>
      </c>
      <c r="G17" s="169">
        <v>10.29946</v>
      </c>
      <c r="H17" s="1" t="s">
        <v>110</v>
      </c>
      <c r="I17" s="1">
        <v>9.5737191025485682E-3</v>
      </c>
      <c r="J17" s="1">
        <v>1.3071829003339475</v>
      </c>
      <c r="K17" s="1">
        <v>7.1599035129254161E-3</v>
      </c>
      <c r="L17" s="1">
        <v>8.8612634643328997E-3</v>
      </c>
      <c r="M17" s="1">
        <v>2.7296392818514583</v>
      </c>
      <c r="N17" s="1">
        <v>1.501744067964908E-2</v>
      </c>
      <c r="O17" s="1">
        <v>2.1518634163035415</v>
      </c>
      <c r="P17" s="1">
        <v>1.3201754865781465</v>
      </c>
      <c r="Q17" s="1">
        <v>7.5709659619166781E-3</v>
      </c>
      <c r="R17" s="1">
        <v>0.29465017430404211</v>
      </c>
      <c r="S17" s="1">
        <v>5.4909421616587331E-5</v>
      </c>
      <c r="T17" s="1">
        <v>0.29465017430404206</v>
      </c>
      <c r="U17" s="1">
        <v>1.3119248073777092</v>
      </c>
      <c r="V17" s="1">
        <v>0.4673322862638789</v>
      </c>
      <c r="W17" s="1">
        <v>0.19230124739116192</v>
      </c>
      <c r="X17" s="1">
        <v>0.7980556532818156</v>
      </c>
      <c r="Y17" s="1">
        <v>0.25227076005294818</v>
      </c>
      <c r="Z17" s="1">
        <v>0.55655690050037521</v>
      </c>
    </row>
    <row r="18" spans="1:26" s="56" customFormat="1" x14ac:dyDescent="0.2">
      <c r="A18" s="56">
        <v>8163</v>
      </c>
      <c r="B18" s="56" t="s">
        <v>101</v>
      </c>
      <c r="C18" s="70" t="s">
        <v>97</v>
      </c>
      <c r="D18" s="131">
        <v>42737</v>
      </c>
      <c r="E18" s="72">
        <v>9.3000000000000007</v>
      </c>
      <c r="F18" s="70">
        <v>0.12138</v>
      </c>
      <c r="G18" s="70">
        <v>0.10427000000000142</v>
      </c>
      <c r="H18" s="1" t="s">
        <v>111</v>
      </c>
      <c r="I18" s="1">
        <v>1.0054807778220832E-2</v>
      </c>
      <c r="J18" s="1">
        <v>0.26875225374239231</v>
      </c>
      <c r="K18" s="1">
        <v>7.1582619410501275E-3</v>
      </c>
      <c r="L18" s="1">
        <v>5.1475569204311789E-2</v>
      </c>
      <c r="M18" s="1">
        <v>0.79873190690532836</v>
      </c>
      <c r="N18" s="1">
        <v>3.752167964333477E-2</v>
      </c>
      <c r="O18" s="1">
        <v>0.80136270495560569</v>
      </c>
      <c r="P18" s="1">
        <v>0.32912689086754127</v>
      </c>
      <c r="Q18" s="1">
        <v>1.0089464084665453E-2</v>
      </c>
      <c r="R18" s="1">
        <v>0.13099791192880392</v>
      </c>
      <c r="S18" s="1">
        <v>7.3175158902716509E-5</v>
      </c>
      <c r="T18" s="1">
        <v>0.13099791192880456</v>
      </c>
      <c r="U18" s="1">
        <v>0.54768534235059596</v>
      </c>
      <c r="V18" s="1">
        <v>0.25080683922685498</v>
      </c>
      <c r="W18" s="1">
        <v>2.4734498288849837E-2</v>
      </c>
      <c r="X18" s="1">
        <v>0.21581351403566329</v>
      </c>
      <c r="Y18" s="1">
        <v>1.3538259196990836E-2</v>
      </c>
      <c r="Z18" s="1">
        <v>0.14066391981940404</v>
      </c>
    </row>
    <row r="19" spans="1:26" s="56" customFormat="1" x14ac:dyDescent="0.2">
      <c r="A19" s="157">
        <v>7953</v>
      </c>
      <c r="B19" s="157" t="s">
        <v>87</v>
      </c>
      <c r="C19" s="157" t="s">
        <v>79</v>
      </c>
      <c r="D19" s="161">
        <v>42737</v>
      </c>
      <c r="E19" s="159"/>
      <c r="F19" s="169">
        <v>1.10307</v>
      </c>
      <c r="G19" s="169">
        <v>10.29946</v>
      </c>
      <c r="H19" s="1" t="s">
        <v>110</v>
      </c>
      <c r="I19" s="1">
        <v>9.5737191025485682E-3</v>
      </c>
      <c r="J19" s="1">
        <v>1.3071829003339475</v>
      </c>
      <c r="K19" s="1">
        <v>7.1599035129254161E-3</v>
      </c>
      <c r="L19" s="1">
        <v>8.8612634643328997E-3</v>
      </c>
      <c r="M19" s="1">
        <v>2.7296392818514583</v>
      </c>
      <c r="N19" s="1">
        <v>1.501744067964908E-2</v>
      </c>
      <c r="O19" s="1">
        <v>2.1518634163035415</v>
      </c>
      <c r="P19" s="1">
        <v>1.3201754865781465</v>
      </c>
      <c r="Q19" s="1">
        <v>7.5709659619166781E-3</v>
      </c>
      <c r="R19" s="1">
        <v>0.29465017430404211</v>
      </c>
      <c r="S19" s="1">
        <v>5.4909421616587331E-5</v>
      </c>
      <c r="T19" s="1">
        <v>0.29465017430404206</v>
      </c>
      <c r="U19" s="1">
        <v>1.3119248073777092</v>
      </c>
      <c r="V19" s="1">
        <v>0.4673322862638789</v>
      </c>
      <c r="W19" s="1">
        <v>0.19230124739116192</v>
      </c>
      <c r="X19" s="1">
        <v>0.7980556532818156</v>
      </c>
      <c r="Y19" s="1">
        <v>0.25227076005294818</v>
      </c>
      <c r="Z19" s="1">
        <v>0.55655690050037521</v>
      </c>
    </row>
    <row r="20" spans="1:26" s="56" customFormat="1" x14ac:dyDescent="0.2">
      <c r="C20" s="70"/>
      <c r="D20" s="131"/>
      <c r="E20" s="72"/>
      <c r="F20" s="70"/>
      <c r="G20" s="70"/>
    </row>
    <row r="21" spans="1:26" s="56" customFormat="1" x14ac:dyDescent="0.2">
      <c r="A21" s="157">
        <v>7953</v>
      </c>
      <c r="B21" s="157" t="s">
        <v>87</v>
      </c>
      <c r="C21" s="157" t="s">
        <v>79</v>
      </c>
      <c r="D21" s="161">
        <v>42738</v>
      </c>
      <c r="E21" s="159"/>
      <c r="F21" s="169">
        <v>1.10307</v>
      </c>
      <c r="G21" s="169">
        <v>10.29946</v>
      </c>
      <c r="H21" s="1" t="s">
        <v>108</v>
      </c>
      <c r="I21" s="1">
        <v>1.002060266952722E-2</v>
      </c>
      <c r="J21" s="1">
        <v>1.026331694115842</v>
      </c>
      <c r="K21" s="1">
        <v>7.1440420031861837E-3</v>
      </c>
      <c r="L21" s="1">
        <v>7.5007549169867601E-3</v>
      </c>
      <c r="M21" s="1">
        <v>2.7303036167818839</v>
      </c>
      <c r="N21" s="1">
        <v>1.4832473034414215E-2</v>
      </c>
      <c r="O21" s="1">
        <v>2.0634880854393769</v>
      </c>
      <c r="P21" s="1">
        <v>1.0075253447433448</v>
      </c>
      <c r="Q21" s="1">
        <v>7.5668546961227493E-3</v>
      </c>
      <c r="R21" s="1">
        <v>0.2373587734604844</v>
      </c>
      <c r="S21" s="1">
        <v>5.4879604123285659E-5</v>
      </c>
      <c r="T21" s="1">
        <v>0.23735877346048403</v>
      </c>
      <c r="U21" s="1">
        <v>1.3153648534088815</v>
      </c>
      <c r="V21" s="1">
        <v>0.52678781570762745</v>
      </c>
      <c r="W21" s="1">
        <v>0.19179706290603216</v>
      </c>
      <c r="X21" s="1">
        <v>0.80245244478803579</v>
      </c>
      <c r="Y21" s="1">
        <v>0.25202158652542256</v>
      </c>
      <c r="Z21" s="1">
        <v>0.56800227597237207</v>
      </c>
    </row>
    <row r="22" spans="1:26" s="56" customFormat="1" x14ac:dyDescent="0.2">
      <c r="A22" s="56">
        <v>8164</v>
      </c>
      <c r="B22" s="56" t="s">
        <v>104</v>
      </c>
      <c r="C22" s="56" t="s">
        <v>103</v>
      </c>
      <c r="D22" s="131">
        <v>42738</v>
      </c>
      <c r="E22" s="72"/>
      <c r="F22" s="167">
        <v>0.12681999999999999</v>
      </c>
      <c r="G22" s="167">
        <v>9.8699999999999122E-2</v>
      </c>
      <c r="H22" s="1" t="s">
        <v>112</v>
      </c>
      <c r="I22" s="1">
        <v>1.0009290886739545E-2</v>
      </c>
      <c r="J22" s="1">
        <v>0.35157060169225635</v>
      </c>
      <c r="K22" s="1">
        <v>7.1509874350276625E-3</v>
      </c>
      <c r="L22" s="1">
        <v>1.0520593839807827E-2</v>
      </c>
      <c r="M22" s="1">
        <v>0.52312498121064144</v>
      </c>
      <c r="N22" s="1">
        <v>8.3854171216548902E-3</v>
      </c>
      <c r="O22" s="1">
        <v>0.41243348407997871</v>
      </c>
      <c r="P22" s="1">
        <v>0.42470493819381211</v>
      </c>
      <c r="Q22" s="1">
        <v>7.9001348118906793E-3</v>
      </c>
      <c r="R22" s="1">
        <v>0.31813522869060845</v>
      </c>
      <c r="S22" s="1">
        <v>5.7296761786545494E-5</v>
      </c>
      <c r="T22" s="1">
        <v>0.31813522869060912</v>
      </c>
      <c r="U22" s="1">
        <v>0.25587316085104672</v>
      </c>
      <c r="V22" s="1">
        <v>0.35109995180391973</v>
      </c>
      <c r="W22" s="1">
        <v>2.0041096967699559E-4</v>
      </c>
      <c r="X22" s="1">
        <v>0.2484678524384917</v>
      </c>
      <c r="Y22" s="1">
        <v>5.1293792213402495E-5</v>
      </c>
      <c r="Z22" s="1">
        <v>0.24045466391463413</v>
      </c>
    </row>
    <row r="23" spans="1:26" s="56" customFormat="1" x14ac:dyDescent="0.2">
      <c r="A23" s="157">
        <v>7953</v>
      </c>
      <c r="B23" s="157" t="s">
        <v>87</v>
      </c>
      <c r="C23" s="157" t="s">
        <v>79</v>
      </c>
      <c r="D23" s="161">
        <v>42738</v>
      </c>
      <c r="E23" s="159"/>
      <c r="F23" s="169">
        <v>1.10307</v>
      </c>
      <c r="G23" s="169">
        <v>10.29946</v>
      </c>
      <c r="H23" s="1" t="s">
        <v>110</v>
      </c>
      <c r="I23" s="1">
        <v>1.0026705412359491E-2</v>
      </c>
      <c r="J23" s="1">
        <v>1.1388571176055085</v>
      </c>
      <c r="K23" s="1">
        <v>7.1517904589963686E-3</v>
      </c>
      <c r="L23" s="1">
        <v>9.3168884713648904E-3</v>
      </c>
      <c r="M23" s="1">
        <v>2.7295095978514912</v>
      </c>
      <c r="N23" s="1">
        <v>1.7121942443732687E-2</v>
      </c>
      <c r="O23" s="1">
        <v>2.0581840233406385</v>
      </c>
      <c r="P23" s="1">
        <v>1.1382149820594898</v>
      </c>
      <c r="Q23" s="1">
        <v>7.5512514541887397E-3</v>
      </c>
      <c r="R23" s="1">
        <v>0.19884145373378664</v>
      </c>
      <c r="S23" s="1">
        <v>5.4766439568821958E-5</v>
      </c>
      <c r="T23" s="1">
        <v>0.19884145373378587</v>
      </c>
      <c r="U23" s="1">
        <v>1.3143156780260346</v>
      </c>
      <c r="V23" s="1">
        <v>0.33037040716357008</v>
      </c>
      <c r="W23" s="1">
        <v>0.18664723532679905</v>
      </c>
      <c r="X23" s="1">
        <v>0.53536198011926772</v>
      </c>
      <c r="Y23" s="1">
        <v>0.24568445752984958</v>
      </c>
      <c r="Z23" s="1">
        <v>0.47994753787970895</v>
      </c>
    </row>
    <row r="24" spans="1:26" s="56" customFormat="1" x14ac:dyDescent="0.2">
      <c r="A24" s="56">
        <v>8165</v>
      </c>
      <c r="B24" s="56" t="s">
        <v>102</v>
      </c>
      <c r="C24" s="56" t="s">
        <v>103</v>
      </c>
      <c r="D24" s="131">
        <v>42738</v>
      </c>
      <c r="E24" s="72"/>
      <c r="F24" s="167">
        <v>0.10390000000000001</v>
      </c>
      <c r="G24" s="167">
        <v>9.5789999999999154E-2</v>
      </c>
      <c r="H24" s="1" t="s">
        <v>113</v>
      </c>
      <c r="I24" s="1">
        <v>1.0116679483262754E-2</v>
      </c>
      <c r="J24" s="1">
        <v>0.99717369436110892</v>
      </c>
      <c r="K24" s="1">
        <v>7.1541816654398602E-3</v>
      </c>
      <c r="L24" s="1">
        <v>2.2084736583416132E-2</v>
      </c>
      <c r="M24" s="1">
        <v>3.1256782516011827</v>
      </c>
      <c r="N24" s="1">
        <v>1.3306859488490877E-2</v>
      </c>
      <c r="O24" s="1">
        <v>3.4494608195496124</v>
      </c>
      <c r="P24" s="1">
        <v>1.0377867298031926</v>
      </c>
      <c r="Q24" s="1">
        <v>1.1136060392462677E-2</v>
      </c>
      <c r="R24" s="1">
        <v>0.11849757642645033</v>
      </c>
      <c r="S24" s="1">
        <v>8.0765735615949099E-5</v>
      </c>
      <c r="T24" s="1">
        <v>0.11849757642645009</v>
      </c>
      <c r="U24" s="1">
        <v>0.57613688596233137</v>
      </c>
      <c r="V24" s="1">
        <v>0.31931902156626119</v>
      </c>
      <c r="W24" s="1">
        <v>3.5960695973863035E-3</v>
      </c>
      <c r="X24" s="1">
        <v>0.33826745364857369</v>
      </c>
      <c r="Y24" s="1">
        <v>2.0715078433740284E-3</v>
      </c>
      <c r="Z24" s="1">
        <v>0.28197257727791819</v>
      </c>
    </row>
    <row r="25" spans="1:26" s="56" customFormat="1" x14ac:dyDescent="0.2">
      <c r="A25" s="157">
        <v>7953</v>
      </c>
      <c r="B25" s="157" t="s">
        <v>87</v>
      </c>
      <c r="C25" s="157" t="s">
        <v>79</v>
      </c>
      <c r="D25" s="161">
        <v>42738</v>
      </c>
      <c r="E25" s="159"/>
      <c r="F25" s="169">
        <v>1.10307</v>
      </c>
      <c r="G25" s="169">
        <v>10.29946</v>
      </c>
      <c r="H25" s="1" t="s">
        <v>114</v>
      </c>
      <c r="I25" s="1">
        <v>1.0039740582716571E-2</v>
      </c>
      <c r="J25" s="1">
        <v>0.97503652511224448</v>
      </c>
      <c r="K25" s="1">
        <v>7.1232739141635169E-3</v>
      </c>
      <c r="L25" s="1">
        <v>1.1259581942493073E-2</v>
      </c>
      <c r="M25" s="1">
        <v>2.7298045082291087</v>
      </c>
      <c r="N25" s="1">
        <v>2.0362084972650584E-2</v>
      </c>
      <c r="O25" s="1">
        <v>2.0681952558396048</v>
      </c>
      <c r="P25" s="1">
        <v>1.1550484927300895</v>
      </c>
      <c r="Q25" s="1">
        <v>7.5707135917043589E-3</v>
      </c>
      <c r="R25" s="1">
        <v>0.25940234859722272</v>
      </c>
      <c r="S25" s="1">
        <v>5.4907591268589287E-5</v>
      </c>
      <c r="T25" s="1">
        <v>0.25940234859722305</v>
      </c>
      <c r="U25" s="1">
        <v>1.3198141376691597</v>
      </c>
      <c r="V25" s="1">
        <v>0.38176124184196719</v>
      </c>
      <c r="W25" s="1">
        <v>0.19320069576722509</v>
      </c>
      <c r="X25" s="1">
        <v>0.7830550577077946</v>
      </c>
      <c r="Y25" s="1">
        <v>0.25464569927624914</v>
      </c>
      <c r="Z25" s="1">
        <v>0.59563325817100166</v>
      </c>
    </row>
    <row r="26" spans="1:26" s="56" customFormat="1" x14ac:dyDescent="0.2">
      <c r="A26" s="56">
        <v>8166</v>
      </c>
      <c r="B26" s="56" t="s">
        <v>105</v>
      </c>
      <c r="C26" s="56" t="s">
        <v>103</v>
      </c>
      <c r="D26" s="131">
        <v>42738</v>
      </c>
      <c r="E26" s="72"/>
      <c r="F26" s="167">
        <v>0.12784000000000001</v>
      </c>
      <c r="G26" s="167">
        <v>0.10782000000000025</v>
      </c>
      <c r="H26" s="1" t="s">
        <v>115</v>
      </c>
      <c r="I26" s="1">
        <v>1.0002138857130128E-2</v>
      </c>
      <c r="J26" s="1">
        <v>0.88404784495276123</v>
      </c>
      <c r="K26" s="1">
        <v>7.1270368452784521E-3</v>
      </c>
      <c r="L26" s="1">
        <v>2.8129394797675823E-2</v>
      </c>
      <c r="M26" s="1">
        <v>3.1349181277899767</v>
      </c>
      <c r="N26" s="1">
        <v>1.0744891858221323E-2</v>
      </c>
      <c r="O26" s="1">
        <v>3.492411333274319</v>
      </c>
      <c r="P26" s="1">
        <v>0.89698279626161703</v>
      </c>
      <c r="Q26" s="1">
        <v>1.1137966325307091E-2</v>
      </c>
      <c r="R26" s="1">
        <v>9.5404812365750949E-2</v>
      </c>
      <c r="S26" s="1">
        <v>8.0779558643374256E-5</v>
      </c>
      <c r="T26" s="1">
        <v>9.5404812365751754E-2</v>
      </c>
      <c r="U26" s="1">
        <v>0.58547061963228364</v>
      </c>
      <c r="V26" s="1">
        <v>0.30580554517874742</v>
      </c>
      <c r="W26" s="1">
        <v>3.4034266775234923E-4</v>
      </c>
      <c r="X26" s="1">
        <v>0.28206954294801567</v>
      </c>
      <c r="Y26" s="1">
        <v>1.9937735707674538E-4</v>
      </c>
      <c r="Z26" s="1">
        <v>0.35892818218032724</v>
      </c>
    </row>
    <row r="27" spans="1:26" s="56" customFormat="1" x14ac:dyDescent="0.2">
      <c r="A27" s="157">
        <v>7953</v>
      </c>
      <c r="B27" s="157" t="s">
        <v>87</v>
      </c>
      <c r="C27" s="157" t="s">
        <v>79</v>
      </c>
      <c r="D27" s="161">
        <v>42738</v>
      </c>
      <c r="E27" s="159"/>
      <c r="F27" s="169">
        <v>1.10307</v>
      </c>
      <c r="G27" s="169">
        <v>10.29946</v>
      </c>
      <c r="H27" s="1" t="s">
        <v>114</v>
      </c>
      <c r="I27" s="1">
        <v>1.0039740582716571E-2</v>
      </c>
      <c r="J27" s="1">
        <v>0.97503652511224448</v>
      </c>
      <c r="K27" s="1">
        <v>7.1232739141635169E-3</v>
      </c>
      <c r="L27" s="1">
        <v>1.1259581942493073E-2</v>
      </c>
      <c r="M27" s="1">
        <v>2.7298045082291087</v>
      </c>
      <c r="N27" s="1">
        <v>2.0362084972650584E-2</v>
      </c>
      <c r="O27" s="1">
        <v>2.0681952558396048</v>
      </c>
      <c r="P27" s="1">
        <v>1.1550484927300895</v>
      </c>
      <c r="Q27" s="1">
        <v>7.5707135917043589E-3</v>
      </c>
      <c r="R27" s="1">
        <v>0.25940234859722272</v>
      </c>
      <c r="S27" s="1">
        <v>5.4907591268589287E-5</v>
      </c>
      <c r="T27" s="1">
        <v>0.25940234859722305</v>
      </c>
      <c r="U27" s="1">
        <v>1.3198141376691597</v>
      </c>
      <c r="V27" s="1">
        <v>0.38176124184196719</v>
      </c>
      <c r="W27" s="1">
        <v>0.19320069576722509</v>
      </c>
      <c r="X27" s="1">
        <v>0.7830550577077946</v>
      </c>
      <c r="Y27" s="1">
        <v>0.25464569927624914</v>
      </c>
      <c r="Z27" s="1">
        <v>0.59563325817100166</v>
      </c>
    </row>
    <row r="28" spans="1:26" s="56" customFormat="1" x14ac:dyDescent="0.2">
      <c r="A28" s="58"/>
      <c r="B28" s="58"/>
      <c r="C28" s="58"/>
      <c r="D28" s="58"/>
      <c r="E28" s="62"/>
      <c r="F28" s="59"/>
      <c r="G28" s="59"/>
    </row>
    <row r="29" spans="1:26" s="56" customFormat="1" x14ac:dyDescent="0.2">
      <c r="A29" s="157">
        <v>6555</v>
      </c>
      <c r="B29" s="157" t="s">
        <v>87</v>
      </c>
      <c r="C29" s="157" t="s">
        <v>79</v>
      </c>
      <c r="D29" s="161">
        <v>42755</v>
      </c>
      <c r="E29" s="159"/>
      <c r="F29" s="157">
        <v>1.1033599999999999</v>
      </c>
      <c r="G29" s="157">
        <v>10.156330000000001</v>
      </c>
      <c r="H29" s="1" t="s">
        <v>128</v>
      </c>
      <c r="I29" s="1">
        <v>1.019627063202613E-2</v>
      </c>
      <c r="J29" s="1">
        <v>1.7929530781134295</v>
      </c>
      <c r="K29" s="1">
        <v>7.1338263959060859E-3</v>
      </c>
      <c r="L29" s="1">
        <v>1.4120957902787086E-2</v>
      </c>
      <c r="M29" s="1">
        <v>2.7712387534482699</v>
      </c>
      <c r="N29" s="1">
        <v>1.6459592896679729E-2</v>
      </c>
      <c r="O29" s="1">
        <v>2.0690634637761365</v>
      </c>
      <c r="P29" s="1">
        <v>1.87632504064147</v>
      </c>
      <c r="Q29" s="1">
        <v>7.5825540883901988E-3</v>
      </c>
      <c r="R29" s="1">
        <v>0.30099959715912517</v>
      </c>
      <c r="S29" s="1">
        <v>5.4993466020627917E-5</v>
      </c>
      <c r="T29" s="1">
        <v>0.30099959715912428</v>
      </c>
      <c r="U29" s="1">
        <v>1.3334463716057483</v>
      </c>
      <c r="V29" s="1">
        <v>0.44125701073525653</v>
      </c>
      <c r="W29" s="1">
        <v>0.17811977733347842</v>
      </c>
      <c r="X29" s="1">
        <v>0.96478128100077398</v>
      </c>
      <c r="Y29" s="1">
        <v>0.23730264426058811</v>
      </c>
      <c r="Z29" s="1">
        <v>0.993504728995665</v>
      </c>
    </row>
    <row r="30" spans="1:26" s="56" customFormat="1" x14ac:dyDescent="0.2">
      <c r="A30" s="58">
        <v>8204</v>
      </c>
      <c r="B30" s="56" t="s">
        <v>116</v>
      </c>
      <c r="C30" s="58" t="s">
        <v>117</v>
      </c>
      <c r="D30" s="166">
        <v>42755</v>
      </c>
      <c r="E30" s="62">
        <v>0.5353</v>
      </c>
      <c r="F30" s="59">
        <v>0.11348999999999999</v>
      </c>
      <c r="G30" s="59">
        <v>0.10319999999999929</v>
      </c>
      <c r="H30" s="1" t="s">
        <v>129</v>
      </c>
      <c r="I30" s="1">
        <v>1.0070028086388733E-2</v>
      </c>
      <c r="J30" s="1">
        <v>0.30819213579411769</v>
      </c>
      <c r="K30" s="1">
        <v>7.1297961489783226E-3</v>
      </c>
      <c r="L30" s="1">
        <v>1.4223881848114996E-2</v>
      </c>
      <c r="M30" s="1">
        <v>0.44336110237537946</v>
      </c>
      <c r="N30" s="1">
        <v>1.0182112700774477E-2</v>
      </c>
      <c r="O30" s="1">
        <v>0.40717416258534778</v>
      </c>
      <c r="P30" s="1">
        <v>0.54147390541934526</v>
      </c>
      <c r="Q30" s="1">
        <v>9.2548796320504941E-3</v>
      </c>
      <c r="R30" s="1">
        <v>0.399342556107045</v>
      </c>
      <c r="S30" s="1">
        <v>6.712222591981851E-5</v>
      </c>
      <c r="T30" s="1">
        <v>0.39934255610704478</v>
      </c>
      <c r="U30" s="1">
        <v>2.3897751052563113E-3</v>
      </c>
      <c r="V30" s="1">
        <v>2.97736342008404</v>
      </c>
      <c r="W30" s="1">
        <v>2.9793464685813047E-2</v>
      </c>
      <c r="X30" s="1">
        <v>0.29583181695287369</v>
      </c>
      <c r="Y30" s="1">
        <v>7.0922953451126112E-5</v>
      </c>
      <c r="Z30" s="1">
        <v>2.8538601681111113</v>
      </c>
    </row>
    <row r="31" spans="1:26" s="56" customFormat="1" x14ac:dyDescent="0.2">
      <c r="A31" s="157">
        <v>6555</v>
      </c>
      <c r="B31" s="157" t="s">
        <v>87</v>
      </c>
      <c r="C31" s="157" t="s">
        <v>79</v>
      </c>
      <c r="D31" s="161">
        <v>42755</v>
      </c>
      <c r="E31" s="159"/>
      <c r="F31" s="157">
        <v>1.1033599999999999</v>
      </c>
      <c r="G31" s="157">
        <v>10.156330000000001</v>
      </c>
      <c r="H31" s="1" t="s">
        <v>130</v>
      </c>
      <c r="I31" s="1">
        <v>1.0033357861142745E-2</v>
      </c>
      <c r="J31" s="1">
        <v>1.6702488726276155</v>
      </c>
      <c r="K31" s="1">
        <v>7.1345278235037286E-3</v>
      </c>
      <c r="L31" s="1">
        <v>1.0737643047255181E-2</v>
      </c>
      <c r="M31" s="1">
        <v>2.7702283417263396</v>
      </c>
      <c r="N31" s="1">
        <v>2.5197485112140823E-2</v>
      </c>
      <c r="O31" s="1">
        <v>2.0996777223571197</v>
      </c>
      <c r="P31" s="1">
        <v>1.6725710669465381</v>
      </c>
      <c r="Q31" s="1">
        <v>7.5765635351312125E-3</v>
      </c>
      <c r="R31" s="1">
        <v>0.30499929347001675</v>
      </c>
      <c r="S31" s="1">
        <v>5.4950018749002514E-5</v>
      </c>
      <c r="T31" s="1">
        <v>0.30499929347001659</v>
      </c>
      <c r="U31" s="1">
        <v>1.3319463260455364</v>
      </c>
      <c r="V31" s="1">
        <v>0.49733092852073746</v>
      </c>
      <c r="W31" s="1">
        <v>0.17346398616971664</v>
      </c>
      <c r="X31" s="1">
        <v>0.86208835295802888</v>
      </c>
      <c r="Y31" s="1">
        <v>0.23250253248578376</v>
      </c>
      <c r="Z31" s="1">
        <v>0.80531371613702851</v>
      </c>
    </row>
    <row r="32" spans="1:26" s="56" customFormat="1" x14ac:dyDescent="0.2">
      <c r="A32" s="58">
        <v>8205</v>
      </c>
      <c r="B32" s="58" t="s">
        <v>118</v>
      </c>
      <c r="C32" s="58" t="s">
        <v>117</v>
      </c>
      <c r="D32" s="166">
        <v>42755</v>
      </c>
      <c r="E32" s="62">
        <v>1.6094999999999999</v>
      </c>
      <c r="F32" s="59">
        <v>0.10113</v>
      </c>
      <c r="G32" s="59">
        <v>0.10250000000000092</v>
      </c>
      <c r="H32" s="1" t="s">
        <v>131</v>
      </c>
      <c r="I32" s="1">
        <v>1.0055359598313324E-2</v>
      </c>
      <c r="J32" s="1">
        <v>0.57869471411877982</v>
      </c>
      <c r="K32" s="1">
        <v>7.1248226936035212E-3</v>
      </c>
      <c r="L32" s="1">
        <v>1.6024021811001481E-2</v>
      </c>
      <c r="M32" s="1">
        <v>0.42854813833490124</v>
      </c>
      <c r="N32" s="1">
        <v>1.0581519370732073E-2</v>
      </c>
      <c r="O32" s="1">
        <v>0.3951972553674547</v>
      </c>
      <c r="P32" s="1">
        <v>0.75788688753486044</v>
      </c>
      <c r="Q32" s="1">
        <v>9.2560331481987938E-3</v>
      </c>
      <c r="R32" s="1">
        <v>0.53709249636504663</v>
      </c>
      <c r="S32" s="1">
        <v>6.7130591946669934E-5</v>
      </c>
      <c r="T32" s="1">
        <v>0.5370924963650463</v>
      </c>
      <c r="U32" s="1">
        <v>2.7830702167898408E-3</v>
      </c>
      <c r="V32" s="1">
        <v>2.5677733691159483</v>
      </c>
      <c r="W32" s="1">
        <v>2.0099268786480648E-2</v>
      </c>
      <c r="X32" s="1">
        <v>0.24233481783551719</v>
      </c>
      <c r="Y32" s="1">
        <v>5.6143964083657864E-5</v>
      </c>
      <c r="Z32" s="1">
        <v>2.6382592505963185</v>
      </c>
    </row>
    <row r="33" spans="1:26" s="56" customFormat="1" x14ac:dyDescent="0.2">
      <c r="A33" s="157">
        <v>6555</v>
      </c>
      <c r="B33" s="157" t="s">
        <v>87</v>
      </c>
      <c r="C33" s="157" t="s">
        <v>79</v>
      </c>
      <c r="D33" s="161">
        <v>42755</v>
      </c>
      <c r="E33" s="159"/>
      <c r="F33" s="157">
        <v>1.1033599999999999</v>
      </c>
      <c r="G33" s="157">
        <v>10.156330000000001</v>
      </c>
      <c r="H33" s="1" t="s">
        <v>130</v>
      </c>
      <c r="I33" s="1">
        <v>1.0033357861142745E-2</v>
      </c>
      <c r="J33" s="1">
        <v>1.6702488726276155</v>
      </c>
      <c r="K33" s="1">
        <v>7.1345278235037286E-3</v>
      </c>
      <c r="L33" s="1">
        <v>1.0737643047255181E-2</v>
      </c>
      <c r="M33" s="1">
        <v>2.7702283417263396</v>
      </c>
      <c r="N33" s="1">
        <v>2.5197485112140823E-2</v>
      </c>
      <c r="O33" s="1">
        <v>2.0996777223571197</v>
      </c>
      <c r="P33" s="1">
        <v>1.6725710669465381</v>
      </c>
      <c r="Q33" s="1">
        <v>7.5765635351312125E-3</v>
      </c>
      <c r="R33" s="1">
        <v>0.30499929347001675</v>
      </c>
      <c r="S33" s="1">
        <v>5.4950018749002514E-5</v>
      </c>
      <c r="T33" s="1">
        <v>0.30499929347001659</v>
      </c>
      <c r="U33" s="1">
        <v>1.3319463260455364</v>
      </c>
      <c r="V33" s="1">
        <v>0.49733092852073746</v>
      </c>
      <c r="W33" s="1">
        <v>0.17346398616971664</v>
      </c>
      <c r="X33" s="1">
        <v>0.86208835295802888</v>
      </c>
      <c r="Y33" s="1">
        <v>0.23250253248578376</v>
      </c>
      <c r="Z33" s="1">
        <v>0.80531371613702851</v>
      </c>
    </row>
    <row r="34" spans="1:26" s="56" customFormat="1" x14ac:dyDescent="0.2">
      <c r="A34" s="58"/>
      <c r="B34" s="58"/>
      <c r="C34" s="58"/>
      <c r="D34" s="58"/>
      <c r="E34" s="62"/>
      <c r="F34" s="59"/>
      <c r="G34" s="59"/>
    </row>
    <row r="35" spans="1:26" s="56" customFormat="1" x14ac:dyDescent="0.2">
      <c r="A35" s="157">
        <v>6555</v>
      </c>
      <c r="B35" s="157" t="s">
        <v>87</v>
      </c>
      <c r="C35" s="157" t="s">
        <v>79</v>
      </c>
      <c r="D35" s="161">
        <v>42758</v>
      </c>
      <c r="E35" s="159"/>
      <c r="F35" s="157">
        <v>1.1033599999999999</v>
      </c>
      <c r="G35" s="157">
        <v>10.156330000000001</v>
      </c>
      <c r="H35" t="s">
        <v>128</v>
      </c>
      <c r="I35">
        <v>9.7285091419805729E-3</v>
      </c>
      <c r="J35">
        <v>2.7900784998550496</v>
      </c>
      <c r="K35">
        <v>7.1609593822065977E-3</v>
      </c>
      <c r="L35">
        <v>1.2896110526897132E-2</v>
      </c>
      <c r="M35">
        <v>2.7697821112873364</v>
      </c>
      <c r="N35">
        <v>2.9223052993361694E-2</v>
      </c>
      <c r="O35">
        <v>2.1564884483821212</v>
      </c>
      <c r="P35">
        <v>2.9487161192931843</v>
      </c>
      <c r="Q35">
        <v>7.581686580917543E-3</v>
      </c>
      <c r="R35">
        <v>0.38927154572025302</v>
      </c>
      <c r="S35">
        <v>5.4987174309132836E-5</v>
      </c>
      <c r="T35">
        <v>0.3892715457202543</v>
      </c>
      <c r="U35">
        <v>1.3231636030374552</v>
      </c>
      <c r="V35">
        <v>0.61198207065796495</v>
      </c>
      <c r="W35">
        <v>0.16794158367128839</v>
      </c>
      <c r="X35">
        <v>1.0198674658794051</v>
      </c>
      <c r="Y35">
        <v>0.22204032823707356</v>
      </c>
      <c r="Z35">
        <v>0.98185472140323793</v>
      </c>
    </row>
    <row r="36" spans="1:26" s="56" customFormat="1" x14ac:dyDescent="0.2">
      <c r="A36" s="58">
        <v>8206</v>
      </c>
      <c r="B36" s="58" t="s">
        <v>119</v>
      </c>
      <c r="C36" s="58" t="s">
        <v>117</v>
      </c>
      <c r="D36" s="166">
        <v>42758</v>
      </c>
      <c r="E36" s="62">
        <v>3.0030999999999999</v>
      </c>
      <c r="F36" s="59">
        <v>0.1046</v>
      </c>
      <c r="G36" s="59">
        <v>0.10239999999999938</v>
      </c>
      <c r="H36" t="s">
        <v>132</v>
      </c>
      <c r="I36">
        <v>1.0038213451389761E-2</v>
      </c>
      <c r="J36">
        <v>0.3287617548876775</v>
      </c>
      <c r="K36">
        <v>7.1578326552457286E-3</v>
      </c>
      <c r="L36">
        <v>1.0416186335520824E-2</v>
      </c>
      <c r="M36">
        <v>0.4576140108218279</v>
      </c>
      <c r="N36">
        <v>1.0251479560780711E-2</v>
      </c>
      <c r="O36">
        <v>0.42006846684711852</v>
      </c>
      <c r="P36">
        <v>0.53110530348160445</v>
      </c>
      <c r="Q36">
        <v>9.2004239732459189E-3</v>
      </c>
      <c r="R36">
        <v>0.51600872755595217</v>
      </c>
      <c r="S36">
        <v>6.6727279126536066E-5</v>
      </c>
      <c r="T36">
        <v>0.51600872755595217</v>
      </c>
      <c r="U36">
        <v>3.7356044052824764E-3</v>
      </c>
      <c r="V36">
        <v>2.1418991309925723</v>
      </c>
      <c r="W36">
        <v>2.9220228635526185E-2</v>
      </c>
      <c r="X36">
        <v>0.30957043937819195</v>
      </c>
      <c r="Y36">
        <v>1.0947987608591064E-4</v>
      </c>
      <c r="Z36">
        <v>2.1873518991459679</v>
      </c>
    </row>
    <row r="37" spans="1:26" s="56" customFormat="1" x14ac:dyDescent="0.2">
      <c r="A37" s="157">
        <v>6555</v>
      </c>
      <c r="B37" s="157" t="s">
        <v>87</v>
      </c>
      <c r="C37" s="157" t="s">
        <v>79</v>
      </c>
      <c r="D37" s="161">
        <v>42758</v>
      </c>
      <c r="E37" s="159"/>
      <c r="F37" s="157">
        <v>1.1033599999999999</v>
      </c>
      <c r="G37" s="157">
        <v>10.156330000000001</v>
      </c>
      <c r="H37" t="s">
        <v>130</v>
      </c>
      <c r="I37">
        <v>9.7448115765463115E-3</v>
      </c>
      <c r="J37">
        <v>2.8907792474077856</v>
      </c>
      <c r="K37">
        <v>7.1600372915412895E-3</v>
      </c>
      <c r="L37">
        <v>1.2799635768053938E-2</v>
      </c>
      <c r="M37">
        <v>2.7701181828549561</v>
      </c>
      <c r="N37">
        <v>3.3279811861938062E-2</v>
      </c>
      <c r="O37">
        <v>2.1706019955037519</v>
      </c>
      <c r="P37">
        <v>2.9009907722136652</v>
      </c>
      <c r="Q37">
        <v>7.5893134916980246E-3</v>
      </c>
      <c r="R37">
        <v>0.4169523023083998</v>
      </c>
      <c r="S37">
        <v>5.5042489477868772E-5</v>
      </c>
      <c r="T37">
        <v>0.4169523023083998</v>
      </c>
      <c r="U37">
        <v>1.3300760550638864</v>
      </c>
      <c r="V37">
        <v>0.54665870211647394</v>
      </c>
      <c r="W37">
        <v>0.1648439198681777</v>
      </c>
      <c r="X37">
        <v>1.148392652213265</v>
      </c>
      <c r="Y37">
        <v>0.21862029834015267</v>
      </c>
      <c r="Z37">
        <v>0.91173841430971603</v>
      </c>
    </row>
    <row r="38" spans="1:26" s="56" customFormat="1" x14ac:dyDescent="0.2">
      <c r="A38" s="58">
        <v>8207</v>
      </c>
      <c r="B38" s="58" t="s">
        <v>120</v>
      </c>
      <c r="C38" s="58" t="s">
        <v>117</v>
      </c>
      <c r="D38" s="166">
        <v>42758</v>
      </c>
      <c r="E38" s="62">
        <v>3.6320000000000001</v>
      </c>
      <c r="F38" s="59">
        <v>0.11774999999999999</v>
      </c>
      <c r="G38" s="59">
        <v>0.10199999999999854</v>
      </c>
      <c r="H38" t="s">
        <v>133</v>
      </c>
      <c r="I38">
        <v>1.0048204714236968E-2</v>
      </c>
      <c r="J38">
        <v>0.47302435462323494</v>
      </c>
      <c r="K38">
        <v>7.1568081702462517E-3</v>
      </c>
      <c r="L38">
        <v>1.1133872195315777E-2</v>
      </c>
      <c r="M38">
        <v>0.48870433635163635</v>
      </c>
      <c r="N38">
        <v>7.9969956430094059E-3</v>
      </c>
      <c r="O38">
        <v>0.44698970156512335</v>
      </c>
      <c r="P38">
        <v>0.6342352131397786</v>
      </c>
      <c r="Q38">
        <v>9.1559734994820282E-3</v>
      </c>
      <c r="R38">
        <v>0.39043992088369217</v>
      </c>
      <c r="S38">
        <v>6.6404896247358456E-5</v>
      </c>
      <c r="T38">
        <v>0.39043992088369117</v>
      </c>
      <c r="U38">
        <v>4.6463392652944064E-3</v>
      </c>
      <c r="V38">
        <v>1.7794261102646542</v>
      </c>
      <c r="W38">
        <v>2.2463278827317135E-2</v>
      </c>
      <c r="X38">
        <v>0.2660572049489151</v>
      </c>
      <c r="Y38">
        <v>1.0434821614622728E-4</v>
      </c>
      <c r="Z38">
        <v>1.7506319317550791</v>
      </c>
    </row>
    <row r="39" spans="1:26" s="56" customFormat="1" x14ac:dyDescent="0.2">
      <c r="A39" s="157">
        <v>6555</v>
      </c>
      <c r="B39" s="157" t="s">
        <v>87</v>
      </c>
      <c r="C39" s="157" t="s">
        <v>79</v>
      </c>
      <c r="D39" s="161">
        <v>42758</v>
      </c>
      <c r="E39" s="159"/>
      <c r="F39" s="157">
        <v>1.1033599999999999</v>
      </c>
      <c r="G39" s="157">
        <v>10.156330000000001</v>
      </c>
      <c r="H39" t="s">
        <v>134</v>
      </c>
      <c r="I39">
        <v>9.6900772033240556E-3</v>
      </c>
      <c r="J39">
        <v>2.504599581075837</v>
      </c>
      <c r="K39">
        <v>7.1614200789020758E-3</v>
      </c>
      <c r="L39">
        <v>1.4625132809214221E-2</v>
      </c>
      <c r="M39">
        <v>2.7699337904949273</v>
      </c>
      <c r="N39">
        <v>3.2857430960313704E-2</v>
      </c>
      <c r="O39">
        <v>2.1621736065015655</v>
      </c>
      <c r="P39">
        <v>2.4563488491308427</v>
      </c>
      <c r="Q39">
        <v>7.5635241775811853E-3</v>
      </c>
      <c r="R39">
        <v>0.44103698477418712</v>
      </c>
      <c r="S39">
        <v>5.4855449101625201E-5</v>
      </c>
      <c r="T39">
        <v>0.44103698477418835</v>
      </c>
      <c r="U39">
        <v>1.3368606494508266</v>
      </c>
      <c r="V39">
        <v>0.48022499956409298</v>
      </c>
      <c r="W39">
        <v>0.16829714098136178</v>
      </c>
      <c r="X39">
        <v>1.0152131179675843</v>
      </c>
      <c r="Y39">
        <v>0.22548121799919016</v>
      </c>
      <c r="Z39">
        <v>0.83915406952967186</v>
      </c>
    </row>
    <row r="40" spans="1:26" s="56" customFormat="1" x14ac:dyDescent="0.2">
      <c r="A40" s="58">
        <v>8208</v>
      </c>
      <c r="B40" s="58" t="s">
        <v>121</v>
      </c>
      <c r="C40" s="58" t="s">
        <v>117</v>
      </c>
      <c r="D40" s="166">
        <v>42758</v>
      </c>
      <c r="E40" s="62">
        <v>4.1742999999999997</v>
      </c>
      <c r="F40" s="59">
        <v>0.12381</v>
      </c>
      <c r="G40" s="59">
        <v>0.10719999999999885</v>
      </c>
      <c r="H40" t="s">
        <v>135</v>
      </c>
      <c r="I40">
        <v>1.0012076784272779E-2</v>
      </c>
      <c r="J40">
        <v>0.51920666824145156</v>
      </c>
      <c r="K40">
        <v>7.160753741970503E-3</v>
      </c>
      <c r="L40">
        <v>1.0692145559349338E-2</v>
      </c>
      <c r="M40">
        <v>0.54986322930490872</v>
      </c>
      <c r="N40">
        <v>9.5992572686839726E-3</v>
      </c>
      <c r="O40">
        <v>0.49794053779347563</v>
      </c>
      <c r="P40">
        <v>0.52873365444646314</v>
      </c>
      <c r="Q40">
        <v>9.0843573982191516E-3</v>
      </c>
      <c r="R40">
        <v>0.35377243049560991</v>
      </c>
      <c r="S40">
        <v>6.5885491098984989E-5</v>
      </c>
      <c r="T40">
        <v>0.35377243049561041</v>
      </c>
      <c r="U40">
        <v>5.6288269545903859E-3</v>
      </c>
      <c r="V40">
        <v>1.7961751846688219</v>
      </c>
      <c r="W40">
        <v>1.9853670386190344E-2</v>
      </c>
      <c r="X40">
        <v>0.30360011602616677</v>
      </c>
      <c r="Y40">
        <v>1.1133620869807924E-4</v>
      </c>
      <c r="Z40">
        <v>1.7688723036818799</v>
      </c>
    </row>
    <row r="41" spans="1:26" s="56" customFormat="1" x14ac:dyDescent="0.2">
      <c r="A41" s="157">
        <v>6555</v>
      </c>
      <c r="B41" s="157" t="s">
        <v>87</v>
      </c>
      <c r="C41" s="157" t="s">
        <v>79</v>
      </c>
      <c r="D41" s="161">
        <v>42758</v>
      </c>
      <c r="E41" s="159"/>
      <c r="F41" s="157">
        <v>1.1033599999999999</v>
      </c>
      <c r="G41" s="157">
        <v>10.156330000000001</v>
      </c>
      <c r="H41" t="s">
        <v>136</v>
      </c>
      <c r="I41">
        <v>1.0020923414937967E-2</v>
      </c>
      <c r="J41">
        <v>3.0366987318997576</v>
      </c>
      <c r="K41">
        <v>7.1627244955257815E-3</v>
      </c>
      <c r="L41">
        <v>1.3976442968632381E-2</v>
      </c>
      <c r="M41">
        <v>2.7686554123117864</v>
      </c>
      <c r="N41">
        <v>3.4063192742790967E-2</v>
      </c>
      <c r="O41">
        <v>2.1077317942243954</v>
      </c>
      <c r="P41">
        <v>2.9018107628841001</v>
      </c>
      <c r="Q41">
        <v>7.5896336383675647E-3</v>
      </c>
      <c r="R41">
        <v>0.43595468485468486</v>
      </c>
      <c r="S41">
        <v>5.5044811383494189E-5</v>
      </c>
      <c r="T41">
        <v>0.43595468485468453</v>
      </c>
      <c r="U41">
        <v>1.3213394224313091</v>
      </c>
      <c r="V41">
        <v>0.55710885485602324</v>
      </c>
      <c r="W41">
        <v>0.1658114480217831</v>
      </c>
      <c r="X41">
        <v>1.0276267615300758</v>
      </c>
      <c r="Y41">
        <v>0.21890460318257893</v>
      </c>
      <c r="Z41">
        <v>0.8920257563359858</v>
      </c>
    </row>
    <row r="42" spans="1:26" s="56" customFormat="1" x14ac:dyDescent="0.2">
      <c r="A42" s="58">
        <v>8209</v>
      </c>
      <c r="B42" s="58" t="s">
        <v>122</v>
      </c>
      <c r="C42" s="58" t="s">
        <v>117</v>
      </c>
      <c r="D42" s="166">
        <v>42758</v>
      </c>
      <c r="E42" s="62">
        <v>0.56820000000000004</v>
      </c>
      <c r="F42" s="59">
        <v>0.10399</v>
      </c>
      <c r="G42" s="59">
        <v>0.10250000000000092</v>
      </c>
      <c r="H42" t="s">
        <v>137</v>
      </c>
      <c r="I42">
        <v>1.0024523016716488E-2</v>
      </c>
      <c r="J42">
        <v>0.61563733391030384</v>
      </c>
      <c r="K42">
        <v>7.1601159463477795E-3</v>
      </c>
      <c r="L42">
        <v>1.6946123561926991E-2</v>
      </c>
      <c r="M42">
        <v>0.33505951913972548</v>
      </c>
      <c r="N42">
        <v>1.3434486310944727E-2</v>
      </c>
      <c r="O42">
        <v>0.31003555530026861</v>
      </c>
      <c r="P42">
        <v>0.79676518979364974</v>
      </c>
      <c r="Q42">
        <v>9.2437869285541922E-3</v>
      </c>
      <c r="R42">
        <v>0.78217415477513796</v>
      </c>
      <c r="S42">
        <v>6.7041774635767014E-5</v>
      </c>
      <c r="T42">
        <v>0.78217415477513719</v>
      </c>
      <c r="U42">
        <v>1.6392542760171899E-3</v>
      </c>
      <c r="V42">
        <v>3.8404572842482798</v>
      </c>
      <c r="W42">
        <v>3.4937221492489998E-2</v>
      </c>
      <c r="X42">
        <v>0.28286471258158541</v>
      </c>
      <c r="Y42">
        <v>5.7351631912142838E-5</v>
      </c>
      <c r="Z42">
        <v>3.8630620061570253</v>
      </c>
    </row>
    <row r="43" spans="1:26" s="56" customFormat="1" x14ac:dyDescent="0.2">
      <c r="A43" s="157">
        <v>6555</v>
      </c>
      <c r="B43" s="157" t="s">
        <v>87</v>
      </c>
      <c r="C43" s="157" t="s">
        <v>79</v>
      </c>
      <c r="D43" s="161">
        <v>42758</v>
      </c>
      <c r="E43" s="159"/>
      <c r="F43" s="157">
        <v>1.1033599999999999</v>
      </c>
      <c r="G43" s="157">
        <v>10.156330000000001</v>
      </c>
      <c r="H43" t="s">
        <v>138</v>
      </c>
      <c r="I43">
        <v>9.7131891450925947E-3</v>
      </c>
      <c r="J43">
        <v>2.3842382184305042</v>
      </c>
      <c r="K43">
        <v>7.1635903968233165E-3</v>
      </c>
      <c r="L43">
        <v>1.4734016822595371E-2</v>
      </c>
      <c r="M43">
        <v>2.7719704884783076</v>
      </c>
      <c r="N43">
        <v>3.3036958081611591E-2</v>
      </c>
      <c r="O43">
        <v>2.1629580636909993</v>
      </c>
      <c r="P43">
        <v>2.0614316663098493</v>
      </c>
      <c r="Q43">
        <v>7.5710754960597081E-3</v>
      </c>
      <c r="R43">
        <v>0.44275728785989732</v>
      </c>
      <c r="S43">
        <v>5.4910216027296774E-5</v>
      </c>
      <c r="T43">
        <v>0.44275728785989837</v>
      </c>
      <c r="U43">
        <v>1.3322085124955805</v>
      </c>
      <c r="V43">
        <v>0.52426413727713017</v>
      </c>
      <c r="W43">
        <v>0.16510412245516168</v>
      </c>
      <c r="X43">
        <v>1.2581773329865387</v>
      </c>
      <c r="Y43">
        <v>0.21926334175918125</v>
      </c>
      <c r="Z43">
        <v>1.1479446959383788</v>
      </c>
    </row>
    <row r="44" spans="1:26" s="56" customFormat="1" x14ac:dyDescent="0.2">
      <c r="A44" s="58">
        <v>8210</v>
      </c>
      <c r="B44" s="58" t="s">
        <v>123</v>
      </c>
      <c r="C44" s="58" t="s">
        <v>117</v>
      </c>
      <c r="D44" s="166">
        <v>42758</v>
      </c>
      <c r="E44" s="62">
        <v>0.32269999999999999</v>
      </c>
      <c r="F44" s="59">
        <v>0.16836000000000001</v>
      </c>
      <c r="G44" s="59">
        <v>0.10230000000000139</v>
      </c>
      <c r="H44" t="s">
        <v>139</v>
      </c>
      <c r="I44">
        <v>9.9749754195403578E-3</v>
      </c>
      <c r="J44">
        <v>0.54289967034935183</v>
      </c>
      <c r="K44">
        <v>7.1590129330218492E-3</v>
      </c>
      <c r="L44">
        <v>2.2366940512638725E-2</v>
      </c>
      <c r="M44">
        <v>0.26964605923047497</v>
      </c>
      <c r="N44">
        <v>1.6102015420020557E-2</v>
      </c>
      <c r="O44">
        <v>0.30400581066821875</v>
      </c>
      <c r="P44">
        <v>0.7154612763036482</v>
      </c>
      <c r="Q44">
        <v>1.1266913517182361E-2</v>
      </c>
      <c r="R44">
        <v>0.54165582229167031</v>
      </c>
      <c r="S44">
        <v>8.1714765030586986E-5</v>
      </c>
      <c r="T44">
        <v>0.54165582229166986</v>
      </c>
      <c r="U44">
        <v>4.7794597674615941E-3</v>
      </c>
      <c r="V44">
        <v>2.4349387889777101</v>
      </c>
      <c r="W44">
        <v>5.9770096432002397E-3</v>
      </c>
      <c r="X44">
        <v>0.27259998243524597</v>
      </c>
      <c r="Y44">
        <v>2.8328653331097437E-5</v>
      </c>
      <c r="Z44">
        <v>2.4513464335183941</v>
      </c>
    </row>
    <row r="45" spans="1:26" s="56" customFormat="1" x14ac:dyDescent="0.2">
      <c r="A45" s="157">
        <v>6555</v>
      </c>
      <c r="B45" s="157" t="s">
        <v>87</v>
      </c>
      <c r="C45" s="157" t="s">
        <v>79</v>
      </c>
      <c r="D45" s="161">
        <v>42758</v>
      </c>
      <c r="E45" s="159"/>
      <c r="F45" s="157">
        <v>1.1033599999999999</v>
      </c>
      <c r="G45" s="157">
        <v>10.156330000000001</v>
      </c>
      <c r="H45" t="s">
        <v>140</v>
      </c>
      <c r="I45">
        <v>9.4577196244443745E-3</v>
      </c>
      <c r="J45">
        <v>1.9531935826494733</v>
      </c>
      <c r="K45">
        <v>7.1345847386705841E-3</v>
      </c>
      <c r="L45">
        <v>9.7873500547159646E-3</v>
      </c>
      <c r="M45">
        <v>2.7715836407791059</v>
      </c>
      <c r="N45">
        <v>2.7361498864907206E-2</v>
      </c>
      <c r="O45">
        <v>2.2221038687319412</v>
      </c>
      <c r="P45">
        <v>2.1960018234706644</v>
      </c>
      <c r="Q45">
        <v>7.5892626677013363E-3</v>
      </c>
      <c r="R45">
        <v>0.40949201147220021</v>
      </c>
      <c r="S45">
        <v>5.5042120870180353E-5</v>
      </c>
      <c r="T45">
        <v>0.4094920114722001</v>
      </c>
      <c r="U45">
        <v>1.3372975441950201</v>
      </c>
      <c r="V45">
        <v>0.58354618682367287</v>
      </c>
      <c r="W45">
        <v>0.17453660540780805</v>
      </c>
      <c r="X45">
        <v>1.1805904305843617</v>
      </c>
      <c r="Y45">
        <v>0.23495334002967927</v>
      </c>
      <c r="Z45">
        <v>0.94147775140230971</v>
      </c>
    </row>
    <row r="46" spans="1:26" s="56" customFormat="1" x14ac:dyDescent="0.2">
      <c r="A46" s="58">
        <v>8211</v>
      </c>
      <c r="B46" s="58" t="s">
        <v>124</v>
      </c>
      <c r="C46" s="58" t="s">
        <v>117</v>
      </c>
      <c r="D46" s="166">
        <v>42758</v>
      </c>
      <c r="E46" s="62">
        <v>2.0407999999999999</v>
      </c>
      <c r="F46" s="59">
        <v>0.15465999999999999</v>
      </c>
      <c r="G46" s="59">
        <v>0.10220000000000162</v>
      </c>
      <c r="H46" t="s">
        <v>141</v>
      </c>
      <c r="I46">
        <v>1.4482901750513522E-2</v>
      </c>
      <c r="J46">
        <v>0.61825722630040381</v>
      </c>
      <c r="K46">
        <v>7.2480573772531059E-3</v>
      </c>
      <c r="L46">
        <v>2.5507960360485041E-2</v>
      </c>
      <c r="M46">
        <v>0.28087994729215593</v>
      </c>
      <c r="N46">
        <v>1.6631027858931936E-2</v>
      </c>
      <c r="O46">
        <v>1.5735040012852188</v>
      </c>
      <c r="P46">
        <v>0.62918576863397224</v>
      </c>
      <c r="Q46">
        <v>8.1350408996795909E-2</v>
      </c>
      <c r="R46">
        <v>0.47806631125331311</v>
      </c>
      <c r="S46">
        <v>5.9000448935528403E-4</v>
      </c>
      <c r="T46">
        <v>0.47806631125331334</v>
      </c>
      <c r="U46">
        <v>5.3243901834471696</v>
      </c>
      <c r="V46">
        <v>0.58254376040623268</v>
      </c>
      <c r="W46">
        <v>6.5812579085032527E-3</v>
      </c>
      <c r="X46">
        <v>0.25015324640241848</v>
      </c>
      <c r="Y46">
        <v>3.5016833336550118E-2</v>
      </c>
      <c r="Z46">
        <v>0.59366086006094654</v>
      </c>
    </row>
    <row r="47" spans="1:26" s="56" customFormat="1" x14ac:dyDescent="0.2">
      <c r="A47" s="157">
        <v>6555</v>
      </c>
      <c r="B47" s="157" t="s">
        <v>87</v>
      </c>
      <c r="C47" s="157" t="s">
        <v>79</v>
      </c>
      <c r="D47" s="161">
        <v>42758</v>
      </c>
      <c r="E47" s="159"/>
      <c r="F47" s="157">
        <v>1.1033599999999999</v>
      </c>
      <c r="G47" s="157">
        <v>10.156330000000001</v>
      </c>
      <c r="H47" t="s">
        <v>142</v>
      </c>
      <c r="I47">
        <v>9.7798614457000731E-3</v>
      </c>
      <c r="J47">
        <v>1.750326405473968</v>
      </c>
      <c r="K47">
        <v>7.1352840386050449E-3</v>
      </c>
      <c r="L47">
        <v>1.4223588828550085E-2</v>
      </c>
      <c r="M47">
        <v>2.7714256879120711</v>
      </c>
      <c r="N47">
        <v>2.8847613575280782E-2</v>
      </c>
      <c r="O47">
        <v>2.1750101968523685</v>
      </c>
      <c r="P47">
        <v>1.7711756085160415</v>
      </c>
      <c r="Q47">
        <v>7.5850041796296968E-3</v>
      </c>
      <c r="R47">
        <v>0.39670380113830067</v>
      </c>
      <c r="S47">
        <v>5.5011235628039384E-5</v>
      </c>
      <c r="T47">
        <v>0.39670380113830012</v>
      </c>
      <c r="U47">
        <v>1.3402052967865246</v>
      </c>
      <c r="V47">
        <v>0.41850367510155079</v>
      </c>
      <c r="W47">
        <v>0.17352695662752471</v>
      </c>
      <c r="X47">
        <v>1.103031019726737</v>
      </c>
      <c r="Y47">
        <v>0.23331145552480212</v>
      </c>
      <c r="Z47">
        <v>1.1175930110586532</v>
      </c>
    </row>
    <row r="48" spans="1:26" s="56" customFormat="1" x14ac:dyDescent="0.2">
      <c r="A48" s="56">
        <v>8212</v>
      </c>
      <c r="B48" s="56" t="s">
        <v>125</v>
      </c>
      <c r="C48" s="70" t="s">
        <v>117</v>
      </c>
      <c r="D48" s="166">
        <v>42758</v>
      </c>
      <c r="E48" s="72">
        <v>3.3954</v>
      </c>
      <c r="F48" s="70">
        <v>0.18412999999999999</v>
      </c>
      <c r="G48" s="70">
        <v>0.10200000000000031</v>
      </c>
      <c r="H48" t="s">
        <v>143</v>
      </c>
      <c r="I48">
        <v>1.001813957126748E-2</v>
      </c>
      <c r="J48">
        <v>0.54240818979256955</v>
      </c>
      <c r="K48">
        <v>7.1336472943881969E-3</v>
      </c>
      <c r="L48">
        <v>1.3161297390494979E-2</v>
      </c>
      <c r="M48">
        <v>0.38129642277769471</v>
      </c>
      <c r="N48">
        <v>9.7614730471297859E-3</v>
      </c>
      <c r="O48">
        <v>0.43938845022465828</v>
      </c>
      <c r="P48">
        <v>0.60259247374770419</v>
      </c>
      <c r="Q48">
        <v>1.1526208546350114E-2</v>
      </c>
      <c r="R48">
        <v>0.46183850838952745</v>
      </c>
      <c r="S48">
        <v>8.3595336169233728E-5</v>
      </c>
      <c r="T48">
        <v>0.4618385083895265</v>
      </c>
      <c r="U48">
        <v>4.2200065466152827E-3</v>
      </c>
      <c r="V48">
        <v>2.0220150297872568</v>
      </c>
      <c r="W48">
        <v>3.381831576109208E-2</v>
      </c>
      <c r="X48">
        <v>0.27312711784821381</v>
      </c>
      <c r="Y48">
        <v>1.4247087122245053E-4</v>
      </c>
      <c r="Z48">
        <v>1.9562583042695143</v>
      </c>
    </row>
    <row r="49" spans="1:26" s="56" customFormat="1" x14ac:dyDescent="0.2">
      <c r="A49" s="157">
        <v>6555</v>
      </c>
      <c r="B49" s="157" t="s">
        <v>87</v>
      </c>
      <c r="C49" s="157" t="s">
        <v>79</v>
      </c>
      <c r="D49" s="161">
        <v>42758</v>
      </c>
      <c r="E49" s="159"/>
      <c r="F49" s="157">
        <v>1.1033599999999999</v>
      </c>
      <c r="G49" s="157">
        <v>10.156330000000001</v>
      </c>
      <c r="H49" t="s">
        <v>144</v>
      </c>
      <c r="I49">
        <v>9.9595366259370224E-3</v>
      </c>
      <c r="J49">
        <v>2.7384600542760804</v>
      </c>
      <c r="K49">
        <v>7.1316928342708349E-3</v>
      </c>
      <c r="L49">
        <v>1.072864890840039E-2</v>
      </c>
      <c r="M49">
        <v>2.7693007371025136</v>
      </c>
      <c r="N49">
        <v>2.809392109029505E-2</v>
      </c>
      <c r="O49">
        <v>2.1183281461946279</v>
      </c>
      <c r="P49">
        <v>2.7175006409250697</v>
      </c>
      <c r="Q49">
        <v>7.5746870119020376E-3</v>
      </c>
      <c r="R49">
        <v>0.2986020009760802</v>
      </c>
      <c r="S49">
        <v>5.4936409018661318E-5</v>
      </c>
      <c r="T49">
        <v>0.29860200097607881</v>
      </c>
      <c r="U49">
        <v>1.3348787105906592</v>
      </c>
      <c r="V49">
        <v>0.52962157181999625</v>
      </c>
      <c r="W49">
        <v>0.17619522033173979</v>
      </c>
      <c r="X49">
        <v>0.70370158042016329</v>
      </c>
      <c r="Y49">
        <v>0.23436078675032287</v>
      </c>
      <c r="Z49">
        <v>0.83124337437580931</v>
      </c>
    </row>
    <row r="50" spans="1:26" s="56" customFormat="1" x14ac:dyDescent="0.2">
      <c r="A50" s="58">
        <v>8213</v>
      </c>
      <c r="B50" s="58" t="s">
        <v>126</v>
      </c>
      <c r="C50" s="58" t="s">
        <v>117</v>
      </c>
      <c r="D50" s="166">
        <v>42758</v>
      </c>
      <c r="E50" s="62">
        <v>5.3681000000000001</v>
      </c>
      <c r="F50" s="59">
        <v>0.18862999999999999</v>
      </c>
      <c r="G50" s="59">
        <v>0.10210000000000008</v>
      </c>
      <c r="H50" t="s">
        <v>145</v>
      </c>
      <c r="I50">
        <v>1.0024857361119612E-2</v>
      </c>
      <c r="J50">
        <v>0.46585026929133511</v>
      </c>
      <c r="K50">
        <v>7.1265180923604085E-3</v>
      </c>
      <c r="L50">
        <v>1.5136621221104556E-2</v>
      </c>
      <c r="M50">
        <v>0.33509165929881896</v>
      </c>
      <c r="N50">
        <v>1.0882466370184482E-2</v>
      </c>
      <c r="O50">
        <v>0.36982709469756675</v>
      </c>
      <c r="P50">
        <v>0.58204267840851398</v>
      </c>
      <c r="Q50">
        <v>1.1058712183072262E-2</v>
      </c>
      <c r="R50">
        <v>0.4247610160944747</v>
      </c>
      <c r="S50">
        <v>8.0204757603094361E-5</v>
      </c>
      <c r="T50">
        <v>0.42476101609447608</v>
      </c>
      <c r="U50">
        <v>6.3448934105572547E-3</v>
      </c>
      <c r="V50">
        <v>1.8785523126983525</v>
      </c>
      <c r="W50">
        <v>9.9503327832006591E-2</v>
      </c>
      <c r="X50">
        <v>0.3379481087435855</v>
      </c>
      <c r="Y50">
        <v>6.3335455949106766E-4</v>
      </c>
      <c r="Z50">
        <v>1.8310179187058506</v>
      </c>
    </row>
    <row r="51" spans="1:26" s="56" customFormat="1" x14ac:dyDescent="0.2">
      <c r="A51" s="157">
        <v>6555</v>
      </c>
      <c r="B51" s="157" t="s">
        <v>87</v>
      </c>
      <c r="C51" s="157" t="s">
        <v>79</v>
      </c>
      <c r="D51" s="161">
        <v>42758</v>
      </c>
      <c r="E51" s="159"/>
      <c r="F51" s="157">
        <v>1.1033599999999999</v>
      </c>
      <c r="G51" s="157">
        <v>10.156330000000001</v>
      </c>
      <c r="H51" t="s">
        <v>146</v>
      </c>
      <c r="I51">
        <v>9.7452324205247673E-3</v>
      </c>
      <c r="J51">
        <v>2.4999858701072695</v>
      </c>
      <c r="K51">
        <v>7.1276764521184307E-3</v>
      </c>
      <c r="L51">
        <v>9.3819149782307289E-3</v>
      </c>
      <c r="M51">
        <v>2.7693255898697937</v>
      </c>
      <c r="N51">
        <v>2.1120750973267398E-2</v>
      </c>
      <c r="O51">
        <v>2.1532718302028924</v>
      </c>
      <c r="P51">
        <v>2.4803013879458495</v>
      </c>
      <c r="Q51">
        <v>7.5312689824441259E-3</v>
      </c>
      <c r="R51">
        <v>0.39417005985780112</v>
      </c>
      <c r="S51">
        <v>5.4621514076951341E-5</v>
      </c>
      <c r="T51">
        <v>0.39417005985780024</v>
      </c>
      <c r="U51">
        <v>1.335487957677477</v>
      </c>
      <c r="V51">
        <v>0.40079069501603043</v>
      </c>
      <c r="W51">
        <v>0.17412562266670481</v>
      </c>
      <c r="X51">
        <v>0.91519089573347712</v>
      </c>
      <c r="Y51">
        <v>0.23323833218545145</v>
      </c>
      <c r="Z51">
        <v>0.87783856007996697</v>
      </c>
    </row>
    <row r="52" spans="1:26" s="56" customFormat="1" x14ac:dyDescent="0.2">
      <c r="A52" s="58">
        <v>8214</v>
      </c>
      <c r="B52" s="58" t="s">
        <v>127</v>
      </c>
      <c r="C52" s="58" t="s">
        <v>117</v>
      </c>
      <c r="D52" s="166">
        <v>42758</v>
      </c>
      <c r="E52" s="62">
        <v>6.2380000000000004</v>
      </c>
      <c r="F52" s="59">
        <v>0.20408000000000001</v>
      </c>
      <c r="G52" s="59">
        <v>0.1014999999999997</v>
      </c>
      <c r="H52" t="s">
        <v>147</v>
      </c>
      <c r="I52">
        <v>9.9501216129024069E-3</v>
      </c>
      <c r="J52">
        <v>0.53880914528832402</v>
      </c>
      <c r="K52">
        <v>7.1227211394915479E-3</v>
      </c>
      <c r="L52">
        <v>1.3705864240138862E-2</v>
      </c>
      <c r="M52">
        <v>0.47364845376241466</v>
      </c>
      <c r="N52">
        <v>1.0734618107340374E-2</v>
      </c>
      <c r="O52">
        <v>0.54972237075235797</v>
      </c>
      <c r="P52">
        <v>0.65080144489522052</v>
      </c>
      <c r="Q52">
        <v>1.1557964434788535E-2</v>
      </c>
      <c r="R52">
        <v>0.31905713172472633</v>
      </c>
      <c r="S52">
        <v>8.3825649906720526E-5</v>
      </c>
      <c r="T52">
        <v>0.31905713172472566</v>
      </c>
      <c r="U52">
        <v>1.3297926947799795E-2</v>
      </c>
      <c r="V52">
        <v>1.0232899885521936</v>
      </c>
      <c r="W52">
        <v>5.4551652332421034E-2</v>
      </c>
      <c r="X52">
        <v>0.3110133940021767</v>
      </c>
      <c r="Y52">
        <v>7.2682531713193536E-4</v>
      </c>
      <c r="Z52">
        <v>0.96914404321784398</v>
      </c>
    </row>
    <row r="53" spans="1:26" s="56" customFormat="1" x14ac:dyDescent="0.2">
      <c r="A53" s="157">
        <v>6555</v>
      </c>
      <c r="B53" s="157" t="s">
        <v>87</v>
      </c>
      <c r="C53" s="157" t="s">
        <v>79</v>
      </c>
      <c r="D53" s="161">
        <v>42758</v>
      </c>
      <c r="E53" s="159"/>
      <c r="F53" s="157">
        <v>1.1033599999999999</v>
      </c>
      <c r="G53" s="157">
        <v>10.156330000000001</v>
      </c>
      <c r="H53" t="s">
        <v>146</v>
      </c>
      <c r="I53">
        <v>9.7452324205247673E-3</v>
      </c>
      <c r="J53">
        <v>2.4999858701072695</v>
      </c>
      <c r="K53">
        <v>7.1276764521184307E-3</v>
      </c>
      <c r="L53">
        <v>9.3819149782307289E-3</v>
      </c>
      <c r="M53">
        <v>2.7693255898697937</v>
      </c>
      <c r="N53">
        <v>2.1120750973267398E-2</v>
      </c>
      <c r="O53">
        <v>2.1532718302028924</v>
      </c>
      <c r="P53">
        <v>2.4803013879458495</v>
      </c>
      <c r="Q53">
        <v>7.5312689824441259E-3</v>
      </c>
      <c r="R53">
        <v>0.39417005985780112</v>
      </c>
      <c r="S53">
        <v>5.4621514076951341E-5</v>
      </c>
      <c r="T53">
        <v>0.39417005985780024</v>
      </c>
      <c r="U53">
        <v>1.335487957677477</v>
      </c>
      <c r="V53">
        <v>0.40079069501603043</v>
      </c>
      <c r="W53">
        <v>0.17412562266670481</v>
      </c>
      <c r="X53">
        <v>0.91519089573347712</v>
      </c>
      <c r="Y53">
        <v>0.23323833218545145</v>
      </c>
      <c r="Z53">
        <v>0.87783856007996697</v>
      </c>
    </row>
    <row r="54" spans="1:26" s="56" customFormat="1" x14ac:dyDescent="0.2">
      <c r="A54" s="58"/>
      <c r="B54" s="58"/>
      <c r="C54" s="58"/>
      <c r="D54" s="166"/>
      <c r="E54" s="62"/>
      <c r="F54" s="59"/>
      <c r="G54" s="59"/>
    </row>
    <row r="55" spans="1:26" s="56" customFormat="1" x14ac:dyDescent="0.2">
      <c r="A55" s="157">
        <v>6555</v>
      </c>
      <c r="B55" s="157" t="s">
        <v>87</v>
      </c>
      <c r="C55" s="157" t="s">
        <v>79</v>
      </c>
      <c r="D55" s="161">
        <v>42772</v>
      </c>
      <c r="E55" s="159"/>
      <c r="F55" s="157">
        <v>1.1033599999999999</v>
      </c>
      <c r="G55" s="157">
        <v>10.156330000000001</v>
      </c>
      <c r="H55" t="s">
        <v>148</v>
      </c>
      <c r="I55">
        <v>1.0088790792353173E-2</v>
      </c>
      <c r="J55">
        <v>1.9503300160080419</v>
      </c>
      <c r="K55">
        <v>7.1827994054520679E-3</v>
      </c>
      <c r="L55">
        <v>1.4368258750131681E-2</v>
      </c>
      <c r="M55">
        <v>2.7691626210319735</v>
      </c>
      <c r="N55">
        <v>2.4281567428738576E-2</v>
      </c>
      <c r="O55">
        <v>2.0590492006142287</v>
      </c>
      <c r="P55">
        <v>2.1724965968240735</v>
      </c>
      <c r="Q55">
        <v>7.5208054866459399E-3</v>
      </c>
      <c r="R55">
        <v>0.1240512637849049</v>
      </c>
      <c r="S55">
        <v>5.454562620408859E-5</v>
      </c>
      <c r="T55">
        <v>0.12405126378490416</v>
      </c>
      <c r="U55">
        <v>1.3299969582525428</v>
      </c>
      <c r="V55">
        <v>0.53033654818617904</v>
      </c>
      <c r="W55">
        <v>0.21183794228120512</v>
      </c>
      <c r="X55">
        <v>1.4583394928096909</v>
      </c>
      <c r="Y55">
        <v>0.28184744506041687</v>
      </c>
      <c r="Z55">
        <v>1.5200555036809984</v>
      </c>
    </row>
    <row r="56" spans="1:26" s="56" customFormat="1" x14ac:dyDescent="0.2">
      <c r="A56" s="58">
        <v>8239</v>
      </c>
      <c r="B56" s="58" t="s">
        <v>157</v>
      </c>
      <c r="C56" s="58" t="s">
        <v>117</v>
      </c>
      <c r="D56" s="166">
        <v>42772</v>
      </c>
      <c r="E56" s="62">
        <v>4.4000000000000004</v>
      </c>
      <c r="F56" s="59">
        <v>0.37075999999999998</v>
      </c>
      <c r="G56" s="59">
        <v>0.10054000000000052</v>
      </c>
      <c r="H56" t="s">
        <v>149</v>
      </c>
      <c r="I56">
        <v>1.0020962496739538E-2</v>
      </c>
      <c r="J56">
        <v>0.60082444006464142</v>
      </c>
      <c r="K56">
        <v>7.2138594109203424E-3</v>
      </c>
      <c r="L56">
        <v>1.9893404446383905E-2</v>
      </c>
      <c r="M56">
        <v>0.63541119326425066</v>
      </c>
      <c r="N56">
        <v>9.9780613300634834E-3</v>
      </c>
      <c r="O56">
        <v>1.1868523402460813</v>
      </c>
      <c r="P56">
        <v>0.66902383306846325</v>
      </c>
      <c r="Q56">
        <v>1.8723674378368211E-2</v>
      </c>
      <c r="R56">
        <v>0.15216273299599908</v>
      </c>
      <c r="S56">
        <v>1.3579589920560635E-4</v>
      </c>
      <c r="T56">
        <v>0.15216273299599936</v>
      </c>
      <c r="U56">
        <v>7.5418374477966177E-2</v>
      </c>
      <c r="V56">
        <v>0.80897140997060679</v>
      </c>
      <c r="W56">
        <v>2.9359100545324322E-4</v>
      </c>
      <c r="X56">
        <v>0.47292398641500072</v>
      </c>
      <c r="Y56">
        <v>2.2158081025158358E-5</v>
      </c>
      <c r="Z56">
        <v>0.66937419452489788</v>
      </c>
    </row>
    <row r="57" spans="1:26" s="56" customFormat="1" x14ac:dyDescent="0.2">
      <c r="A57" s="157">
        <v>6555</v>
      </c>
      <c r="B57" s="157" t="s">
        <v>87</v>
      </c>
      <c r="C57" s="157" t="s">
        <v>79</v>
      </c>
      <c r="D57" s="161">
        <v>42772</v>
      </c>
      <c r="E57" s="159"/>
      <c r="F57" s="157">
        <v>1.1033599999999999</v>
      </c>
      <c r="G57" s="157">
        <v>10.156330000000001</v>
      </c>
      <c r="H57" t="s">
        <v>150</v>
      </c>
      <c r="I57">
        <v>1.0069725401014843E-2</v>
      </c>
      <c r="J57">
        <v>2.5546927284393766</v>
      </c>
      <c r="K57">
        <v>7.2077283251686759E-3</v>
      </c>
      <c r="L57">
        <v>1.4434186372111043E-2</v>
      </c>
      <c r="M57">
        <v>2.7682405644357311</v>
      </c>
      <c r="N57">
        <v>3.319633122832847E-2</v>
      </c>
      <c r="O57">
        <v>2.0294164142330229</v>
      </c>
      <c r="P57">
        <v>2.6475098621781061</v>
      </c>
      <c r="Q57">
        <v>7.3457584809040891E-3</v>
      </c>
      <c r="R57">
        <v>0.13427350108199462</v>
      </c>
      <c r="S57">
        <v>5.3276074882718356E-5</v>
      </c>
      <c r="T57">
        <v>0.13427350108199365</v>
      </c>
      <c r="U57">
        <v>1.3367197052810535</v>
      </c>
      <c r="V57">
        <v>0.77866784174747561</v>
      </c>
      <c r="W57">
        <v>0.20111592122221714</v>
      </c>
      <c r="X57">
        <v>1.5308468300973692</v>
      </c>
      <c r="Y57">
        <v>0.26591402544507198</v>
      </c>
      <c r="Z57">
        <v>1.3741635861475023</v>
      </c>
    </row>
    <row r="58" spans="1:26" s="56" customFormat="1" x14ac:dyDescent="0.2">
      <c r="A58" s="58">
        <v>8240</v>
      </c>
      <c r="B58" s="58" t="s">
        <v>158</v>
      </c>
      <c r="C58" s="58" t="s">
        <v>117</v>
      </c>
      <c r="D58" s="166">
        <v>42772</v>
      </c>
      <c r="E58" s="62">
        <v>4.7</v>
      </c>
      <c r="F58" s="59">
        <v>0.34926000000000001</v>
      </c>
      <c r="G58" s="59">
        <v>0.10050999999999988</v>
      </c>
      <c r="H58" t="s">
        <v>151</v>
      </c>
      <c r="I58">
        <v>1.0035843012146269E-2</v>
      </c>
      <c r="J58">
        <v>0.42678426023793625</v>
      </c>
      <c r="K58">
        <v>7.227256123129893E-3</v>
      </c>
      <c r="L58">
        <v>2.5154365782067797E-2</v>
      </c>
      <c r="M58">
        <v>0.58195756297765566</v>
      </c>
      <c r="N58">
        <v>1.0072332770403173E-2</v>
      </c>
      <c r="O58">
        <v>1.0986464506617815</v>
      </c>
      <c r="P58">
        <v>0.44076116908448532</v>
      </c>
      <c r="Q58">
        <v>1.896696728365117E-2</v>
      </c>
      <c r="R58">
        <v>0.15656034231918667</v>
      </c>
      <c r="S58">
        <v>1.37560412846231E-4</v>
      </c>
      <c r="T58">
        <v>0.15656034231918495</v>
      </c>
      <c r="U58">
        <v>9.7750754202184625E-2</v>
      </c>
      <c r="V58">
        <v>0.77263201619697575</v>
      </c>
      <c r="W58">
        <v>3.8727136084838965E-4</v>
      </c>
      <c r="X58">
        <v>0.45439418125702441</v>
      </c>
      <c r="Y58">
        <v>3.7925868543828371E-5</v>
      </c>
      <c r="Z58">
        <v>0.51411530956247387</v>
      </c>
    </row>
    <row r="59" spans="1:26" s="56" customFormat="1" x14ac:dyDescent="0.2">
      <c r="A59" s="157">
        <v>6555</v>
      </c>
      <c r="B59" s="157" t="s">
        <v>87</v>
      </c>
      <c r="C59" s="157" t="s">
        <v>79</v>
      </c>
      <c r="D59" s="161">
        <v>42772</v>
      </c>
      <c r="E59" s="159"/>
      <c r="F59" s="157">
        <v>1.1033599999999999</v>
      </c>
      <c r="G59" s="157">
        <v>10.156330000000001</v>
      </c>
      <c r="H59" t="s">
        <v>152</v>
      </c>
      <c r="I59">
        <v>1.0092926713319472E-2</v>
      </c>
      <c r="J59">
        <v>3.1155615761578463</v>
      </c>
      <c r="K59">
        <v>7.2101179155985165E-3</v>
      </c>
      <c r="L59">
        <v>1.7378903421665384E-2</v>
      </c>
      <c r="M59">
        <v>2.7683153838679617</v>
      </c>
      <c r="N59">
        <v>2.6325450865690755E-2</v>
      </c>
      <c r="O59">
        <v>2.0287311007844546</v>
      </c>
      <c r="P59">
        <v>3.0874714439125799</v>
      </c>
      <c r="Q59">
        <v>7.3452706876199637E-3</v>
      </c>
      <c r="R59">
        <v>0.1624600291971515</v>
      </c>
      <c r="S59">
        <v>5.3272537098077081E-5</v>
      </c>
      <c r="T59">
        <v>0.16246002919715094</v>
      </c>
      <c r="U59">
        <v>1.3329407288427007</v>
      </c>
      <c r="V59">
        <v>0.52627246276809281</v>
      </c>
      <c r="W59">
        <v>0.19059087636286687</v>
      </c>
      <c r="X59">
        <v>1.2529690384366272</v>
      </c>
      <c r="Y59">
        <v>0.2531501564730016</v>
      </c>
      <c r="Z59">
        <v>1.1204668414320815</v>
      </c>
    </row>
    <row r="60" spans="1:26" s="56" customFormat="1" x14ac:dyDescent="0.2">
      <c r="A60" s="58">
        <v>8241</v>
      </c>
      <c r="B60" s="58" t="s">
        <v>159</v>
      </c>
      <c r="C60" s="58" t="s">
        <v>117</v>
      </c>
      <c r="D60" s="166">
        <v>42772</v>
      </c>
      <c r="E60" s="62">
        <v>9.4</v>
      </c>
      <c r="F60" s="59">
        <v>0.26778999999999997</v>
      </c>
      <c r="G60" s="59">
        <v>0.10033999999999921</v>
      </c>
      <c r="H60" t="s">
        <v>153</v>
      </c>
      <c r="I60">
        <v>9.4103881039034141E-3</v>
      </c>
      <c r="J60">
        <v>2.4149046984050129</v>
      </c>
      <c r="K60">
        <v>7.3327293125344372E-3</v>
      </c>
      <c r="L60">
        <v>0.21068408876883057</v>
      </c>
      <c r="M60">
        <v>0.82852967787915932</v>
      </c>
      <c r="N60">
        <v>3.2306842288013275E-2</v>
      </c>
      <c r="O60">
        <v>1.7982117550945318</v>
      </c>
      <c r="P60">
        <v>2.5498000469556295</v>
      </c>
      <c r="Q60">
        <v>2.0342433178801533E-2</v>
      </c>
      <c r="R60">
        <v>0.55154811981557761</v>
      </c>
      <c r="S60">
        <v>1.4753615928809287E-4</v>
      </c>
      <c r="T60">
        <v>0.5515481198155775</v>
      </c>
      <c r="U60">
        <v>0.11786670728718658</v>
      </c>
      <c r="V60">
        <v>7.1541777119330314</v>
      </c>
      <c r="W60">
        <v>5.5384488259278689E-4</v>
      </c>
      <c r="X60">
        <v>2.2697923933191571</v>
      </c>
      <c r="Y60">
        <v>6.4886373998282812E-5</v>
      </c>
      <c r="Z60">
        <v>6.7714255411298936</v>
      </c>
    </row>
    <row r="61" spans="1:26" s="56" customFormat="1" x14ac:dyDescent="0.2">
      <c r="A61" s="157">
        <v>6555</v>
      </c>
      <c r="B61" s="157" t="s">
        <v>87</v>
      </c>
      <c r="C61" s="157" t="s">
        <v>79</v>
      </c>
      <c r="D61" s="161">
        <v>42772</v>
      </c>
      <c r="E61" s="159"/>
      <c r="F61" s="157">
        <v>1.1033599999999999</v>
      </c>
      <c r="G61" s="157">
        <v>10.156330000000001</v>
      </c>
      <c r="H61" t="s">
        <v>154</v>
      </c>
      <c r="I61">
        <v>9.9389940449723675E-3</v>
      </c>
      <c r="J61">
        <v>2.3179031358884874</v>
      </c>
      <c r="K61">
        <v>7.1508971296507821E-3</v>
      </c>
      <c r="L61">
        <v>1.489010066509323E-2</v>
      </c>
      <c r="M61">
        <v>2.7697749183928977</v>
      </c>
      <c r="N61">
        <v>2.9620679054258508E-2</v>
      </c>
      <c r="O61">
        <v>2.144758225912359</v>
      </c>
      <c r="P61">
        <v>2.4013018075677879</v>
      </c>
      <c r="Q61">
        <v>7.6638468903099223E-3</v>
      </c>
      <c r="R61">
        <v>0.15858981701926378</v>
      </c>
      <c r="S61">
        <v>5.5583052707116442E-5</v>
      </c>
      <c r="T61">
        <v>0.15858981701926275</v>
      </c>
      <c r="U61">
        <v>1.3329712055896845</v>
      </c>
      <c r="V61">
        <v>0.67982831025741575</v>
      </c>
      <c r="W61">
        <v>0.196867747465235</v>
      </c>
      <c r="X61">
        <v>1.18083043646302</v>
      </c>
      <c r="Y61">
        <v>0.26107609978587881</v>
      </c>
      <c r="Z61">
        <v>1.0240343574955482</v>
      </c>
    </row>
    <row r="62" spans="1:26" s="56" customFormat="1" x14ac:dyDescent="0.2">
      <c r="A62" s="58">
        <v>8242</v>
      </c>
      <c r="B62" s="58" t="s">
        <v>160</v>
      </c>
      <c r="C62" s="58" t="s">
        <v>117</v>
      </c>
      <c r="D62" s="166">
        <v>42772</v>
      </c>
      <c r="E62" s="62">
        <v>10.3</v>
      </c>
      <c r="F62" s="59">
        <v>0.23285</v>
      </c>
      <c r="G62" s="59">
        <v>0.10141999999999918</v>
      </c>
      <c r="H62" t="s">
        <v>155</v>
      </c>
      <c r="I62">
        <v>1.0105523697233826E-2</v>
      </c>
      <c r="J62">
        <v>0.71975712379912293</v>
      </c>
      <c r="K62">
        <v>7.1613360464712669E-3</v>
      </c>
      <c r="L62">
        <v>2.9397382610725963E-2</v>
      </c>
      <c r="M62">
        <v>0.3802823017427393</v>
      </c>
      <c r="N62">
        <v>1.9354044610914754E-2</v>
      </c>
      <c r="O62">
        <v>0.79287538456886042</v>
      </c>
      <c r="P62">
        <v>0.72899786538169231</v>
      </c>
      <c r="Q62">
        <v>2.1049347520202662E-2</v>
      </c>
      <c r="R62">
        <v>0.11573094936340143</v>
      </c>
      <c r="S62">
        <v>1.526631480784347E-4</v>
      </c>
      <c r="T62">
        <v>0.11573094936340109</v>
      </c>
      <c r="U62">
        <v>6.9206403608113046E-2</v>
      </c>
      <c r="V62">
        <v>1.379357619961546</v>
      </c>
      <c r="W62">
        <v>5.1141968275539458E-4</v>
      </c>
      <c r="X62">
        <v>0.28338772499556392</v>
      </c>
      <c r="Y62">
        <v>3.5364193090589635E-5</v>
      </c>
      <c r="Z62">
        <v>1.3158362179566738</v>
      </c>
    </row>
    <row r="63" spans="1:26" s="56" customFormat="1" x14ac:dyDescent="0.2">
      <c r="A63" s="157">
        <v>6555</v>
      </c>
      <c r="B63" s="157" t="s">
        <v>87</v>
      </c>
      <c r="C63" s="157" t="s">
        <v>79</v>
      </c>
      <c r="D63" s="161">
        <v>42772</v>
      </c>
      <c r="E63" s="159"/>
      <c r="F63" s="157">
        <v>1.1033599999999999</v>
      </c>
      <c r="G63" s="157">
        <v>10.156330000000001</v>
      </c>
      <c r="H63" t="s">
        <v>156</v>
      </c>
      <c r="I63">
        <v>1.0099421499853699E-2</v>
      </c>
      <c r="J63">
        <v>2.4250629161877857</v>
      </c>
      <c r="K63">
        <v>7.147364569142358E-3</v>
      </c>
      <c r="L63">
        <v>1.2819236549291044E-2</v>
      </c>
      <c r="M63">
        <v>2.7711368269936116</v>
      </c>
      <c r="N63">
        <v>2.8982581487743176E-2</v>
      </c>
      <c r="O63">
        <v>2.0924222320550165</v>
      </c>
      <c r="P63">
        <v>2.4797267919405277</v>
      </c>
      <c r="Q63">
        <v>7.5922707807139006E-3</v>
      </c>
      <c r="R63">
        <v>0.10706045312435437</v>
      </c>
      <c r="S63">
        <v>5.5063937603541469E-5</v>
      </c>
      <c r="T63">
        <v>0.10706045312435422</v>
      </c>
      <c r="U63">
        <v>1.3291150771220539</v>
      </c>
      <c r="V63">
        <v>0.56698439928884914</v>
      </c>
      <c r="W63">
        <v>0.2187632233380804</v>
      </c>
      <c r="X63">
        <v>1.4670132953096022</v>
      </c>
      <c r="Y63">
        <v>0.29107008339038221</v>
      </c>
      <c r="Z63">
        <v>1.4844572734264851</v>
      </c>
    </row>
    <row r="64" spans="1:26" s="56" customFormat="1" x14ac:dyDescent="0.2">
      <c r="A64" s="58"/>
      <c r="B64" s="58"/>
      <c r="C64" s="58"/>
      <c r="D64" s="166"/>
      <c r="E64" s="62"/>
      <c r="F64" s="59"/>
      <c r="G64" s="59"/>
    </row>
    <row r="65" spans="1:26" s="56" customFormat="1" x14ac:dyDescent="0.2">
      <c r="A65" s="157">
        <v>7953</v>
      </c>
      <c r="B65" s="157" t="s">
        <v>87</v>
      </c>
      <c r="C65" s="157" t="s">
        <v>79</v>
      </c>
      <c r="D65" s="161">
        <v>42407</v>
      </c>
      <c r="E65" s="159"/>
      <c r="F65" s="169">
        <v>1.10307</v>
      </c>
      <c r="G65" s="169">
        <v>10.29946</v>
      </c>
      <c r="H65" t="s">
        <v>170</v>
      </c>
      <c r="I65">
        <v>8.137898809108951E-3</v>
      </c>
      <c r="J65">
        <v>14.122736578888361</v>
      </c>
      <c r="K65">
        <v>7.1611460391128165E-3</v>
      </c>
      <c r="L65">
        <v>5.4976256435496314E-2</v>
      </c>
      <c r="M65">
        <v>2.7258356271626001</v>
      </c>
      <c r="N65">
        <v>0.12625432140254039</v>
      </c>
      <c r="O65">
        <v>3.0203833267753604</v>
      </c>
      <c r="P65">
        <v>18.527460733222473</v>
      </c>
      <c r="Q65">
        <v>7.5108225828244132E-3</v>
      </c>
      <c r="R65">
        <v>1.8980108891590433</v>
      </c>
      <c r="S65">
        <v>5.447322388744216E-5</v>
      </c>
      <c r="T65">
        <v>1.8980108891590413</v>
      </c>
      <c r="U65">
        <v>1.3119065932310054</v>
      </c>
      <c r="V65">
        <v>0.6823790872575739</v>
      </c>
      <c r="W65">
        <v>0.20281868809843367</v>
      </c>
      <c r="X65">
        <v>8.1922720345691076</v>
      </c>
      <c r="Y65">
        <v>0.26564633562203099</v>
      </c>
      <c r="Z65">
        <v>7.8987554473714692</v>
      </c>
    </row>
    <row r="66" spans="1:26" s="56" customFormat="1" x14ac:dyDescent="0.2">
      <c r="A66" s="56">
        <v>8279</v>
      </c>
      <c r="B66" s="56" t="s">
        <v>161</v>
      </c>
      <c r="C66" s="56" t="s">
        <v>162</v>
      </c>
      <c r="D66" s="131">
        <v>42407</v>
      </c>
      <c r="E66" s="72"/>
      <c r="F66" s="167">
        <v>8.5790000000000005E-2</v>
      </c>
      <c r="G66" s="167">
        <v>0.10099000000000125</v>
      </c>
      <c r="H66" t="s">
        <v>169</v>
      </c>
      <c r="I66">
        <v>1.0246173605061188E-2</v>
      </c>
      <c r="J66">
        <v>2.4102390480904465</v>
      </c>
      <c r="K66">
        <v>7.1396142080044425E-3</v>
      </c>
      <c r="L66">
        <v>9.879751453560881E-2</v>
      </c>
      <c r="M66">
        <v>0.40160253464665058</v>
      </c>
      <c r="N66">
        <v>0.18934722003993201</v>
      </c>
      <c r="O66">
        <v>0.34192439511155936</v>
      </c>
      <c r="P66">
        <v>3.9131383894484282</v>
      </c>
      <c r="Q66">
        <v>8.6213963047265078E-3</v>
      </c>
      <c r="R66">
        <v>2.8801062035310827</v>
      </c>
      <c r="S66">
        <v>6.2527805170592817E-5</v>
      </c>
      <c r="T66">
        <v>2.8801062035310818</v>
      </c>
      <c r="U66">
        <v>2.1766115715045908E-4</v>
      </c>
      <c r="V66">
        <v>35.749826919644704</v>
      </c>
      <c r="W66">
        <v>2.1716865934830958E-2</v>
      </c>
      <c r="X66">
        <v>0.41265078592502308</v>
      </c>
      <c r="Y66">
        <v>4.7390769749825097E-6</v>
      </c>
      <c r="Z66">
        <v>35.764366432620157</v>
      </c>
    </row>
    <row r="67" spans="1:26" s="56" customFormat="1" x14ac:dyDescent="0.2">
      <c r="A67" s="157">
        <v>7953</v>
      </c>
      <c r="B67" s="157" t="s">
        <v>87</v>
      </c>
      <c r="C67" s="157" t="s">
        <v>79</v>
      </c>
      <c r="D67" s="161">
        <v>42407</v>
      </c>
      <c r="E67" s="159"/>
      <c r="F67" s="169">
        <v>1.10307</v>
      </c>
      <c r="G67" s="169">
        <v>10.29946</v>
      </c>
      <c r="H67" t="s">
        <v>170</v>
      </c>
      <c r="I67">
        <v>8.137898809108951E-3</v>
      </c>
      <c r="J67">
        <v>14.122736578888361</v>
      </c>
      <c r="K67">
        <v>7.1611460391128165E-3</v>
      </c>
      <c r="L67">
        <v>5.4976256435496314E-2</v>
      </c>
      <c r="M67">
        <v>2.7258356271626001</v>
      </c>
      <c r="N67">
        <v>0.12625432140254039</v>
      </c>
      <c r="O67">
        <v>3.0203833267753604</v>
      </c>
      <c r="P67">
        <v>18.527460733222473</v>
      </c>
      <c r="Q67">
        <v>7.5108225828244132E-3</v>
      </c>
      <c r="R67">
        <v>1.8980108891590433</v>
      </c>
      <c r="S67">
        <v>5.447322388744216E-5</v>
      </c>
      <c r="T67">
        <v>1.8980108891590413</v>
      </c>
      <c r="U67">
        <v>1.3119065932310054</v>
      </c>
      <c r="V67">
        <v>0.6823790872575739</v>
      </c>
      <c r="W67">
        <v>0.20281868809843367</v>
      </c>
      <c r="X67">
        <v>8.1922720345691076</v>
      </c>
      <c r="Y67">
        <v>0.26564633562203099</v>
      </c>
      <c r="Z67">
        <v>7.8987554473714692</v>
      </c>
    </row>
    <row r="68" spans="1:26" s="56" customFormat="1" x14ac:dyDescent="0.2">
      <c r="A68" s="56">
        <v>8282</v>
      </c>
      <c r="B68" s="56" t="s">
        <v>166</v>
      </c>
      <c r="C68" s="56" t="s">
        <v>165</v>
      </c>
      <c r="D68" s="131">
        <v>42407</v>
      </c>
      <c r="E68" s="72"/>
      <c r="F68" s="167">
        <v>4.4909999999999999E-2</v>
      </c>
      <c r="G68" s="167">
        <v>0.20436999999999905</v>
      </c>
      <c r="H68" t="s">
        <v>171</v>
      </c>
      <c r="I68">
        <v>9.9503395115801124E-3</v>
      </c>
      <c r="J68">
        <v>0.76175330251243645</v>
      </c>
      <c r="K68">
        <v>7.1645857670191047E-3</v>
      </c>
      <c r="L68">
        <v>1.3137231729301957E-2</v>
      </c>
      <c r="M68">
        <v>0.95167908524615785</v>
      </c>
      <c r="N68">
        <v>1.4985713234927351E-2</v>
      </c>
      <c r="O68">
        <v>0.82784664958210064</v>
      </c>
      <c r="P68">
        <v>0.72908088912409519</v>
      </c>
      <c r="Q68">
        <v>8.6397998049900122E-3</v>
      </c>
      <c r="R68">
        <v>0.35042608881358489</v>
      </c>
      <c r="S68">
        <v>6.266127896512219E-5</v>
      </c>
      <c r="T68">
        <v>0.35042608881358489</v>
      </c>
      <c r="U68">
        <v>3.9471242034478179E-4</v>
      </c>
      <c r="V68">
        <v>7.3931216480112596</v>
      </c>
      <c r="W68">
        <v>0.90503715648014837</v>
      </c>
      <c r="X68">
        <v>1.0083847604986325</v>
      </c>
      <c r="Y68">
        <v>3.5338755424301068E-4</v>
      </c>
      <c r="Z68">
        <v>7.3259492956851648</v>
      </c>
    </row>
    <row r="69" spans="1:26" s="56" customFormat="1" x14ac:dyDescent="0.2">
      <c r="A69" s="157">
        <v>7953</v>
      </c>
      <c r="B69" s="157" t="s">
        <v>87</v>
      </c>
      <c r="C69" s="157" t="s">
        <v>79</v>
      </c>
      <c r="D69" s="161">
        <v>42407</v>
      </c>
      <c r="E69" s="159"/>
      <c r="F69" s="169">
        <v>1.10307</v>
      </c>
      <c r="G69" s="169">
        <v>10.29946</v>
      </c>
      <c r="H69" t="s">
        <v>172</v>
      </c>
      <c r="I69">
        <v>9.2248833828585137E-3</v>
      </c>
      <c r="J69">
        <v>13.790590766927005</v>
      </c>
      <c r="K69">
        <v>7.1619740255828585E-3</v>
      </c>
      <c r="L69">
        <v>4.5611690116361694E-2</v>
      </c>
      <c r="M69">
        <v>2.7298227829240616</v>
      </c>
      <c r="N69">
        <v>0.10182996408215378</v>
      </c>
      <c r="O69">
        <v>2.8332007410885378</v>
      </c>
      <c r="P69">
        <v>30.818181199534468</v>
      </c>
      <c r="Q69">
        <v>7.5468282212363506E-3</v>
      </c>
      <c r="R69">
        <v>1.3559064707392952</v>
      </c>
      <c r="S69">
        <v>5.473435949286959E-5</v>
      </c>
      <c r="T69">
        <v>1.3559064707392958</v>
      </c>
      <c r="U69">
        <v>1.3226534509315238</v>
      </c>
      <c r="V69">
        <v>0.8605136328741505</v>
      </c>
      <c r="W69">
        <v>0.19832206157627064</v>
      </c>
      <c r="X69">
        <v>4.413813583108241</v>
      </c>
      <c r="Y69">
        <v>0.26233179766499365</v>
      </c>
      <c r="Z69">
        <v>4.3154130370940313</v>
      </c>
    </row>
    <row r="70" spans="1:26" s="56" customFormat="1" x14ac:dyDescent="0.2">
      <c r="A70" s="56">
        <v>8283</v>
      </c>
      <c r="B70" s="56" t="s">
        <v>167</v>
      </c>
      <c r="C70" s="56" t="s">
        <v>165</v>
      </c>
      <c r="D70" s="131">
        <v>42407</v>
      </c>
      <c r="E70" s="72"/>
      <c r="F70" s="167">
        <v>5.7099999999999998E-2</v>
      </c>
      <c r="G70" s="167">
        <v>0.2044700000000006</v>
      </c>
      <c r="H70" t="s">
        <v>173</v>
      </c>
      <c r="I70">
        <v>1.0032643708747343E-2</v>
      </c>
      <c r="J70">
        <v>0.37670195584456295</v>
      </c>
      <c r="K70">
        <v>7.1586275625592109E-3</v>
      </c>
      <c r="L70">
        <v>8.0452973870057815E-3</v>
      </c>
      <c r="M70">
        <v>1.2642334443538963</v>
      </c>
      <c r="N70">
        <v>7.493035917001979E-3</v>
      </c>
      <c r="O70">
        <v>1.0959029563255762</v>
      </c>
      <c r="P70">
        <v>0.39915658774936291</v>
      </c>
      <c r="Q70">
        <v>8.6982446129256902E-3</v>
      </c>
      <c r="R70">
        <v>0.11635024520353576</v>
      </c>
      <c r="S70">
        <v>6.3085157584625074E-5</v>
      </c>
      <c r="T70">
        <v>0.1163502452035358</v>
      </c>
      <c r="U70">
        <v>6.0687195329691735E-4</v>
      </c>
      <c r="V70">
        <v>6.9844164059925742</v>
      </c>
      <c r="W70">
        <v>0.42677368878239358</v>
      </c>
      <c r="X70">
        <v>0.6059253998581372</v>
      </c>
      <c r="Y70">
        <v>2.5583703863170241E-4</v>
      </c>
      <c r="Z70">
        <v>6.9340894272996838</v>
      </c>
    </row>
    <row r="71" spans="1:26" s="56" customFormat="1" x14ac:dyDescent="0.2">
      <c r="A71" s="157">
        <v>7953</v>
      </c>
      <c r="B71" s="157" t="s">
        <v>87</v>
      </c>
      <c r="C71" s="157" t="s">
        <v>79</v>
      </c>
      <c r="D71" s="161">
        <v>42407</v>
      </c>
      <c r="E71" s="159"/>
      <c r="F71" s="169">
        <v>1.10307</v>
      </c>
      <c r="G71" s="169">
        <v>10.29946</v>
      </c>
      <c r="H71" t="s">
        <v>172</v>
      </c>
      <c r="I71">
        <v>9.2248833828585137E-3</v>
      </c>
      <c r="J71">
        <v>13.790590766927005</v>
      </c>
      <c r="K71">
        <v>7.1619740255828585E-3</v>
      </c>
      <c r="L71">
        <v>4.5611690116361694E-2</v>
      </c>
      <c r="M71">
        <v>2.7298227829240616</v>
      </c>
      <c r="N71">
        <v>0.10182996408215378</v>
      </c>
      <c r="O71">
        <v>2.8332007410885378</v>
      </c>
      <c r="P71">
        <v>30.818181199534468</v>
      </c>
      <c r="Q71">
        <v>7.5468282212363506E-3</v>
      </c>
      <c r="R71">
        <v>1.3559064707392952</v>
      </c>
      <c r="S71">
        <v>5.473435949286959E-5</v>
      </c>
      <c r="T71">
        <v>1.3559064707392958</v>
      </c>
      <c r="U71">
        <v>1.3226534509315238</v>
      </c>
      <c r="V71">
        <v>0.8605136328741505</v>
      </c>
      <c r="W71">
        <v>0.19832206157627064</v>
      </c>
      <c r="X71">
        <v>4.413813583108241</v>
      </c>
      <c r="Y71">
        <v>0.26233179766499365</v>
      </c>
      <c r="Z71">
        <v>4.3154130370940313</v>
      </c>
    </row>
    <row r="72" spans="1:26" s="56" customFormat="1" x14ac:dyDescent="0.2">
      <c r="A72" s="56">
        <v>8280</v>
      </c>
      <c r="B72" s="56" t="s">
        <v>163</v>
      </c>
      <c r="C72" s="56" t="s">
        <v>162</v>
      </c>
      <c r="D72" s="131">
        <v>42407</v>
      </c>
      <c r="E72" s="72"/>
      <c r="F72" s="167">
        <v>0.15128</v>
      </c>
      <c r="G72" s="167">
        <v>0.10001000000000104</v>
      </c>
      <c r="H72" t="s">
        <v>174</v>
      </c>
      <c r="I72">
        <v>9.828257118621132E-3</v>
      </c>
      <c r="J72">
        <v>1.6159007361141027</v>
      </c>
      <c r="K72">
        <v>7.1599282086574961E-3</v>
      </c>
      <c r="L72">
        <v>6.3026906469340425E-3</v>
      </c>
      <c r="M72">
        <v>7.7809189729939146</v>
      </c>
      <c r="N72">
        <v>2.1658403332499035E-2</v>
      </c>
      <c r="O72">
        <v>6.8675732725764735</v>
      </c>
      <c r="P72">
        <v>1.540771567292343</v>
      </c>
      <c r="Q72">
        <v>8.6828062879578654E-3</v>
      </c>
      <c r="R72">
        <v>9.8150110405790414E-2</v>
      </c>
      <c r="S72">
        <v>6.2973189112044934E-5</v>
      </c>
      <c r="T72">
        <v>9.8150110405791011E-2</v>
      </c>
      <c r="U72">
        <v>9.319875164669271E-2</v>
      </c>
      <c r="V72">
        <v>0.78386961288489865</v>
      </c>
      <c r="W72">
        <v>7.2477619900149382E-3</v>
      </c>
      <c r="X72">
        <v>0.34632255096419295</v>
      </c>
      <c r="Y72">
        <v>6.7342258628886827E-4</v>
      </c>
      <c r="Z72">
        <v>0.6278954459077144</v>
      </c>
    </row>
    <row r="73" spans="1:26" s="56" customFormat="1" x14ac:dyDescent="0.2">
      <c r="A73" s="157">
        <v>7953</v>
      </c>
      <c r="B73" s="157" t="s">
        <v>87</v>
      </c>
      <c r="C73" s="157" t="s">
        <v>79</v>
      </c>
      <c r="D73" s="161">
        <v>42407</v>
      </c>
      <c r="E73" s="159"/>
      <c r="F73" s="169">
        <v>1.10307</v>
      </c>
      <c r="G73" s="169">
        <v>10.29946</v>
      </c>
      <c r="H73" t="s">
        <v>172</v>
      </c>
      <c r="I73">
        <v>9.2248833828585137E-3</v>
      </c>
      <c r="J73">
        <v>13.790590766927005</v>
      </c>
      <c r="K73">
        <v>7.1619740255828585E-3</v>
      </c>
      <c r="L73">
        <v>4.5611690116361694E-2</v>
      </c>
      <c r="M73">
        <v>2.7298227829240616</v>
      </c>
      <c r="N73">
        <v>0.10182996408215378</v>
      </c>
      <c r="O73">
        <v>2.8332007410885378</v>
      </c>
      <c r="P73">
        <v>30.818181199534468</v>
      </c>
      <c r="Q73">
        <v>7.5468282212363506E-3</v>
      </c>
      <c r="R73">
        <v>1.3559064707392952</v>
      </c>
      <c r="S73">
        <v>5.473435949286959E-5</v>
      </c>
      <c r="T73">
        <v>1.3559064707392958</v>
      </c>
      <c r="U73">
        <v>1.3226534509315238</v>
      </c>
      <c r="V73">
        <v>0.8605136328741505</v>
      </c>
      <c r="W73">
        <v>0.19832206157627064</v>
      </c>
      <c r="X73">
        <v>4.413813583108241</v>
      </c>
      <c r="Y73">
        <v>0.26233179766499365</v>
      </c>
      <c r="Z73">
        <v>4.3154130370940313</v>
      </c>
    </row>
    <row r="74" spans="1:26" s="56" customFormat="1" x14ac:dyDescent="0.2">
      <c r="A74" s="56">
        <v>8281</v>
      </c>
      <c r="B74" s="56" t="s">
        <v>164</v>
      </c>
      <c r="C74" s="56" t="s">
        <v>165</v>
      </c>
      <c r="D74" s="131">
        <v>42407</v>
      </c>
      <c r="E74" s="72"/>
      <c r="F74" s="167">
        <v>7.3090000000000002E-2</v>
      </c>
      <c r="G74" s="167">
        <v>0.20503000000000071</v>
      </c>
      <c r="H74" t="s">
        <v>175</v>
      </c>
      <c r="I74">
        <v>1.0037745742650619E-2</v>
      </c>
      <c r="J74">
        <v>0.567451000771377</v>
      </c>
      <c r="K74">
        <v>7.1531008207226824E-3</v>
      </c>
      <c r="L74">
        <v>6.2634931460658462E-3</v>
      </c>
      <c r="M74">
        <v>2.0228540310783574</v>
      </c>
      <c r="N74">
        <v>8.273167433749019E-3</v>
      </c>
      <c r="O74">
        <v>1.7509057916257245</v>
      </c>
      <c r="P74">
        <v>0.55798793988381223</v>
      </c>
      <c r="Q74">
        <v>8.6876797900808916E-3</v>
      </c>
      <c r="R74">
        <v>0.12194007219249763</v>
      </c>
      <c r="S74">
        <v>6.3008534824093897E-5</v>
      </c>
      <c r="T74">
        <v>0.12194007219249786</v>
      </c>
      <c r="U74">
        <v>2.7960728321759287E-2</v>
      </c>
      <c r="V74">
        <v>0.70987696287167812</v>
      </c>
      <c r="W74">
        <v>0.23269460103378969</v>
      </c>
      <c r="X74">
        <v>0.61126291772777608</v>
      </c>
      <c r="Y74">
        <v>6.4950569585602762E-3</v>
      </c>
      <c r="Z74">
        <v>0.81700458434084788</v>
      </c>
    </row>
    <row r="75" spans="1:26" s="56" customFormat="1" x14ac:dyDescent="0.2">
      <c r="A75" s="157">
        <v>7953</v>
      </c>
      <c r="B75" s="157" t="s">
        <v>87</v>
      </c>
      <c r="C75" s="157" t="s">
        <v>79</v>
      </c>
      <c r="D75" s="161">
        <v>42407</v>
      </c>
      <c r="E75" s="159"/>
      <c r="F75" s="169">
        <v>1.10307</v>
      </c>
      <c r="G75" s="169">
        <v>10.29946</v>
      </c>
      <c r="H75" t="s">
        <v>172</v>
      </c>
      <c r="I75">
        <v>9.2248833828585137E-3</v>
      </c>
      <c r="J75">
        <v>13.790590766927005</v>
      </c>
      <c r="K75">
        <v>7.1619740255828585E-3</v>
      </c>
      <c r="L75">
        <v>4.5611690116361694E-2</v>
      </c>
      <c r="M75">
        <v>2.7298227829240616</v>
      </c>
      <c r="N75">
        <v>0.10182996408215378</v>
      </c>
      <c r="O75">
        <v>2.8332007410885378</v>
      </c>
      <c r="P75">
        <v>30.818181199534468</v>
      </c>
      <c r="Q75">
        <v>7.5468282212363506E-3</v>
      </c>
      <c r="R75">
        <v>1.3559064707392952</v>
      </c>
      <c r="S75">
        <v>5.473435949286959E-5</v>
      </c>
      <c r="T75">
        <v>1.3559064707392958</v>
      </c>
      <c r="U75">
        <v>1.3226534509315238</v>
      </c>
      <c r="V75">
        <v>0.8605136328741505</v>
      </c>
      <c r="W75">
        <v>0.19832206157627064</v>
      </c>
      <c r="X75">
        <v>4.413813583108241</v>
      </c>
      <c r="Y75">
        <v>0.26233179766499365</v>
      </c>
      <c r="Z75">
        <v>4.3154130370940313</v>
      </c>
    </row>
    <row r="76" spans="1:26" s="56" customFormat="1" x14ac:dyDescent="0.2">
      <c r="A76" s="132"/>
      <c r="B76" s="132"/>
      <c r="C76" s="132"/>
      <c r="D76" s="166"/>
      <c r="E76" s="180"/>
      <c r="F76" s="133"/>
      <c r="G76" s="133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s="56" customFormat="1" x14ac:dyDescent="0.2">
      <c r="A77" s="157">
        <v>7953</v>
      </c>
      <c r="B77" s="157" t="s">
        <v>87</v>
      </c>
      <c r="C77" s="157" t="s">
        <v>79</v>
      </c>
      <c r="D77" s="161">
        <v>42408</v>
      </c>
      <c r="E77" s="159"/>
      <c r="F77" s="169">
        <v>1.10307</v>
      </c>
      <c r="G77" s="169">
        <v>10.29946</v>
      </c>
      <c r="H77" t="s">
        <v>176</v>
      </c>
      <c r="I77">
        <v>9.9640664358062216E-3</v>
      </c>
      <c r="J77">
        <v>0.45061127118009536</v>
      </c>
      <c r="K77">
        <v>7.1271099334403593E-3</v>
      </c>
      <c r="L77">
        <v>5.2591475944689468E-3</v>
      </c>
      <c r="M77">
        <v>2.7296027831279295</v>
      </c>
      <c r="N77">
        <v>9.4609946069319877E-3</v>
      </c>
      <c r="O77">
        <v>2.0726591862489108</v>
      </c>
      <c r="P77">
        <v>0.45645745633269058</v>
      </c>
      <c r="Q77">
        <v>7.5646729537392019E-3</v>
      </c>
      <c r="R77">
        <v>8.7684002326707478E-2</v>
      </c>
      <c r="S77">
        <v>5.4863780751076657E-5</v>
      </c>
      <c r="T77">
        <v>8.7684002326706048E-2</v>
      </c>
      <c r="U77">
        <v>1.3122144017212036</v>
      </c>
      <c r="V77">
        <v>0.27044919109560539</v>
      </c>
      <c r="W77">
        <v>0.19082560504853888</v>
      </c>
      <c r="X77">
        <v>0.35841897445241327</v>
      </c>
      <c r="Y77">
        <v>0.25044118450900055</v>
      </c>
      <c r="Z77">
        <v>0.24030192307473533</v>
      </c>
    </row>
    <row r="78" spans="1:26" s="56" customFormat="1" x14ac:dyDescent="0.2">
      <c r="A78" s="56">
        <v>8284</v>
      </c>
      <c r="B78" s="56" t="s">
        <v>168</v>
      </c>
      <c r="C78" s="56" t="s">
        <v>165</v>
      </c>
      <c r="D78" s="131">
        <v>42774</v>
      </c>
      <c r="E78" s="72"/>
      <c r="F78" s="167">
        <v>6.719E-2</v>
      </c>
      <c r="G78" s="167">
        <v>0.20305000000000106</v>
      </c>
      <c r="H78" t="s">
        <v>177</v>
      </c>
      <c r="I78">
        <v>1.0029503330288349E-2</v>
      </c>
      <c r="J78">
        <v>0.19150983741308308</v>
      </c>
      <c r="K78">
        <v>7.1268576924369042E-3</v>
      </c>
      <c r="L78">
        <v>2.9618552958240638E-3</v>
      </c>
      <c r="M78">
        <v>1.6295135954273621</v>
      </c>
      <c r="N78">
        <v>3.7731212289524793E-3</v>
      </c>
      <c r="O78">
        <v>1.407565193806201</v>
      </c>
      <c r="P78">
        <v>0.19657760242315436</v>
      </c>
      <c r="Q78">
        <v>8.6635319152199748E-3</v>
      </c>
      <c r="R78">
        <v>5.8836069515260728E-2</v>
      </c>
      <c r="S78">
        <v>6.2833399200904944E-5</v>
      </c>
      <c r="T78">
        <v>5.8836069515260325E-2</v>
      </c>
      <c r="U78">
        <v>5.5072871545387779E-2</v>
      </c>
      <c r="V78">
        <v>0.42727551781852136</v>
      </c>
      <c r="W78">
        <v>0.16551967600671552</v>
      </c>
      <c r="X78">
        <v>0.22546732305321263</v>
      </c>
      <c r="Y78">
        <v>9.1076166829070423E-3</v>
      </c>
      <c r="Z78">
        <v>0.3233084154421757</v>
      </c>
    </row>
    <row r="79" spans="1:26" s="56" customFormat="1" x14ac:dyDescent="0.2">
      <c r="A79" s="157">
        <v>7953</v>
      </c>
      <c r="B79" s="157" t="s">
        <v>87</v>
      </c>
      <c r="C79" s="157" t="s">
        <v>79</v>
      </c>
      <c r="D79" s="161">
        <v>42408</v>
      </c>
      <c r="E79" s="159"/>
      <c r="F79" s="169">
        <v>1.10307</v>
      </c>
      <c r="G79" s="169">
        <v>10.29946</v>
      </c>
      <c r="H79" t="s">
        <v>178</v>
      </c>
      <c r="I79">
        <v>1.0005535215947332E-2</v>
      </c>
      <c r="J79">
        <v>0.30027095384704489</v>
      </c>
      <c r="K79">
        <v>7.1273921680101767E-3</v>
      </c>
      <c r="L79">
        <v>3.5131554886734264E-3</v>
      </c>
      <c r="M79">
        <v>2.7297280941916511</v>
      </c>
      <c r="N79">
        <v>8.5441324929745478E-3</v>
      </c>
      <c r="O79">
        <v>2.063223370990849</v>
      </c>
      <c r="P79">
        <v>0.31285174210516919</v>
      </c>
      <c r="Q79">
        <v>7.566132620711612E-3</v>
      </c>
      <c r="R79">
        <v>8.4728764424371952E-2</v>
      </c>
      <c r="S79">
        <v>5.4874367176852599E-5</v>
      </c>
      <c r="T79">
        <v>8.472876442437266E-2</v>
      </c>
      <c r="U79">
        <v>1.3197823710295304</v>
      </c>
      <c r="V79">
        <v>0.29757127745175477</v>
      </c>
      <c r="W79">
        <v>0.1857406862954212</v>
      </c>
      <c r="X79">
        <v>0.41311975152527064</v>
      </c>
      <c r="Y79">
        <v>0.24506588633518486</v>
      </c>
      <c r="Z79">
        <v>0.27691043580134772</v>
      </c>
    </row>
    <row r="80" spans="1:26" s="56" customFormat="1" x14ac:dyDescent="0.2">
      <c r="A80" s="56">
        <v>8215</v>
      </c>
      <c r="B80" s="56" t="s">
        <v>187</v>
      </c>
      <c r="C80" s="56" t="s">
        <v>162</v>
      </c>
      <c r="D80" s="131">
        <v>42774</v>
      </c>
      <c r="E80" s="72"/>
      <c r="F80" s="167">
        <v>6.2190000000000002E-2</v>
      </c>
      <c r="G80" s="167">
        <v>0.10170000000000101</v>
      </c>
      <c r="H80" t="s">
        <v>179</v>
      </c>
      <c r="I80">
        <v>1.0320557590649437E-2</v>
      </c>
      <c r="J80">
        <v>0.35399675170368516</v>
      </c>
      <c r="K80">
        <v>7.1259456419941036E-3</v>
      </c>
      <c r="L80">
        <v>2.1874781645322677E-3</v>
      </c>
      <c r="M80">
        <v>8.7579837305954857</v>
      </c>
      <c r="N80">
        <v>9.2872376768138188E-3</v>
      </c>
      <c r="O80">
        <v>8.757892876586352</v>
      </c>
      <c r="P80">
        <v>0.3377336539556744</v>
      </c>
      <c r="Q80">
        <v>1.0326930660208365E-2</v>
      </c>
      <c r="R80">
        <v>3.3554911584194956E-2</v>
      </c>
      <c r="S80">
        <v>7.4897416324282257E-5</v>
      </c>
      <c r="T80">
        <v>3.3554911584194901E-2</v>
      </c>
      <c r="U80">
        <v>0.34974790906074404</v>
      </c>
      <c r="V80">
        <v>0.27306247389278554</v>
      </c>
      <c r="W80">
        <v>2.1741862718802746E-5</v>
      </c>
      <c r="X80">
        <v>0.22726811681295103</v>
      </c>
      <c r="Y80">
        <v>7.6053312881519067E-6</v>
      </c>
      <c r="Z80">
        <v>0.20782993235693883</v>
      </c>
    </row>
    <row r="81" spans="1:28" s="56" customFormat="1" x14ac:dyDescent="0.2">
      <c r="A81" s="157">
        <v>7953</v>
      </c>
      <c r="B81" s="157" t="s">
        <v>87</v>
      </c>
      <c r="C81" s="157" t="s">
        <v>79</v>
      </c>
      <c r="D81" s="161">
        <v>42408</v>
      </c>
      <c r="E81" s="159"/>
      <c r="F81" s="169">
        <v>1.10307</v>
      </c>
      <c r="G81" s="169">
        <v>10.29946</v>
      </c>
      <c r="H81" t="s">
        <v>180</v>
      </c>
      <c r="I81">
        <v>9.9686895684585504E-3</v>
      </c>
      <c r="J81">
        <v>0.43053385623172091</v>
      </c>
      <c r="K81">
        <v>7.1268842133596745E-3</v>
      </c>
      <c r="L81">
        <v>3.199322577470317E-2</v>
      </c>
      <c r="M81">
        <v>2.7301367813611823</v>
      </c>
      <c r="N81">
        <v>6.792013166130656E-2</v>
      </c>
      <c r="O81">
        <v>2.074895832855352</v>
      </c>
      <c r="P81">
        <v>0.43619389641778433</v>
      </c>
      <c r="Q81">
        <v>7.5778442323446238E-3</v>
      </c>
      <c r="R81">
        <v>8.7163108393189484E-2</v>
      </c>
      <c r="S81">
        <v>5.4959307173175595E-5</v>
      </c>
      <c r="T81">
        <v>8.7163108393190109E-2</v>
      </c>
      <c r="U81">
        <v>1.3137514834825255</v>
      </c>
      <c r="V81">
        <v>0.30802152430527285</v>
      </c>
      <c r="W81">
        <v>-3.3640973984507723E-2</v>
      </c>
      <c r="X81">
        <v>-4.2407999458284209</v>
      </c>
      <c r="Y81">
        <v>-4.4261510385679999E-2</v>
      </c>
      <c r="Z81">
        <v>-4.2365244816988898</v>
      </c>
    </row>
    <row r="82" spans="1:28" s="56" customFormat="1" x14ac:dyDescent="0.2">
      <c r="A82" s="56">
        <v>8216</v>
      </c>
      <c r="B82" s="56" t="s">
        <v>188</v>
      </c>
      <c r="C82" s="56" t="s">
        <v>162</v>
      </c>
      <c r="D82" s="131">
        <v>42774</v>
      </c>
      <c r="E82" s="72"/>
      <c r="F82" s="167">
        <v>5.1220000000000002E-2</v>
      </c>
      <c r="G82" s="167">
        <v>0.13839999999999897</v>
      </c>
      <c r="H82" t="s">
        <v>181</v>
      </c>
      <c r="I82">
        <v>1.0205246123530024E-2</v>
      </c>
      <c r="J82">
        <v>0.25799695902122927</v>
      </c>
      <c r="K82">
        <v>7.1268481709782045E-3</v>
      </c>
      <c r="L82">
        <v>2.6643566261331775E-3</v>
      </c>
      <c r="M82">
        <v>5.0287461938500417</v>
      </c>
      <c r="N82">
        <v>5.4644335938789724E-3</v>
      </c>
      <c r="O82">
        <v>5.1183052483014864</v>
      </c>
      <c r="P82">
        <v>0.26362835255160016</v>
      </c>
      <c r="Q82">
        <v>1.039028912788716E-2</v>
      </c>
      <c r="R82">
        <v>4.1921620781259904E-2</v>
      </c>
      <c r="S82">
        <v>7.535693190423015E-5</v>
      </c>
      <c r="T82">
        <v>4.1921620781259689E-2</v>
      </c>
      <c r="U82">
        <v>0.23434993757548064</v>
      </c>
      <c r="V82">
        <v>0.30240167782198912</v>
      </c>
      <c r="W82">
        <v>2.0990282259088983E-5</v>
      </c>
      <c r="X82">
        <v>0.17817597720033801</v>
      </c>
      <c r="Y82">
        <v>4.9123603563502248E-6</v>
      </c>
      <c r="Z82">
        <v>0.24979745484278562</v>
      </c>
    </row>
    <row r="83" spans="1:28" s="56" customFormat="1" x14ac:dyDescent="0.2">
      <c r="A83" s="157">
        <v>7953</v>
      </c>
      <c r="B83" s="157" t="s">
        <v>87</v>
      </c>
      <c r="C83" s="157" t="s">
        <v>79</v>
      </c>
      <c r="D83" s="161">
        <v>42408</v>
      </c>
      <c r="E83" s="159"/>
      <c r="F83" s="169">
        <v>1.10307</v>
      </c>
      <c r="G83" s="169">
        <v>10.29946</v>
      </c>
      <c r="H83" t="s">
        <v>182</v>
      </c>
      <c r="I83">
        <v>1.0025137761042621E-2</v>
      </c>
      <c r="J83">
        <v>0.36657263635596093</v>
      </c>
      <c r="K83">
        <v>7.1291460737430623E-3</v>
      </c>
      <c r="L83">
        <v>3.07018666068226E-2</v>
      </c>
      <c r="M83">
        <v>2.7308686451558501</v>
      </c>
      <c r="N83">
        <v>6.5161156180454552E-2</v>
      </c>
      <c r="O83">
        <v>2.0631924267229218</v>
      </c>
      <c r="P83">
        <v>0.3827401484480511</v>
      </c>
      <c r="Q83">
        <v>7.5624882131207754E-3</v>
      </c>
      <c r="R83">
        <v>8.4833091954711323E-2</v>
      </c>
      <c r="S83">
        <v>5.4847935633776759E-5</v>
      </c>
      <c r="T83">
        <v>8.4833091954711365E-2</v>
      </c>
      <c r="U83">
        <v>1.3150252781093781</v>
      </c>
      <c r="V83">
        <v>0.27643387570544725</v>
      </c>
      <c r="W83">
        <v>-5.1261897985425547E-2</v>
      </c>
      <c r="X83">
        <v>-5.3730424667288519</v>
      </c>
      <c r="Y83">
        <v>-6.7415116270732114E-2</v>
      </c>
      <c r="Z83">
        <v>-5.4791332011008205</v>
      </c>
    </row>
    <row r="84" spans="1:28" s="56" customFormat="1" x14ac:dyDescent="0.2">
      <c r="A84" s="56">
        <v>8217</v>
      </c>
      <c r="B84" s="56" t="s">
        <v>189</v>
      </c>
      <c r="C84" s="56" t="s">
        <v>162</v>
      </c>
      <c r="D84" s="131">
        <v>42774</v>
      </c>
      <c r="E84" s="72"/>
      <c r="F84" s="167">
        <v>0.10367999999999999</v>
      </c>
      <c r="G84" s="167">
        <v>0.10229999999999961</v>
      </c>
      <c r="H84" t="s">
        <v>183</v>
      </c>
      <c r="I84">
        <v>1.0032179905024179E-2</v>
      </c>
      <c r="J84">
        <v>0.64997699043003376</v>
      </c>
      <c r="K84">
        <v>7.1318813289198025E-3</v>
      </c>
      <c r="L84">
        <v>5.038237236834376E-3</v>
      </c>
      <c r="M84">
        <v>17.338107346356949</v>
      </c>
      <c r="N84">
        <v>1.1153799688443796E-2</v>
      </c>
      <c r="O84">
        <v>17.226143277958951</v>
      </c>
      <c r="P84">
        <v>0.68286390014291032</v>
      </c>
      <c r="Q84">
        <v>9.9808090827503762E-3</v>
      </c>
      <c r="R84">
        <v>2.9476536249831684E-2</v>
      </c>
      <c r="S84">
        <v>7.2387124279272539E-5</v>
      </c>
      <c r="T84">
        <v>2.9476536249831587E-2</v>
      </c>
      <c r="U84">
        <v>0.54684923048086009</v>
      </c>
      <c r="V84">
        <v>0.33713217034361309</v>
      </c>
      <c r="W84">
        <v>5.7208150753702543E-5</v>
      </c>
      <c r="X84">
        <v>0.28701009061530769</v>
      </c>
      <c r="Y84">
        <v>3.1289551271826831E-5</v>
      </c>
      <c r="Z84">
        <v>0.18714389293870629</v>
      </c>
    </row>
    <row r="85" spans="1:28" s="56" customFormat="1" x14ac:dyDescent="0.2">
      <c r="A85" s="157">
        <v>7953</v>
      </c>
      <c r="B85" s="157" t="s">
        <v>87</v>
      </c>
      <c r="C85" s="157" t="s">
        <v>79</v>
      </c>
      <c r="D85" s="161">
        <v>42408</v>
      </c>
      <c r="E85" s="159"/>
      <c r="F85" s="169">
        <v>1.10307</v>
      </c>
      <c r="G85" s="169">
        <v>10.29946</v>
      </c>
      <c r="H85" t="s">
        <v>184</v>
      </c>
      <c r="I85">
        <v>9.9848603774655206E-3</v>
      </c>
      <c r="J85">
        <v>0.52859059397543395</v>
      </c>
      <c r="K85">
        <v>7.136964901366988E-3</v>
      </c>
      <c r="L85">
        <v>4.1584971232925582E-3</v>
      </c>
      <c r="M85">
        <v>2.7296831021626482</v>
      </c>
      <c r="N85">
        <v>6.8992736669992241E-3</v>
      </c>
      <c r="O85">
        <v>2.0687463263810466</v>
      </c>
      <c r="P85">
        <v>0.52216653463370388</v>
      </c>
      <c r="Q85">
        <v>7.5629940356100158E-3</v>
      </c>
      <c r="R85">
        <v>0.10734981146653495</v>
      </c>
      <c r="S85">
        <v>5.4851604177588012E-5</v>
      </c>
      <c r="T85">
        <v>0.10734981146653415</v>
      </c>
      <c r="U85">
        <v>1.3141522899328206</v>
      </c>
      <c r="V85">
        <v>0.30497805794588728</v>
      </c>
      <c r="W85">
        <v>0.17892411594563803</v>
      </c>
      <c r="X85">
        <v>0.63096133831393064</v>
      </c>
      <c r="Y85">
        <v>0.23537236753115431</v>
      </c>
      <c r="Z85">
        <v>0.54787847426176228</v>
      </c>
    </row>
    <row r="86" spans="1:28" s="56" customFormat="1" x14ac:dyDescent="0.2">
      <c r="A86" s="56">
        <v>8218</v>
      </c>
      <c r="B86" s="56" t="s">
        <v>190</v>
      </c>
      <c r="C86" s="56" t="s">
        <v>162</v>
      </c>
      <c r="D86" s="131">
        <v>42774</v>
      </c>
      <c r="E86" s="72"/>
      <c r="F86" s="167">
        <v>6.744E-2</v>
      </c>
      <c r="G86" s="167">
        <v>0.31200000000000117</v>
      </c>
      <c r="H86" t="s">
        <v>185</v>
      </c>
      <c r="I86">
        <v>1.0208851743777513E-2</v>
      </c>
      <c r="J86">
        <v>0.11402010960552651</v>
      </c>
      <c r="K86">
        <v>7.1369673209122986E-3</v>
      </c>
      <c r="L86">
        <v>4.9661297586744224E-3</v>
      </c>
      <c r="M86">
        <v>2.4345971987546142</v>
      </c>
      <c r="N86">
        <v>3.6611184366502525E-3</v>
      </c>
      <c r="O86">
        <v>2.4800247376911799</v>
      </c>
      <c r="P86">
        <v>0.12266973294641453</v>
      </c>
      <c r="Q86">
        <v>1.0395739445101889E-2</v>
      </c>
      <c r="R86">
        <v>3.717757457563118E-2</v>
      </c>
      <c r="S86">
        <v>7.539646104323211E-5</v>
      </c>
      <c r="T86">
        <v>3.7177574575631527E-2</v>
      </c>
      <c r="U86">
        <v>0.1707403164294182</v>
      </c>
      <c r="V86">
        <v>0.282863481001492</v>
      </c>
      <c r="W86">
        <v>2.631447148769114E-5</v>
      </c>
      <c r="X86">
        <v>0.20446335299253729</v>
      </c>
      <c r="Y86">
        <v>4.4919530135345956E-6</v>
      </c>
      <c r="Z86">
        <v>0.18059403478306615</v>
      </c>
    </row>
    <row r="87" spans="1:28" s="56" customFormat="1" ht="13.5" customHeight="1" x14ac:dyDescent="0.2">
      <c r="A87" s="157">
        <v>7953</v>
      </c>
      <c r="B87" s="157" t="s">
        <v>87</v>
      </c>
      <c r="C87" s="157" t="s">
        <v>79</v>
      </c>
      <c r="D87" s="161">
        <v>42408</v>
      </c>
      <c r="E87" s="159"/>
      <c r="F87" s="169">
        <v>1.10307</v>
      </c>
      <c r="G87" s="169">
        <v>10.29946</v>
      </c>
      <c r="H87" t="s">
        <v>186</v>
      </c>
      <c r="I87">
        <v>9.9648291639884545E-3</v>
      </c>
      <c r="J87">
        <v>0.45337461697100062</v>
      </c>
      <c r="K87">
        <v>7.14154924177732E-3</v>
      </c>
      <c r="L87">
        <v>5.1429376500179589E-3</v>
      </c>
      <c r="M87">
        <v>2.7299937811195401</v>
      </c>
      <c r="N87">
        <v>1.131164679701159E-2</v>
      </c>
      <c r="O87">
        <v>2.0721355847701259</v>
      </c>
      <c r="P87">
        <v>0.45874406910999599</v>
      </c>
      <c r="Q87">
        <v>7.5612477722296206E-3</v>
      </c>
      <c r="R87">
        <v>9.8493363243717935E-2</v>
      </c>
      <c r="S87">
        <v>5.4838939173850064E-5</v>
      </c>
      <c r="T87">
        <v>9.8493363243718476E-2</v>
      </c>
      <c r="U87">
        <v>1.3221737989134894</v>
      </c>
      <c r="V87">
        <v>0.36678345288718428</v>
      </c>
      <c r="W87">
        <v>-4.6126219547307449E-3</v>
      </c>
      <c r="X87">
        <v>-7.138495954478449</v>
      </c>
      <c r="Y87">
        <v>-6.1008544870191249E-3</v>
      </c>
      <c r="Z87">
        <v>-7.1730393725246726</v>
      </c>
      <c r="AB87" s="73"/>
    </row>
    <row r="88" spans="1:28" s="56" customFormat="1" x14ac:dyDescent="0.2">
      <c r="A88" s="132"/>
      <c r="B88" s="132"/>
      <c r="C88" s="132"/>
      <c r="D88" s="166"/>
      <c r="E88" s="180"/>
      <c r="F88" s="133"/>
      <c r="G88" s="133"/>
      <c r="R88" s="126"/>
      <c r="S88" s="164"/>
    </row>
    <row r="89" spans="1:28" s="56" customFormat="1" ht="13.5" customHeight="1" x14ac:dyDescent="0.2">
      <c r="A89" s="157">
        <v>8307</v>
      </c>
      <c r="B89" s="157" t="s">
        <v>87</v>
      </c>
      <c r="C89" s="157" t="s">
        <v>79</v>
      </c>
      <c r="D89" s="161">
        <v>42775</v>
      </c>
      <c r="E89" s="159"/>
      <c r="F89" s="169">
        <v>1.09511</v>
      </c>
      <c r="G89" s="169">
        <v>10.26693</v>
      </c>
      <c r="H89" t="s">
        <v>205</v>
      </c>
      <c r="I89">
        <v>9.5018305988002344E-3</v>
      </c>
      <c r="J89">
        <v>1.427542005131752</v>
      </c>
      <c r="K89">
        <v>7.1378966070458844E-3</v>
      </c>
      <c r="L89">
        <v>1.5499093033561277E-2</v>
      </c>
      <c r="M89">
        <v>2.7199363658304896</v>
      </c>
      <c r="N89">
        <v>2.0316323588470398E-2</v>
      </c>
      <c r="O89">
        <v>2.1700052131307781</v>
      </c>
      <c r="P89">
        <v>1.4397543172475211</v>
      </c>
      <c r="Q89">
        <v>7.5588061961935349E-3</v>
      </c>
      <c r="R89">
        <v>0.36920094760507849</v>
      </c>
      <c r="S89">
        <v>5.4821231324065943E-5</v>
      </c>
      <c r="T89">
        <v>0.36920094760507893</v>
      </c>
      <c r="U89">
        <v>1.3138390272705422</v>
      </c>
      <c r="V89">
        <v>0.47188351097274522</v>
      </c>
      <c r="W89">
        <v>13.517463140943294</v>
      </c>
      <c r="X89">
        <v>153.00465992515811</v>
      </c>
      <c r="Y89">
        <v>18.053419794257003</v>
      </c>
      <c r="Z89">
        <v>152.2677972039086</v>
      </c>
      <c r="AB89" s="73"/>
    </row>
    <row r="90" spans="1:28" s="56" customFormat="1" x14ac:dyDescent="0.2">
      <c r="A90" s="132">
        <v>8009</v>
      </c>
      <c r="B90" s="132" t="s">
        <v>202</v>
      </c>
      <c r="C90" s="132" t="s">
        <v>97</v>
      </c>
      <c r="D90" s="166"/>
      <c r="E90" s="180">
        <v>4.4000000000000004</v>
      </c>
      <c r="F90" s="133">
        <v>0.1663</v>
      </c>
      <c r="G90" s="133">
        <v>0.10350999999999999</v>
      </c>
      <c r="H90" t="s">
        <v>192</v>
      </c>
      <c r="I90">
        <v>9.9989396842177902E-3</v>
      </c>
      <c r="J90">
        <v>0.352581076467543</v>
      </c>
      <c r="K90">
        <v>7.1399979252940431E-3</v>
      </c>
      <c r="L90">
        <v>1.4313628060056718E-2</v>
      </c>
      <c r="M90">
        <v>0.40658238325435814</v>
      </c>
      <c r="N90">
        <v>9.5548270759046941E-3</v>
      </c>
      <c r="O90">
        <v>0.92472091194366446</v>
      </c>
      <c r="P90">
        <v>0.41954711676851586</v>
      </c>
      <c r="Q90">
        <v>2.2741300125286516E-2</v>
      </c>
      <c r="R90">
        <v>0.18969912034831451</v>
      </c>
      <c r="S90">
        <v>1.6493425580962215E-4</v>
      </c>
      <c r="T90">
        <v>0.1896991203483144</v>
      </c>
      <c r="U90">
        <v>0.48242574436628294</v>
      </c>
      <c r="V90">
        <v>0.27757145937042688</v>
      </c>
      <c r="W90">
        <v>0.20186333840993798</v>
      </c>
      <c r="X90">
        <v>0.4314398750941949</v>
      </c>
      <c r="Y90">
        <v>9.7446318228056064E-2</v>
      </c>
      <c r="Z90">
        <v>0.43194204285204135</v>
      </c>
    </row>
    <row r="91" spans="1:28" s="56" customFormat="1" x14ac:dyDescent="0.2">
      <c r="A91" s="157">
        <v>8307</v>
      </c>
      <c r="B91" s="157" t="s">
        <v>87</v>
      </c>
      <c r="C91" s="157" t="s">
        <v>79</v>
      </c>
      <c r="D91" s="161">
        <v>42775</v>
      </c>
      <c r="E91" s="159"/>
      <c r="F91" s="169">
        <v>1.09511</v>
      </c>
      <c r="G91" s="169">
        <v>10.26693</v>
      </c>
      <c r="H91" t="s">
        <v>193</v>
      </c>
      <c r="I91">
        <v>9.7424356985293618E-3</v>
      </c>
      <c r="J91">
        <v>2.1494183668435274</v>
      </c>
      <c r="K91">
        <v>7.1434931407339209E-3</v>
      </c>
      <c r="L91">
        <v>1.4163007151218461E-2</v>
      </c>
      <c r="M91">
        <v>2.7198139675033071</v>
      </c>
      <c r="N91">
        <v>2.9279638133024755E-2</v>
      </c>
      <c r="O91">
        <v>2.1077089058606795</v>
      </c>
      <c r="P91">
        <v>2.3467357850829278</v>
      </c>
      <c r="Q91">
        <v>7.5414799812447888E-3</v>
      </c>
      <c r="R91">
        <v>0.25009765300030584</v>
      </c>
      <c r="S91">
        <v>5.4695570682289718E-5</v>
      </c>
      <c r="T91">
        <v>0.2500976530003064</v>
      </c>
      <c r="U91">
        <v>1.3056568652701481</v>
      </c>
      <c r="V91">
        <v>0.41506996623579429</v>
      </c>
      <c r="W91">
        <v>0.63305335373885807</v>
      </c>
      <c r="X91">
        <v>492.644129802333</v>
      </c>
      <c r="Y91">
        <v>0.81471042876860844</v>
      </c>
      <c r="Z91">
        <v>499.33194066396516</v>
      </c>
    </row>
    <row r="92" spans="1:28" s="56" customFormat="1" ht="13.5" customHeight="1" x14ac:dyDescent="0.2">
      <c r="A92" s="56">
        <v>8010</v>
      </c>
      <c r="B92" s="56" t="s">
        <v>203</v>
      </c>
      <c r="C92" s="56" t="s">
        <v>97</v>
      </c>
      <c r="D92" s="166"/>
      <c r="E92" s="72">
        <v>6.3</v>
      </c>
      <c r="F92" s="56">
        <v>0.14460000000000001</v>
      </c>
      <c r="G92" s="56">
        <v>0.10396999999999856</v>
      </c>
      <c r="H92" t="s">
        <v>194</v>
      </c>
      <c r="I92">
        <v>1.0012038549305942E-2</v>
      </c>
      <c r="J92">
        <v>0.39221857232109431</v>
      </c>
      <c r="K92">
        <v>7.1476016255994177E-3</v>
      </c>
      <c r="L92">
        <v>1.1150182238428709E-2</v>
      </c>
      <c r="M92">
        <v>0.54289382052297996</v>
      </c>
      <c r="N92">
        <v>1.0263815195730247E-2</v>
      </c>
      <c r="O92">
        <v>1.1614981993711071</v>
      </c>
      <c r="P92">
        <v>0.37879767881959248</v>
      </c>
      <c r="Q92">
        <v>2.1423385226939512E-2</v>
      </c>
      <c r="R92">
        <v>0.12605020684500598</v>
      </c>
      <c r="S92">
        <v>1.5537590550503347E-4</v>
      </c>
      <c r="T92">
        <v>0.1260502068450062</v>
      </c>
      <c r="U92">
        <v>0.61383268599484986</v>
      </c>
      <c r="V92">
        <v>0.26390334430722556</v>
      </c>
      <c r="W92">
        <v>1.3166215280074101</v>
      </c>
      <c r="X92">
        <v>1.7559014484029036</v>
      </c>
      <c r="Y92">
        <v>0.80867953639970791</v>
      </c>
      <c r="Z92">
        <v>1.7195904643256801</v>
      </c>
      <c r="AA92" s="72"/>
      <c r="AB92" s="73"/>
    </row>
    <row r="93" spans="1:28" s="56" customFormat="1" x14ac:dyDescent="0.2">
      <c r="A93" s="157">
        <v>8307</v>
      </c>
      <c r="B93" s="157" t="s">
        <v>87</v>
      </c>
      <c r="C93" s="157" t="s">
        <v>79</v>
      </c>
      <c r="D93" s="161">
        <v>42775</v>
      </c>
      <c r="E93" s="159"/>
      <c r="F93" s="169">
        <v>1.09511</v>
      </c>
      <c r="G93" s="169">
        <v>10.26693</v>
      </c>
      <c r="H93" t="s">
        <v>195</v>
      </c>
      <c r="I93">
        <v>9.8065575492953683E-3</v>
      </c>
      <c r="J93">
        <v>2.5479405731343432</v>
      </c>
      <c r="K93">
        <v>7.1486707907862934E-3</v>
      </c>
      <c r="L93">
        <v>1.0313810157539689E-2</v>
      </c>
      <c r="M93">
        <v>2.720661753755468</v>
      </c>
      <c r="N93">
        <v>2.5125321032888798E-2</v>
      </c>
      <c r="O93">
        <v>2.0994158596985799</v>
      </c>
      <c r="P93">
        <v>2.4638059721642454</v>
      </c>
      <c r="Q93">
        <v>7.5588004293940152E-3</v>
      </c>
      <c r="R93">
        <v>0.40407344852087079</v>
      </c>
      <c r="S93">
        <v>5.4821189499597582E-5</v>
      </c>
      <c r="T93">
        <v>0.40407344852087151</v>
      </c>
      <c r="U93">
        <v>1.3111247478816344</v>
      </c>
      <c r="V93">
        <v>0.55924618745734744</v>
      </c>
      <c r="W93">
        <v>-0.60684958831323643</v>
      </c>
      <c r="X93">
        <v>-527.97999063256384</v>
      </c>
      <c r="Y93">
        <v>-0.74913073550147036</v>
      </c>
      <c r="Z93">
        <v>-558.92136939347643</v>
      </c>
      <c r="AA93" s="73"/>
    </row>
    <row r="94" spans="1:28" s="56" customFormat="1" x14ac:dyDescent="0.2">
      <c r="A94" s="56">
        <v>8011</v>
      </c>
      <c r="B94" s="56" t="s">
        <v>203</v>
      </c>
      <c r="C94" s="132" t="s">
        <v>97</v>
      </c>
      <c r="D94" s="166"/>
      <c r="E94" s="72">
        <v>8.3000000000000007</v>
      </c>
      <c r="F94" s="56">
        <v>0.25973000000000002</v>
      </c>
      <c r="G94" s="56">
        <v>0.10370999999999952</v>
      </c>
      <c r="H94" t="s">
        <v>196</v>
      </c>
      <c r="I94">
        <v>9.9950956713078434E-3</v>
      </c>
      <c r="J94">
        <v>0.35559782013517516</v>
      </c>
      <c r="K94">
        <v>7.1430667563147573E-3</v>
      </c>
      <c r="L94">
        <v>9.9861623521759271E-3</v>
      </c>
      <c r="M94">
        <v>0.80331208181066893</v>
      </c>
      <c r="N94">
        <v>9.0632957358846317E-3</v>
      </c>
      <c r="O94">
        <v>1.729693352372804</v>
      </c>
      <c r="P94">
        <v>0.35140163639174143</v>
      </c>
      <c r="Q94">
        <v>2.1526543221201525E-2</v>
      </c>
      <c r="R94">
        <v>0.1095552726879175</v>
      </c>
      <c r="S94">
        <v>1.5612407236096E-4</v>
      </c>
      <c r="T94">
        <v>0.10955527268791795</v>
      </c>
      <c r="U94">
        <v>0.92312404121325176</v>
      </c>
      <c r="V94">
        <v>0.29082966636740482</v>
      </c>
      <c r="W94">
        <v>-0.71479248634194736</v>
      </c>
      <c r="X94">
        <v>-1.9444691230820161</v>
      </c>
      <c r="Y94">
        <v>-0.65982623863735579</v>
      </c>
      <c r="Z94">
        <v>-1.8965017920438445</v>
      </c>
      <c r="AA94" s="108"/>
      <c r="AB94" s="73"/>
    </row>
    <row r="95" spans="1:28" s="56" customFormat="1" x14ac:dyDescent="0.2">
      <c r="A95" s="157">
        <v>8307</v>
      </c>
      <c r="B95" s="157" t="s">
        <v>87</v>
      </c>
      <c r="C95" s="157" t="s">
        <v>79</v>
      </c>
      <c r="D95" s="161">
        <v>42775</v>
      </c>
      <c r="E95" s="159"/>
      <c r="F95" s="169">
        <v>1.09511</v>
      </c>
      <c r="G95" s="169">
        <v>10.26693</v>
      </c>
      <c r="H95" t="s">
        <v>197</v>
      </c>
      <c r="I95">
        <v>9.83635863552299E-3</v>
      </c>
      <c r="J95">
        <v>1.8017855349692697</v>
      </c>
      <c r="K95">
        <v>7.134488155580568E-3</v>
      </c>
      <c r="L95">
        <v>1.0831795178021178E-2</v>
      </c>
      <c r="M95">
        <v>2.7191450443086329</v>
      </c>
      <c r="N95">
        <v>2.4870450267451154E-2</v>
      </c>
      <c r="O95">
        <v>2.081282822592188</v>
      </c>
      <c r="P95">
        <v>1.8866905677615564</v>
      </c>
      <c r="Q95">
        <v>7.5464652410667261E-3</v>
      </c>
      <c r="R95">
        <v>0.33053027885418163</v>
      </c>
      <c r="S95">
        <v>5.4731726931678211E-5</v>
      </c>
      <c r="T95">
        <v>0.33053027885418063</v>
      </c>
      <c r="U95">
        <v>1.3135732410321661</v>
      </c>
      <c r="V95">
        <v>0.44182604094251587</v>
      </c>
      <c r="W95">
        <v>-5.8399049525516888</v>
      </c>
      <c r="X95">
        <v>-130.01650753004216</v>
      </c>
      <c r="Y95">
        <v>-7.6023245527512264</v>
      </c>
      <c r="Z95">
        <v>-131.1944836871422</v>
      </c>
      <c r="AA95" s="73"/>
    </row>
    <row r="96" spans="1:28" s="56" customFormat="1" ht="13.5" customHeight="1" x14ac:dyDescent="0.2">
      <c r="A96" s="56">
        <v>8014</v>
      </c>
      <c r="B96" s="56" t="s">
        <v>203</v>
      </c>
      <c r="C96" s="132" t="s">
        <v>97</v>
      </c>
      <c r="D96" s="166"/>
      <c r="E96" s="72">
        <v>12.4</v>
      </c>
      <c r="F96" s="56">
        <v>0.15612999999999999</v>
      </c>
      <c r="G96" s="56">
        <v>0.10345000000000049</v>
      </c>
      <c r="H96" t="s">
        <v>198</v>
      </c>
      <c r="I96">
        <v>9.9896692268308888E-3</v>
      </c>
      <c r="J96">
        <v>0.39577227707022333</v>
      </c>
      <c r="K96">
        <v>7.1393006412921812E-3</v>
      </c>
      <c r="L96">
        <v>1.0324950398239092E-2</v>
      </c>
      <c r="M96">
        <v>0.56783494706583115</v>
      </c>
      <c r="N96">
        <v>9.0511085697579374E-3</v>
      </c>
      <c r="O96">
        <v>1.2150859849326268</v>
      </c>
      <c r="P96">
        <v>0.42561117003612559</v>
      </c>
      <c r="Q96">
        <v>2.136289036412134E-2</v>
      </c>
      <c r="R96">
        <v>0.1115772192329736</v>
      </c>
      <c r="S96">
        <v>1.5493715859415973E-4</v>
      </c>
      <c r="T96">
        <v>0.1115772192329738</v>
      </c>
      <c r="U96">
        <v>0.67555835349486526</v>
      </c>
      <c r="V96">
        <v>0.30015253446674889</v>
      </c>
      <c r="W96">
        <v>0.23654036185957741</v>
      </c>
      <c r="X96">
        <v>0.64959314447900862</v>
      </c>
      <c r="Y96">
        <v>0.1600908320018643</v>
      </c>
      <c r="Z96">
        <v>0.53601437172623823</v>
      </c>
      <c r="AA96" s="72"/>
      <c r="AB96" s="73"/>
    </row>
    <row r="97" spans="1:28" s="56" customFormat="1" x14ac:dyDescent="0.2">
      <c r="A97" s="157">
        <v>8307</v>
      </c>
      <c r="B97" s="157" t="s">
        <v>87</v>
      </c>
      <c r="C97" s="157" t="s">
        <v>79</v>
      </c>
      <c r="D97" s="161">
        <v>42775</v>
      </c>
      <c r="E97" s="159"/>
      <c r="F97" s="169">
        <v>1.09511</v>
      </c>
      <c r="G97" s="169">
        <v>10.26693</v>
      </c>
      <c r="H97" t="s">
        <v>199</v>
      </c>
      <c r="I97">
        <v>9.7275052795233741E-3</v>
      </c>
      <c r="J97">
        <v>2.3757792349215312</v>
      </c>
      <c r="K97">
        <v>7.139917201421821E-3</v>
      </c>
      <c r="L97">
        <v>9.347534922215555E-3</v>
      </c>
      <c r="M97">
        <v>2.7188498745616538</v>
      </c>
      <c r="N97">
        <v>2.8508864329785385E-2</v>
      </c>
      <c r="O97">
        <v>2.102798136332245</v>
      </c>
      <c r="P97">
        <v>2.3182560053055772</v>
      </c>
      <c r="Q97">
        <v>7.5190459846565354E-3</v>
      </c>
      <c r="R97">
        <v>0.31440213148325308</v>
      </c>
      <c r="S97">
        <v>5.4532865185605951E-5</v>
      </c>
      <c r="T97">
        <v>0.31440213148325263</v>
      </c>
      <c r="U97">
        <v>1.3084316200716002</v>
      </c>
      <c r="V97">
        <v>0.49398854863731678</v>
      </c>
      <c r="W97">
        <v>3.8624978644203667</v>
      </c>
      <c r="X97">
        <v>135.41450980638027</v>
      </c>
      <c r="Y97">
        <v>5.1329417066351484</v>
      </c>
      <c r="Z97">
        <v>133.71477985553389</v>
      </c>
      <c r="AA97" s="73"/>
    </row>
    <row r="98" spans="1:28" s="56" customFormat="1" x14ac:dyDescent="0.2">
      <c r="A98" s="58">
        <v>8308</v>
      </c>
      <c r="B98" s="56" t="s">
        <v>204</v>
      </c>
      <c r="C98" s="132" t="s">
        <v>97</v>
      </c>
      <c r="D98" s="166"/>
      <c r="E98" s="72">
        <v>8.1999999999999993</v>
      </c>
      <c r="F98" s="58">
        <v>0.14928</v>
      </c>
      <c r="G98" s="58">
        <v>0.1055199999999985</v>
      </c>
      <c r="H98" t="s">
        <v>200</v>
      </c>
      <c r="I98">
        <v>1.0076753889243135E-2</v>
      </c>
      <c r="J98">
        <v>0.40362577631312013</v>
      </c>
      <c r="K98">
        <v>7.1321900533758567E-3</v>
      </c>
      <c r="L98">
        <v>1.485130563380146E-2</v>
      </c>
      <c r="M98">
        <v>0.40168640364339453</v>
      </c>
      <c r="N98">
        <v>1.3921868053824636E-2</v>
      </c>
      <c r="O98">
        <v>0.84921789919686896</v>
      </c>
      <c r="P98">
        <v>0.40927822202967551</v>
      </c>
      <c r="Q98">
        <v>2.1282809007936575E-2</v>
      </c>
      <c r="R98">
        <v>0.15932272203696846</v>
      </c>
      <c r="S98">
        <v>1.5435635807643233E-4</v>
      </c>
      <c r="T98">
        <v>0.1593227220369674</v>
      </c>
      <c r="U98">
        <v>0.45719580408374527</v>
      </c>
      <c r="V98">
        <v>0.35683118372814271</v>
      </c>
      <c r="W98">
        <v>9.4872267238073835E-2</v>
      </c>
      <c r="X98">
        <v>0.42343339399489432</v>
      </c>
      <c r="Y98">
        <v>4.3404662517689041E-2</v>
      </c>
      <c r="Z98">
        <v>0.27372169990547812</v>
      </c>
      <c r="AA98" s="108"/>
      <c r="AB98" s="73"/>
    </row>
    <row r="99" spans="1:28" s="56" customFormat="1" x14ac:dyDescent="0.2">
      <c r="A99" s="157">
        <v>8307</v>
      </c>
      <c r="B99" s="157" t="s">
        <v>87</v>
      </c>
      <c r="C99" s="157" t="s">
        <v>79</v>
      </c>
      <c r="D99" s="161">
        <v>42775</v>
      </c>
      <c r="E99" s="159"/>
      <c r="F99" s="169">
        <v>1.09511</v>
      </c>
      <c r="G99" s="169">
        <v>10.26693</v>
      </c>
      <c r="H99" t="s">
        <v>201</v>
      </c>
      <c r="I99">
        <v>9.9383765979154763E-3</v>
      </c>
      <c r="J99">
        <v>0.76499928821072571</v>
      </c>
      <c r="K99">
        <v>7.1279550228543157E-3</v>
      </c>
      <c r="L99">
        <v>8.0003791764571459E-3</v>
      </c>
      <c r="M99">
        <v>2.7200804902057332</v>
      </c>
      <c r="N99">
        <v>1.194925399034791E-2</v>
      </c>
      <c r="O99">
        <v>2.0756659623342189</v>
      </c>
      <c r="P99">
        <v>0.75069422904999639</v>
      </c>
      <c r="Q99">
        <v>7.580871170204141E-3</v>
      </c>
      <c r="R99">
        <v>0.13119651446319103</v>
      </c>
      <c r="S99">
        <v>5.4981260436203264E-5</v>
      </c>
      <c r="T99">
        <v>0.13119651446319064</v>
      </c>
      <c r="U99">
        <v>1.3191099844808956</v>
      </c>
      <c r="V99">
        <v>0.33946284865857307</v>
      </c>
      <c r="W99">
        <v>0.3221438410305924</v>
      </c>
      <c r="X99">
        <v>0.88132939263427934</v>
      </c>
      <c r="Y99">
        <v>0.42537867189940493</v>
      </c>
      <c r="Z99">
        <v>0.82044770264090294</v>
      </c>
      <c r="AA99" s="108"/>
      <c r="AB99" s="73"/>
    </row>
    <row r="100" spans="1:28" s="56" customFormat="1" ht="13.5" customHeight="1" x14ac:dyDescent="0.2">
      <c r="A100" s="58"/>
      <c r="C100" s="132"/>
      <c r="D100" s="166"/>
      <c r="E100" s="180"/>
      <c r="F100" s="132"/>
      <c r="G100" s="132"/>
      <c r="R100" s="126"/>
      <c r="S100" s="164"/>
      <c r="AA100" s="72"/>
      <c r="AB100" s="73"/>
    </row>
    <row r="101" spans="1:28" s="56" customFormat="1" x14ac:dyDescent="0.2">
      <c r="A101" s="157">
        <v>8307</v>
      </c>
      <c r="B101" s="157" t="s">
        <v>87</v>
      </c>
      <c r="C101" s="157" t="s">
        <v>79</v>
      </c>
      <c r="D101" s="161">
        <v>42776</v>
      </c>
      <c r="E101" s="159"/>
      <c r="F101" s="169">
        <v>1.09511</v>
      </c>
      <c r="G101" s="169">
        <v>10.26693</v>
      </c>
      <c r="H101" t="s">
        <v>206</v>
      </c>
      <c r="I101">
        <v>9.7715482246615946E-3</v>
      </c>
      <c r="J101">
        <v>2.3064832987019281</v>
      </c>
      <c r="K101">
        <v>7.1040283604438372E-3</v>
      </c>
      <c r="L101">
        <v>1.1052175992081017E-2</v>
      </c>
      <c r="M101">
        <v>2.7181880774643252</v>
      </c>
      <c r="N101">
        <v>2.0074700887992337E-2</v>
      </c>
      <c r="O101">
        <v>2.1060526503693375</v>
      </c>
      <c r="P101">
        <v>2.5789834519986297</v>
      </c>
      <c r="Q101">
        <v>7.552044026196577E-3</v>
      </c>
      <c r="R101">
        <v>0.3925779080989969</v>
      </c>
      <c r="S101">
        <v>5.477218780105001E-5</v>
      </c>
      <c r="T101">
        <v>0.39257790809899595</v>
      </c>
      <c r="U101">
        <v>1.3164412526673235</v>
      </c>
      <c r="V101">
        <v>0.54973904134099372</v>
      </c>
      <c r="W101">
        <v>-2.125558869134148</v>
      </c>
      <c r="X101">
        <v>-106.23980226792239</v>
      </c>
      <c r="Y101">
        <v>-2.7609168189157378</v>
      </c>
      <c r="Z101">
        <v>-107.33397439860744</v>
      </c>
      <c r="AA101" s="108"/>
      <c r="AB101" s="73"/>
    </row>
    <row r="102" spans="1:28" s="56" customFormat="1" x14ac:dyDescent="0.2">
      <c r="A102" s="58">
        <v>8309</v>
      </c>
      <c r="B102" s="56" t="s">
        <v>212</v>
      </c>
      <c r="C102" s="132" t="s">
        <v>97</v>
      </c>
      <c r="D102" s="166"/>
      <c r="E102" s="180">
        <v>0.75</v>
      </c>
      <c r="F102" s="132">
        <v>0.21906</v>
      </c>
      <c r="G102" s="132">
        <v>0.10511999999999944</v>
      </c>
      <c r="H102" t="s">
        <v>207</v>
      </c>
      <c r="I102">
        <v>9.7776604475470017E-3</v>
      </c>
      <c r="J102">
        <v>0.8345630173386468</v>
      </c>
      <c r="K102">
        <v>7.0948700781162683E-3</v>
      </c>
      <c r="L102">
        <v>1.6832096218918749E-2</v>
      </c>
      <c r="M102">
        <v>0.82483647878152211</v>
      </c>
      <c r="N102">
        <v>1.5158051046212768E-2</v>
      </c>
      <c r="O102">
        <v>1.7881534800501884</v>
      </c>
      <c r="P102">
        <v>0.84823272699831087</v>
      </c>
      <c r="Q102">
        <v>2.1193629874275928E-2</v>
      </c>
      <c r="R102">
        <v>0.18563167148565174</v>
      </c>
      <c r="S102">
        <v>1.5370957473673618E-4</v>
      </c>
      <c r="T102">
        <v>0.18563167148565191</v>
      </c>
      <c r="U102">
        <v>0.87719121484415408</v>
      </c>
      <c r="V102">
        <v>0.32872638929268</v>
      </c>
      <c r="W102">
        <v>3.8131447239784379E-2</v>
      </c>
      <c r="X102">
        <v>0.45670195618647375</v>
      </c>
      <c r="Y102">
        <v>3.3537302378279961E-2</v>
      </c>
      <c r="Z102">
        <v>0.36746592144425111</v>
      </c>
      <c r="AA102" s="73"/>
    </row>
    <row r="103" spans="1:28" s="56" customFormat="1" x14ac:dyDescent="0.2">
      <c r="A103" s="157">
        <v>8307</v>
      </c>
      <c r="B103" s="157" t="s">
        <v>87</v>
      </c>
      <c r="C103" s="157" t="s">
        <v>79</v>
      </c>
      <c r="D103" s="161">
        <v>42776</v>
      </c>
      <c r="E103" s="159"/>
      <c r="F103" s="169">
        <v>1.09511</v>
      </c>
      <c r="G103" s="169">
        <v>10.26693</v>
      </c>
      <c r="H103" t="s">
        <v>208</v>
      </c>
      <c r="I103">
        <v>9.6648919415511965E-3</v>
      </c>
      <c r="J103">
        <v>2.1239699981656615</v>
      </c>
      <c r="K103">
        <v>7.0893398344516658E-3</v>
      </c>
      <c r="L103">
        <v>1.2813134924656544E-2</v>
      </c>
      <c r="M103">
        <v>2.7190812071766097</v>
      </c>
      <c r="N103">
        <v>3.0836234945549396E-2</v>
      </c>
      <c r="O103">
        <v>2.1363095744117522</v>
      </c>
      <c r="P103">
        <v>2.0908504181693104</v>
      </c>
      <c r="Q103">
        <v>7.5525834961036389E-3</v>
      </c>
      <c r="R103">
        <v>0.47401805754941861</v>
      </c>
      <c r="S103">
        <v>5.4776100377163191E-5</v>
      </c>
      <c r="T103">
        <v>0.47401805754941889</v>
      </c>
      <c r="U103">
        <v>1.3227025103485566</v>
      </c>
      <c r="V103">
        <v>0.39636530153497024</v>
      </c>
      <c r="W103">
        <v>2.0531173942089564</v>
      </c>
      <c r="X103">
        <v>129.5916881610365</v>
      </c>
      <c r="Y103">
        <v>2.6726053540320236</v>
      </c>
      <c r="Z103">
        <v>133.20761917613044</v>
      </c>
      <c r="AA103" s="73"/>
    </row>
    <row r="104" spans="1:28" s="56" customFormat="1" ht="13.5" customHeight="1" x14ac:dyDescent="0.2">
      <c r="A104" s="56">
        <v>8310</v>
      </c>
      <c r="B104" s="56" t="s">
        <v>213</v>
      </c>
      <c r="C104" s="132" t="s">
        <v>97</v>
      </c>
      <c r="D104" s="166"/>
      <c r="E104" s="72">
        <v>5.7</v>
      </c>
      <c r="F104" s="56">
        <v>0.21695999999999999</v>
      </c>
      <c r="G104" s="56">
        <v>0.10214999999999996</v>
      </c>
      <c r="H104" t="s">
        <v>209</v>
      </c>
      <c r="I104">
        <v>1.009947876259237E-2</v>
      </c>
      <c r="J104">
        <v>0.60618449382472694</v>
      </c>
      <c r="K104">
        <v>7.0877129627968565E-3</v>
      </c>
      <c r="L104">
        <v>1.0986805217820713E-2</v>
      </c>
      <c r="M104">
        <v>0.81322860919655637</v>
      </c>
      <c r="N104">
        <v>1.3185519653280506E-2</v>
      </c>
      <c r="O104">
        <v>1.6889575191100585</v>
      </c>
      <c r="P104">
        <v>0.64355048768644285</v>
      </c>
      <c r="Q104">
        <v>2.0968069221896056E-2</v>
      </c>
      <c r="R104">
        <v>0.15618506799649831</v>
      </c>
      <c r="S104">
        <v>1.5207366658129867E-4</v>
      </c>
      <c r="T104">
        <v>0.15618506799649814</v>
      </c>
      <c r="U104">
        <v>0.86861207881695068</v>
      </c>
      <c r="V104">
        <v>0.32257597309864472</v>
      </c>
      <c r="W104">
        <v>0.39196307433947175</v>
      </c>
      <c r="X104">
        <v>1.1379690606606421</v>
      </c>
      <c r="Y104">
        <v>0.34069382572022938</v>
      </c>
      <c r="Z104">
        <v>1.0631934187256875</v>
      </c>
      <c r="AA104" s="72"/>
      <c r="AB104" s="73"/>
    </row>
    <row r="105" spans="1:28" s="56" customFormat="1" x14ac:dyDescent="0.2">
      <c r="A105" s="157">
        <v>8307</v>
      </c>
      <c r="B105" s="157" t="s">
        <v>87</v>
      </c>
      <c r="C105" s="157" t="s">
        <v>79</v>
      </c>
      <c r="D105" s="161">
        <v>42776</v>
      </c>
      <c r="E105" s="159"/>
      <c r="F105" s="169">
        <v>1.09511</v>
      </c>
      <c r="G105" s="169">
        <v>10.26693</v>
      </c>
      <c r="H105" t="s">
        <v>210</v>
      </c>
      <c r="I105">
        <v>9.9757278276904233E-3</v>
      </c>
      <c r="J105">
        <v>2.8944883001756283</v>
      </c>
      <c r="K105">
        <v>7.0862569943452684E-3</v>
      </c>
      <c r="L105">
        <v>1.7155360978900903E-2</v>
      </c>
      <c r="M105">
        <v>2.7178613464184713</v>
      </c>
      <c r="N105">
        <v>3.1659070214245882E-2</v>
      </c>
      <c r="O105">
        <v>2.0689371355181776</v>
      </c>
      <c r="P105">
        <v>2.9024559751072028</v>
      </c>
      <c r="Q105">
        <v>7.5789346399755021E-3</v>
      </c>
      <c r="R105">
        <v>0.62023473368457582</v>
      </c>
      <c r="S105">
        <v>5.4967215497243996E-5</v>
      </c>
      <c r="T105">
        <v>0.6202347336845766</v>
      </c>
      <c r="U105">
        <v>1.3139442632178007</v>
      </c>
      <c r="V105">
        <v>0.67053866538987605</v>
      </c>
      <c r="W105">
        <v>2.900927688721719</v>
      </c>
      <c r="X105">
        <v>118.46383456747469</v>
      </c>
      <c r="Y105">
        <v>3.7612334767774094</v>
      </c>
      <c r="Z105">
        <v>121.16768798838231</v>
      </c>
      <c r="AA105" s="108"/>
      <c r="AB105" s="73"/>
    </row>
    <row r="106" spans="1:28" s="56" customFormat="1" x14ac:dyDescent="0.2">
      <c r="A106" s="56">
        <v>8312</v>
      </c>
      <c r="B106" s="56" t="s">
        <v>214</v>
      </c>
      <c r="C106" s="132" t="s">
        <v>97</v>
      </c>
      <c r="D106" s="166"/>
      <c r="E106" s="72">
        <v>11.9</v>
      </c>
      <c r="F106" s="56">
        <v>0.19453999999999999</v>
      </c>
      <c r="G106" s="56">
        <v>0.10411999999999999</v>
      </c>
      <c r="H106" t="s">
        <v>211</v>
      </c>
      <c r="I106">
        <v>9.8920987425076927E-3</v>
      </c>
      <c r="J106">
        <v>0.62128948935935913</v>
      </c>
      <c r="K106">
        <v>7.0848774450089167E-3</v>
      </c>
      <c r="L106">
        <v>1.2295378047445543E-2</v>
      </c>
      <c r="M106">
        <v>0.53630726961940178</v>
      </c>
      <c r="N106">
        <v>1.2869525782386699E-2</v>
      </c>
      <c r="O106">
        <v>1.1081263412317424</v>
      </c>
      <c r="P106">
        <v>0.62690056578797293</v>
      </c>
      <c r="Q106">
        <v>2.0427572103593489E-2</v>
      </c>
      <c r="R106">
        <v>0.16283611869855766</v>
      </c>
      <c r="S106">
        <v>1.481536404841384E-4</v>
      </c>
      <c r="T106">
        <v>0.16283611869855802</v>
      </c>
      <c r="U106">
        <v>0.56565491299614967</v>
      </c>
      <c r="V106">
        <v>0.34945788893873053</v>
      </c>
      <c r="W106">
        <v>0.15647977046588427</v>
      </c>
      <c r="X106">
        <v>0.46183508910977955</v>
      </c>
      <c r="Y106">
        <v>8.8728012163611869E-2</v>
      </c>
      <c r="Z106">
        <v>0.36459833104334161</v>
      </c>
    </row>
    <row r="107" spans="1:28" s="56" customFormat="1" x14ac:dyDescent="0.2">
      <c r="A107" s="157">
        <v>8307</v>
      </c>
      <c r="B107" s="157" t="s">
        <v>87</v>
      </c>
      <c r="C107" s="157" t="s">
        <v>79</v>
      </c>
      <c r="D107" s="161">
        <v>42776</v>
      </c>
      <c r="E107" s="159"/>
      <c r="F107" s="169">
        <v>1.09511</v>
      </c>
      <c r="G107" s="169">
        <v>10.26693</v>
      </c>
      <c r="H107" t="s">
        <v>222</v>
      </c>
      <c r="I107">
        <v>9.8706218017848967E-3</v>
      </c>
      <c r="J107">
        <v>2.0160796690880978</v>
      </c>
      <c r="K107">
        <v>7.1225774200435023E-3</v>
      </c>
      <c r="L107">
        <v>1.4888830040334032E-2</v>
      </c>
      <c r="M107">
        <v>2.7191175364542159</v>
      </c>
      <c r="N107">
        <v>3.1513153459015529E-2</v>
      </c>
      <c r="O107">
        <v>2.0849183153947819</v>
      </c>
      <c r="P107">
        <v>2.1316765058575831</v>
      </c>
      <c r="Q107">
        <v>7.5654736035344712E-3</v>
      </c>
      <c r="R107">
        <v>0.49894862208167595</v>
      </c>
      <c r="S107">
        <v>5.4869587568515414E-5</v>
      </c>
      <c r="T107">
        <v>0.49894862208167595</v>
      </c>
      <c r="U107">
        <v>1.3144466684713534</v>
      </c>
      <c r="V107">
        <v>0.49132701199097195</v>
      </c>
      <c r="W107">
        <v>4.2665458248238313</v>
      </c>
      <c r="X107">
        <v>51.193481413157556</v>
      </c>
      <c r="Y107">
        <v>5.6295690298339549</v>
      </c>
      <c r="Z107">
        <v>50.680068413814247</v>
      </c>
    </row>
    <row r="108" spans="1:28" s="56" customFormat="1" ht="13.5" customHeight="1" x14ac:dyDescent="0.2">
      <c r="A108" s="132">
        <v>8313</v>
      </c>
      <c r="B108" s="56" t="s">
        <v>215</v>
      </c>
      <c r="C108" s="132" t="s">
        <v>97</v>
      </c>
      <c r="D108" s="166"/>
      <c r="E108" s="180">
        <v>16.8</v>
      </c>
      <c r="F108" s="132">
        <v>0.19702</v>
      </c>
      <c r="G108" s="132">
        <v>0.10374000000000017</v>
      </c>
      <c r="H108" t="s">
        <v>223</v>
      </c>
      <c r="I108">
        <v>1.0002973372579094E-2</v>
      </c>
      <c r="J108">
        <v>0.42988012189452485</v>
      </c>
      <c r="K108">
        <v>7.1188532554533664E-3</v>
      </c>
      <c r="L108">
        <v>1.2282607785853368E-2</v>
      </c>
      <c r="M108">
        <v>0.72479072247198628</v>
      </c>
      <c r="N108">
        <v>1.0851035779144312E-2</v>
      </c>
      <c r="O108">
        <v>1.4171172298398591</v>
      </c>
      <c r="P108">
        <v>0.42292205734986837</v>
      </c>
      <c r="Q108">
        <v>1.9604341353330643E-2</v>
      </c>
      <c r="R108">
        <v>0.12016619716195788</v>
      </c>
      <c r="S108">
        <v>1.4218305171365638E-4</v>
      </c>
      <c r="T108">
        <v>0.12016619716195823</v>
      </c>
      <c r="U108">
        <v>0.77990178060486826</v>
      </c>
      <c r="V108">
        <v>0.2849451357366502</v>
      </c>
      <c r="W108">
        <v>0.14484787461018375</v>
      </c>
      <c r="X108">
        <v>0.47970957534845399</v>
      </c>
      <c r="Y108">
        <v>0.11313308799510739</v>
      </c>
      <c r="Z108">
        <v>0.3504822815482701</v>
      </c>
      <c r="AA108" s="72"/>
      <c r="AB108" s="73"/>
    </row>
    <row r="109" spans="1:28" s="56" customFormat="1" x14ac:dyDescent="0.2">
      <c r="A109" s="157">
        <v>8307</v>
      </c>
      <c r="B109" s="157" t="s">
        <v>87</v>
      </c>
      <c r="C109" s="157" t="s">
        <v>79</v>
      </c>
      <c r="D109" s="161">
        <v>42776</v>
      </c>
      <c r="E109" s="159"/>
      <c r="F109" s="169">
        <v>1.09511</v>
      </c>
      <c r="G109" s="169">
        <v>10.26693</v>
      </c>
      <c r="H109" t="s">
        <v>224</v>
      </c>
      <c r="I109">
        <v>1.006381894736196E-2</v>
      </c>
      <c r="J109">
        <v>2.7828005581428714</v>
      </c>
      <c r="K109">
        <v>7.118533131590039E-3</v>
      </c>
      <c r="L109">
        <v>1.1814501746602321E-2</v>
      </c>
      <c r="M109">
        <v>2.7202800331787289</v>
      </c>
      <c r="N109">
        <v>3.0895560021072122E-2</v>
      </c>
      <c r="O109">
        <v>2.0693939061069018</v>
      </c>
      <c r="P109">
        <v>2.8962254271682779</v>
      </c>
      <c r="Q109">
        <v>7.5793394771514408E-3</v>
      </c>
      <c r="R109">
        <v>0.34495875185517011</v>
      </c>
      <c r="S109">
        <v>5.4970151631852396E-5</v>
      </c>
      <c r="T109">
        <v>0.34495875185516994</v>
      </c>
      <c r="U109">
        <v>1.3100648413057967</v>
      </c>
      <c r="V109">
        <v>0.4772596607529504</v>
      </c>
      <c r="W109">
        <v>5.2234034791839132</v>
      </c>
      <c r="X109">
        <v>88.652075729267736</v>
      </c>
      <c r="Y109">
        <v>6.7769184334906889</v>
      </c>
      <c r="Z109">
        <v>88.603663991300806</v>
      </c>
      <c r="AA109" s="108"/>
      <c r="AB109" s="73"/>
    </row>
    <row r="110" spans="1:28" s="56" customFormat="1" x14ac:dyDescent="0.2">
      <c r="A110" s="132">
        <v>8314</v>
      </c>
      <c r="B110" s="56" t="s">
        <v>216</v>
      </c>
      <c r="C110" s="132" t="s">
        <v>97</v>
      </c>
      <c r="D110" s="166"/>
      <c r="E110" s="180">
        <v>20.8</v>
      </c>
      <c r="F110" s="132">
        <v>0.19348000000000001</v>
      </c>
      <c r="G110" s="132">
        <v>0.1041799999999995</v>
      </c>
      <c r="H110" t="s">
        <v>225</v>
      </c>
      <c r="I110">
        <v>1.0066662939129539E-2</v>
      </c>
      <c r="J110">
        <v>0.37492090384913346</v>
      </c>
      <c r="K110">
        <v>7.1142552658406358E-3</v>
      </c>
      <c r="L110">
        <v>9.8024626822692303E-3</v>
      </c>
      <c r="M110">
        <v>0.85229265708672564</v>
      </c>
      <c r="N110">
        <v>8.6811259284185222E-3</v>
      </c>
      <c r="O110">
        <v>1.6505671379676692</v>
      </c>
      <c r="P110">
        <v>0.39851198812691119</v>
      </c>
      <c r="Q110">
        <v>1.9490305152332708E-2</v>
      </c>
      <c r="R110">
        <v>0.11737404142389304</v>
      </c>
      <c r="S110">
        <v>1.4135598923950879E-4</v>
      </c>
      <c r="T110">
        <v>0.1173740414238932</v>
      </c>
      <c r="U110">
        <v>0.92226360853021405</v>
      </c>
      <c r="V110">
        <v>0.35165343948038891</v>
      </c>
      <c r="W110">
        <v>0.19480279347315513</v>
      </c>
      <c r="X110">
        <v>0.52850719268616564</v>
      </c>
      <c r="Y110">
        <v>0.18005868441738143</v>
      </c>
      <c r="Z110">
        <v>0.4184063883062733</v>
      </c>
    </row>
    <row r="111" spans="1:28" s="56" customFormat="1" ht="13.5" customHeight="1" x14ac:dyDescent="0.2">
      <c r="A111" s="157">
        <v>8307</v>
      </c>
      <c r="B111" s="157" t="s">
        <v>87</v>
      </c>
      <c r="C111" s="157" t="s">
        <v>79</v>
      </c>
      <c r="D111" s="161">
        <v>42776</v>
      </c>
      <c r="E111" s="159"/>
      <c r="F111" s="169">
        <v>1.09511</v>
      </c>
      <c r="G111" s="169">
        <v>10.26693</v>
      </c>
      <c r="H111" t="s">
        <v>226</v>
      </c>
      <c r="I111">
        <v>9.9493063871183389E-3</v>
      </c>
      <c r="J111">
        <v>2.062219317032044</v>
      </c>
      <c r="K111">
        <v>7.1131554965751425E-3</v>
      </c>
      <c r="L111">
        <v>2.8951480099008275E-2</v>
      </c>
      <c r="M111">
        <v>2.7191926812461653</v>
      </c>
      <c r="N111">
        <v>2.5348900222501362E-2</v>
      </c>
      <c r="O111">
        <v>2.0857086940934146</v>
      </c>
      <c r="P111">
        <v>2.1147609020221743</v>
      </c>
      <c r="Q111">
        <v>7.5762931841070443E-3</v>
      </c>
      <c r="R111">
        <v>0.44494496923181565</v>
      </c>
      <c r="S111">
        <v>5.4948057992812961E-5</v>
      </c>
      <c r="T111">
        <v>0.4449449692318137</v>
      </c>
      <c r="U111">
        <v>1.3078594325797988</v>
      </c>
      <c r="V111">
        <v>0.55590141383366476</v>
      </c>
      <c r="W111">
        <v>1.1236481620945344</v>
      </c>
      <c r="X111">
        <v>758.32802812483715</v>
      </c>
      <c r="Y111">
        <v>1.5925675779603499</v>
      </c>
      <c r="Z111">
        <v>697.21253676885442</v>
      </c>
    </row>
    <row r="112" spans="1:28" s="56" customFormat="1" ht="13.5" customHeight="1" x14ac:dyDescent="0.2">
      <c r="A112" s="58">
        <v>8315</v>
      </c>
      <c r="B112" s="56" t="s">
        <v>217</v>
      </c>
      <c r="C112" s="132" t="s">
        <v>97</v>
      </c>
      <c r="D112" s="131"/>
      <c r="E112" s="180">
        <v>26</v>
      </c>
      <c r="F112" s="132">
        <v>0.20652999999999999</v>
      </c>
      <c r="G112" s="132">
        <v>0.10379999999999967</v>
      </c>
      <c r="H112" t="s">
        <v>227</v>
      </c>
      <c r="I112">
        <v>1.0062897317164114E-2</v>
      </c>
      <c r="J112">
        <v>0.47271190482427017</v>
      </c>
      <c r="K112">
        <v>7.1169669456262281E-3</v>
      </c>
      <c r="L112">
        <v>1.1948863104199538E-2</v>
      </c>
      <c r="M112">
        <v>0.82006079951963851</v>
      </c>
      <c r="N112">
        <v>1.1195110216279874E-2</v>
      </c>
      <c r="O112">
        <v>1.5562256868161179</v>
      </c>
      <c r="P112">
        <v>0.48887206252729071</v>
      </c>
      <c r="Q112">
        <v>1.907790986716831E-2</v>
      </c>
      <c r="R112">
        <v>0.10618158616632022</v>
      </c>
      <c r="S112">
        <v>1.3836503845466967E-4</v>
      </c>
      <c r="T112">
        <v>0.10618158616632017</v>
      </c>
      <c r="U112">
        <v>0.87578699767810286</v>
      </c>
      <c r="V112">
        <v>0.36861676056404136</v>
      </c>
      <c r="W112">
        <v>0.97002953505890832</v>
      </c>
      <c r="X112">
        <v>2.7699036141045585</v>
      </c>
      <c r="Y112">
        <v>0.85451668865477393</v>
      </c>
      <c r="Z112">
        <v>2.9425874827905587</v>
      </c>
      <c r="AA112" s="72"/>
      <c r="AB112" s="73"/>
    </row>
    <row r="113" spans="1:28" s="56" customFormat="1" x14ac:dyDescent="0.2">
      <c r="A113" s="157">
        <v>8307</v>
      </c>
      <c r="B113" s="157" t="s">
        <v>87</v>
      </c>
      <c r="C113" s="157" t="s">
        <v>79</v>
      </c>
      <c r="D113" s="161">
        <v>42776</v>
      </c>
      <c r="E113" s="159"/>
      <c r="F113" s="169">
        <v>1.09511</v>
      </c>
      <c r="G113" s="169">
        <v>10.26693</v>
      </c>
      <c r="H113" t="s">
        <v>226</v>
      </c>
      <c r="I113">
        <v>9.9493063871183389E-3</v>
      </c>
      <c r="J113">
        <v>2.062219317032044</v>
      </c>
      <c r="K113">
        <v>7.1131554965751425E-3</v>
      </c>
      <c r="L113">
        <v>2.8951480099008275E-2</v>
      </c>
      <c r="M113">
        <v>2.7191926812461653</v>
      </c>
      <c r="N113">
        <v>2.5348900222501362E-2</v>
      </c>
      <c r="O113">
        <v>2.0857086940934146</v>
      </c>
      <c r="P113">
        <v>2.1147609020221743</v>
      </c>
      <c r="Q113">
        <v>7.5762931841070443E-3</v>
      </c>
      <c r="R113">
        <v>0.44494496923181565</v>
      </c>
      <c r="S113">
        <v>5.4948057992812961E-5</v>
      </c>
      <c r="T113">
        <v>0.4449449692318137</v>
      </c>
      <c r="U113">
        <v>1.3078594325797988</v>
      </c>
      <c r="V113">
        <v>0.55590141383366476</v>
      </c>
      <c r="W113">
        <v>1.1236481620945344</v>
      </c>
      <c r="X113">
        <v>758.32802812483715</v>
      </c>
      <c r="Y113">
        <v>1.5925675779603499</v>
      </c>
      <c r="Z113">
        <v>697.21253676885442</v>
      </c>
      <c r="AA113" s="108"/>
      <c r="AB113" s="73"/>
    </row>
    <row r="114" spans="1:28" s="56" customFormat="1" x14ac:dyDescent="0.2">
      <c r="D114" s="131"/>
      <c r="E114" s="72"/>
      <c r="G114" s="70"/>
      <c r="H114" s="70"/>
      <c r="I114" s="70"/>
      <c r="J114" s="72"/>
      <c r="K114" s="70"/>
      <c r="L114" s="106"/>
      <c r="M114" s="106"/>
      <c r="N114" s="106"/>
      <c r="O114" s="70"/>
      <c r="P114" s="72"/>
      <c r="Q114" s="71"/>
      <c r="R114" s="126"/>
      <c r="S114" s="164"/>
      <c r="U114" s="70"/>
      <c r="V114" s="72"/>
      <c r="W114" s="70"/>
      <c r="X114" s="72"/>
      <c r="Y114" s="71"/>
      <c r="Z114" s="72"/>
    </row>
    <row r="115" spans="1:28" s="56" customFormat="1" x14ac:dyDescent="0.2">
      <c r="A115" s="157">
        <v>8307</v>
      </c>
      <c r="B115" s="157" t="s">
        <v>87</v>
      </c>
      <c r="C115" s="157" t="s">
        <v>79</v>
      </c>
      <c r="D115" s="161">
        <v>42782</v>
      </c>
      <c r="E115" s="159"/>
      <c r="F115" s="169">
        <v>1.09511</v>
      </c>
      <c r="G115" s="169">
        <v>10.26693</v>
      </c>
      <c r="H115" t="s">
        <v>206</v>
      </c>
      <c r="I115">
        <v>1.0062550952264819E-2</v>
      </c>
      <c r="J115">
        <v>1.7958284499220563</v>
      </c>
      <c r="K115">
        <v>7.1471928629359104E-3</v>
      </c>
      <c r="L115">
        <v>8.2865389176653096E-3</v>
      </c>
      <c r="M115">
        <v>2.7200380655046601</v>
      </c>
      <c r="N115">
        <v>1.8259979138255049E-2</v>
      </c>
      <c r="O115">
        <v>2.0519147747222704</v>
      </c>
      <c r="P115">
        <v>1.8496758711304393</v>
      </c>
      <c r="Q115">
        <v>7.5618138999055803E-3</v>
      </c>
      <c r="R115">
        <v>0.23884280805825109</v>
      </c>
      <c r="S115">
        <v>5.4843045088921444E-5</v>
      </c>
      <c r="T115">
        <v>0.23884280805825173</v>
      </c>
      <c r="U115">
        <v>1.3106074561769079</v>
      </c>
      <c r="V115">
        <v>0.40382680904210222</v>
      </c>
      <c r="W115">
        <v>0.2035072382392189</v>
      </c>
      <c r="X115">
        <v>0.98124641854105343</v>
      </c>
      <c r="Y115">
        <v>0.26722809517369878</v>
      </c>
      <c r="Z115">
        <v>0.89478538200425217</v>
      </c>
      <c r="AA115" s="108"/>
      <c r="AB115" s="73"/>
    </row>
    <row r="116" spans="1:28" s="56" customFormat="1" ht="13.5" customHeight="1" x14ac:dyDescent="0.2">
      <c r="A116" s="58">
        <v>8316</v>
      </c>
      <c r="B116" s="56" t="s">
        <v>218</v>
      </c>
      <c r="C116" s="132" t="s">
        <v>97</v>
      </c>
      <c r="D116" s="131"/>
      <c r="E116" s="180">
        <v>30.5</v>
      </c>
      <c r="F116" s="132">
        <v>0.20311000000000001</v>
      </c>
      <c r="G116" s="132">
        <v>0.10316000000000081</v>
      </c>
      <c r="H116" t="s">
        <v>228</v>
      </c>
      <c r="I116">
        <v>1.0084091193899348E-2</v>
      </c>
      <c r="J116">
        <v>0.29394417405446616</v>
      </c>
      <c r="K116">
        <v>7.1453860814619597E-3</v>
      </c>
      <c r="L116">
        <v>7.9436513565643383E-3</v>
      </c>
      <c r="M116">
        <v>0.92286486221067987</v>
      </c>
      <c r="N116">
        <v>7.1989048408325762E-3</v>
      </c>
      <c r="O116">
        <v>1.750467982270453</v>
      </c>
      <c r="P116">
        <v>0.28553498873300365</v>
      </c>
      <c r="Q116">
        <v>1.9114294995258435E-2</v>
      </c>
      <c r="R116">
        <v>6.5287099510197649E-2</v>
      </c>
      <c r="S116">
        <v>1.3862892635866029E-4</v>
      </c>
      <c r="T116">
        <v>6.5287099510198052E-2</v>
      </c>
      <c r="U116">
        <v>0.98386698537537876</v>
      </c>
      <c r="V116">
        <v>0.27888790312499873</v>
      </c>
      <c r="W116">
        <v>0.18845603743213002</v>
      </c>
      <c r="X116">
        <v>0.54447406248752139</v>
      </c>
      <c r="Y116">
        <v>0.18500492803821092</v>
      </c>
      <c r="Z116">
        <v>0.46274296054381092</v>
      </c>
      <c r="AA116" s="72"/>
      <c r="AB116" s="73"/>
    </row>
    <row r="117" spans="1:28" s="56" customFormat="1" x14ac:dyDescent="0.2">
      <c r="A117" s="157">
        <v>8307</v>
      </c>
      <c r="B117" s="157" t="s">
        <v>87</v>
      </c>
      <c r="C117" s="157" t="s">
        <v>79</v>
      </c>
      <c r="D117" s="161">
        <v>42782</v>
      </c>
      <c r="E117" s="159"/>
      <c r="F117" s="169">
        <v>1.09511</v>
      </c>
      <c r="G117" s="169">
        <v>10.26693</v>
      </c>
      <c r="H117" t="s">
        <v>208</v>
      </c>
      <c r="I117">
        <v>9.8587627386625791E-3</v>
      </c>
      <c r="J117">
        <v>1.5568798408857423</v>
      </c>
      <c r="K117">
        <v>7.1425942003232748E-3</v>
      </c>
      <c r="L117">
        <v>1.2083286536508454E-2</v>
      </c>
      <c r="M117">
        <v>2.7201790036938878</v>
      </c>
      <c r="N117">
        <v>2.0548608390820185E-2</v>
      </c>
      <c r="O117">
        <v>2.0934019570670888</v>
      </c>
      <c r="P117">
        <v>1.6867800245510884</v>
      </c>
      <c r="Q117">
        <v>7.5549640880185863E-3</v>
      </c>
      <c r="R117">
        <v>0.28193563752627077</v>
      </c>
      <c r="S117">
        <v>5.479336593162644E-5</v>
      </c>
      <c r="T117">
        <v>0.28193563752627065</v>
      </c>
      <c r="U117">
        <v>1.3108520180871945</v>
      </c>
      <c r="V117">
        <v>0.49170454771449307</v>
      </c>
      <c r="W117">
        <v>0.19653365057428882</v>
      </c>
      <c r="X117">
        <v>0.90446877058187791</v>
      </c>
      <c r="Y117">
        <v>0.25737619424420338</v>
      </c>
      <c r="Z117">
        <v>0.70867451897976907</v>
      </c>
    </row>
    <row r="118" spans="1:28" s="56" customFormat="1" ht="13.5" customHeight="1" x14ac:dyDescent="0.2">
      <c r="A118" s="56">
        <v>8317</v>
      </c>
      <c r="B118" s="56" t="s">
        <v>219</v>
      </c>
      <c r="C118" s="56" t="s">
        <v>97</v>
      </c>
      <c r="D118" s="131"/>
      <c r="E118" s="72">
        <v>39.049999999999997</v>
      </c>
      <c r="F118" s="56">
        <v>0.19392999999999999</v>
      </c>
      <c r="G118" s="70">
        <v>0.10331000000000046</v>
      </c>
      <c r="H118" t="s">
        <v>229</v>
      </c>
      <c r="I118">
        <v>1.0081699348990869E-2</v>
      </c>
      <c r="J118">
        <v>0.26374513129638522</v>
      </c>
      <c r="K118">
        <v>7.1474867788159412E-3</v>
      </c>
      <c r="L118">
        <v>1.5701247943117936E-2</v>
      </c>
      <c r="M118">
        <v>0.95519703613060813</v>
      </c>
      <c r="N118">
        <v>8.5526652617766673E-3</v>
      </c>
      <c r="O118">
        <v>1.7833034909915193</v>
      </c>
      <c r="P118">
        <v>0.24513847640184222</v>
      </c>
      <c r="Q118">
        <v>1.8814498665296404E-2</v>
      </c>
      <c r="R118">
        <v>6.6850529596966496E-2</v>
      </c>
      <c r="S118">
        <v>1.3645461423471259E-4</v>
      </c>
      <c r="T118">
        <v>6.6850529596966843E-2</v>
      </c>
      <c r="U118">
        <v>1.0079140688383894</v>
      </c>
      <c r="V118">
        <v>0.2191787761349818</v>
      </c>
      <c r="W118">
        <v>0.25254821219936463</v>
      </c>
      <c r="X118">
        <v>0.55477037401123519</v>
      </c>
      <c r="Y118">
        <v>0.25434287710083353</v>
      </c>
      <c r="Z118">
        <v>0.48783680704708376</v>
      </c>
      <c r="AA118" s="72"/>
      <c r="AB118" s="73"/>
    </row>
    <row r="119" spans="1:28" s="56" customFormat="1" x14ac:dyDescent="0.2">
      <c r="A119" s="157">
        <v>8307</v>
      </c>
      <c r="B119" s="157" t="s">
        <v>87</v>
      </c>
      <c r="C119" s="157" t="s">
        <v>79</v>
      </c>
      <c r="D119" s="161">
        <v>42782</v>
      </c>
      <c r="E119" s="159"/>
      <c r="F119" s="169">
        <v>1.09511</v>
      </c>
      <c r="G119" s="169">
        <v>10.26693</v>
      </c>
      <c r="H119" t="s">
        <v>210</v>
      </c>
      <c r="I119">
        <v>1.0143350039110476E-2</v>
      </c>
      <c r="J119">
        <v>1.9339051116648762</v>
      </c>
      <c r="K119">
        <v>7.1598982810113908E-3</v>
      </c>
      <c r="L119">
        <v>1.1239485079117184E-2</v>
      </c>
      <c r="M119">
        <v>2.7200593281009389</v>
      </c>
      <c r="N119">
        <v>2.8508278941194492E-2</v>
      </c>
      <c r="O119">
        <v>2.0404455451167358</v>
      </c>
      <c r="P119">
        <v>1.9118924744254921</v>
      </c>
      <c r="Q119">
        <v>7.5714441913469852E-3</v>
      </c>
      <c r="R119">
        <v>0.2357631656715849</v>
      </c>
      <c r="S119">
        <v>5.4912890038126972E-5</v>
      </c>
      <c r="T119">
        <v>0.23576316567158459</v>
      </c>
      <c r="U119">
        <v>1.308566273840702</v>
      </c>
      <c r="V119">
        <v>0.54657790440552301</v>
      </c>
      <c r="W119">
        <v>0.19565114206223705</v>
      </c>
      <c r="X119">
        <v>0.89376625541180266</v>
      </c>
      <c r="Y119">
        <v>0.256940752510603</v>
      </c>
      <c r="Z119">
        <v>0.800440990838726</v>
      </c>
      <c r="AA119" s="108"/>
      <c r="AB119" s="73"/>
    </row>
    <row r="120" spans="1:28" s="56" customFormat="1" ht="13.5" customHeight="1" x14ac:dyDescent="0.2">
      <c r="A120" s="56">
        <v>8318</v>
      </c>
      <c r="B120" s="56" t="s">
        <v>220</v>
      </c>
      <c r="C120" s="132" t="s">
        <v>97</v>
      </c>
      <c r="D120" s="131"/>
      <c r="E120" s="72">
        <v>45</v>
      </c>
      <c r="F120" s="56">
        <v>0.19871</v>
      </c>
      <c r="G120" s="56">
        <v>0.10313000000000017</v>
      </c>
      <c r="H120" t="s">
        <v>230</v>
      </c>
      <c r="I120">
        <v>9.9701294895369226E-3</v>
      </c>
      <c r="J120">
        <v>0.43593883201750977</v>
      </c>
      <c r="K120">
        <v>7.1608041219437145E-3</v>
      </c>
      <c r="L120">
        <v>1.3328359998269678E-2</v>
      </c>
      <c r="M120">
        <v>0.98947389556019139</v>
      </c>
      <c r="N120">
        <v>8.2009013082731726E-3</v>
      </c>
      <c r="O120">
        <v>1.8432917486743092</v>
      </c>
      <c r="P120">
        <v>0.40251017902272496</v>
      </c>
      <c r="Q120">
        <v>1.8581985524502055E-2</v>
      </c>
      <c r="R120">
        <v>8.9811845837000345E-2</v>
      </c>
      <c r="S120">
        <v>1.3476828224702505E-4</v>
      </c>
      <c r="T120">
        <v>8.9811845837000651E-2</v>
      </c>
      <c r="U120">
        <v>1.0356298456400086</v>
      </c>
      <c r="V120">
        <v>0.2571352857887525</v>
      </c>
      <c r="W120">
        <v>0.15387945695814068</v>
      </c>
      <c r="X120">
        <v>0.38613363247247273</v>
      </c>
      <c r="Y120">
        <v>0.15955070036784486</v>
      </c>
      <c r="Z120">
        <v>0.31415535559816038</v>
      </c>
      <c r="AA120" s="72"/>
      <c r="AB120" s="73"/>
    </row>
    <row r="121" spans="1:28" s="56" customFormat="1" x14ac:dyDescent="0.2">
      <c r="A121" s="157">
        <v>8307</v>
      </c>
      <c r="B121" s="157" t="s">
        <v>87</v>
      </c>
      <c r="C121" s="157" t="s">
        <v>79</v>
      </c>
      <c r="D121" s="161">
        <v>42782</v>
      </c>
      <c r="E121" s="159"/>
      <c r="F121" s="169">
        <v>1.09511</v>
      </c>
      <c r="G121" s="169">
        <v>10.26693</v>
      </c>
      <c r="H121" t="s">
        <v>222</v>
      </c>
      <c r="I121">
        <v>9.8760117267509048E-3</v>
      </c>
      <c r="J121">
        <v>2.2105877691507123</v>
      </c>
      <c r="K121">
        <v>7.1665797327751845E-3</v>
      </c>
      <c r="L121">
        <v>1.425535457931445E-2</v>
      </c>
      <c r="M121">
        <v>2.7190776532851841</v>
      </c>
      <c r="N121">
        <v>2.9131522019096939E-2</v>
      </c>
      <c r="O121">
        <v>2.0954571025546818</v>
      </c>
      <c r="P121">
        <v>2.3036455842149537</v>
      </c>
      <c r="Q121">
        <v>7.5734258317932141E-3</v>
      </c>
      <c r="R121">
        <v>0.42315329131987844</v>
      </c>
      <c r="S121">
        <v>5.4927262144843841E-5</v>
      </c>
      <c r="T121">
        <v>0.42315329131987889</v>
      </c>
      <c r="U121">
        <v>1.311556589276752</v>
      </c>
      <c r="V121">
        <v>0.48045406414968023</v>
      </c>
      <c r="W121">
        <v>0.19437843136785032</v>
      </c>
      <c r="X121">
        <v>0.78184532352763636</v>
      </c>
      <c r="Y121">
        <v>0.25380239909299435</v>
      </c>
      <c r="Z121">
        <v>0.8298275008071303</v>
      </c>
    </row>
    <row r="122" spans="1:28" s="56" customFormat="1" x14ac:dyDescent="0.2">
      <c r="A122" s="58">
        <v>8319</v>
      </c>
      <c r="B122" s="56" t="s">
        <v>221</v>
      </c>
      <c r="C122" s="132" t="s">
        <v>97</v>
      </c>
      <c r="D122" s="131"/>
      <c r="E122" s="180">
        <v>52.1</v>
      </c>
      <c r="F122" s="132">
        <v>0.18794</v>
      </c>
      <c r="G122" s="132">
        <v>0.10312000000000054</v>
      </c>
      <c r="H122" t="s">
        <v>231</v>
      </c>
      <c r="I122">
        <v>1.0043283160998792E-2</v>
      </c>
      <c r="J122">
        <v>0.48070790376336364</v>
      </c>
      <c r="K122">
        <v>7.153667552346029E-3</v>
      </c>
      <c r="L122">
        <v>2.0386651645657915E-2</v>
      </c>
      <c r="M122">
        <v>0.41067579431508378</v>
      </c>
      <c r="N122">
        <v>1.3753893515246467E-2</v>
      </c>
      <c r="O122">
        <v>0.66966458179830712</v>
      </c>
      <c r="P122">
        <v>0.47260638397213695</v>
      </c>
      <c r="Q122">
        <v>1.6368547291613821E-2</v>
      </c>
      <c r="R122">
        <v>0.24035095441794233</v>
      </c>
      <c r="S122">
        <v>1.1871503174196454E-4</v>
      </c>
      <c r="T122">
        <v>0.24035095441794252</v>
      </c>
      <c r="U122">
        <v>0.37640399681024816</v>
      </c>
      <c r="V122">
        <v>0.32327125026987935</v>
      </c>
      <c r="W122">
        <v>2.7867639915785478E-3</v>
      </c>
      <c r="X122">
        <v>0.23205800739315841</v>
      </c>
      <c r="Y122">
        <v>1.0492429325454447E-3</v>
      </c>
      <c r="Z122">
        <v>0.18810359156326528</v>
      </c>
    </row>
    <row r="123" spans="1:28" s="56" customFormat="1" x14ac:dyDescent="0.2">
      <c r="A123" s="157">
        <v>8307</v>
      </c>
      <c r="B123" s="157" t="s">
        <v>87</v>
      </c>
      <c r="C123" s="157" t="s">
        <v>79</v>
      </c>
      <c r="D123" s="161">
        <v>42782</v>
      </c>
      <c r="E123" s="159"/>
      <c r="F123" s="169">
        <v>1.09511</v>
      </c>
      <c r="G123" s="169">
        <v>10.26693</v>
      </c>
      <c r="H123" t="s">
        <v>222</v>
      </c>
      <c r="I123">
        <v>9.8760117267509048E-3</v>
      </c>
      <c r="J123">
        <v>2.2105877691507123</v>
      </c>
      <c r="K123">
        <v>7.1665797327751845E-3</v>
      </c>
      <c r="L123">
        <v>1.425535457931445E-2</v>
      </c>
      <c r="M123">
        <v>2.7190776532851841</v>
      </c>
      <c r="N123">
        <v>2.9131522019096939E-2</v>
      </c>
      <c r="O123">
        <v>2.0954571025546818</v>
      </c>
      <c r="P123">
        <v>2.3036455842149537</v>
      </c>
      <c r="Q123">
        <v>7.5734258317932141E-3</v>
      </c>
      <c r="R123">
        <v>0.42315329131987844</v>
      </c>
      <c r="S123">
        <v>5.4927262144843841E-5</v>
      </c>
      <c r="T123">
        <v>0.42315329131987889</v>
      </c>
      <c r="U123">
        <v>1.311556589276752</v>
      </c>
      <c r="V123">
        <v>0.48045406414968023</v>
      </c>
      <c r="W123">
        <v>0.19437843136785032</v>
      </c>
      <c r="X123">
        <v>0.78184532352763636</v>
      </c>
      <c r="Y123">
        <v>0.25380239909299435</v>
      </c>
      <c r="Z123">
        <v>0.8298275008071303</v>
      </c>
      <c r="AA123" s="108"/>
      <c r="AB123" s="73"/>
    </row>
    <row r="124" spans="1:28" s="56" customFormat="1" ht="13.5" customHeight="1" x14ac:dyDescent="0.2">
      <c r="C124" s="132"/>
      <c r="D124" s="166"/>
      <c r="E124" s="72"/>
      <c r="H124" s="58"/>
      <c r="I124" s="70"/>
      <c r="L124" s="106"/>
      <c r="M124" s="106"/>
      <c r="N124" s="106"/>
      <c r="O124" s="70"/>
      <c r="P124" s="72"/>
      <c r="Q124" s="71"/>
      <c r="R124" s="126"/>
      <c r="S124" s="164"/>
      <c r="T124" s="72"/>
      <c r="U124" s="70"/>
      <c r="V124" s="72"/>
      <c r="W124" s="70"/>
      <c r="X124" s="72"/>
      <c r="Y124" s="71"/>
      <c r="Z124" s="72"/>
      <c r="AA124" s="72"/>
      <c r="AB124" s="73"/>
    </row>
    <row r="125" spans="1:28" s="56" customFormat="1" x14ac:dyDescent="0.2">
      <c r="A125" s="157">
        <v>8307</v>
      </c>
      <c r="B125" s="157" t="s">
        <v>87</v>
      </c>
      <c r="C125" s="157" t="s">
        <v>79</v>
      </c>
      <c r="D125" s="161">
        <v>42783</v>
      </c>
      <c r="E125" s="159"/>
      <c r="F125" s="169">
        <v>1.09511</v>
      </c>
      <c r="G125" s="169">
        <v>10.26693</v>
      </c>
      <c r="H125" t="s">
        <v>235</v>
      </c>
      <c r="I125">
        <v>1.007109313372689E-2</v>
      </c>
      <c r="J125">
        <v>0.52023665724039814</v>
      </c>
      <c r="K125">
        <v>7.1400804878979504E-3</v>
      </c>
      <c r="L125">
        <v>7.5204316074302226E-3</v>
      </c>
      <c r="M125">
        <v>2.7191917023331547</v>
      </c>
      <c r="N125">
        <v>5.9758976767370145E-3</v>
      </c>
      <c r="O125">
        <v>2.0428215191642378</v>
      </c>
      <c r="P125">
        <v>0.52055799837692784</v>
      </c>
      <c r="Q125">
        <v>7.5710332664958354E-3</v>
      </c>
      <c r="R125">
        <v>0.12852632152537358</v>
      </c>
      <c r="S125">
        <v>5.4909909751857309E-5</v>
      </c>
      <c r="T125">
        <v>0.12852632152537352</v>
      </c>
      <c r="U125">
        <v>1.3124599525397314</v>
      </c>
      <c r="V125">
        <v>0.27796843871812676</v>
      </c>
      <c r="W125">
        <v>0.19685788955660705</v>
      </c>
      <c r="X125">
        <v>0.48642198764902633</v>
      </c>
      <c r="Y125">
        <v>0.25862430300904904</v>
      </c>
      <c r="Z125">
        <v>0.33838449270682236</v>
      </c>
    </row>
    <row r="126" spans="1:28" s="56" customFormat="1" x14ac:dyDescent="0.2">
      <c r="A126" s="132">
        <v>7956</v>
      </c>
      <c r="B126" s="56" t="s">
        <v>232</v>
      </c>
      <c r="C126" s="132" t="s">
        <v>233</v>
      </c>
      <c r="D126" s="166">
        <v>42783</v>
      </c>
      <c r="E126" s="180"/>
      <c r="F126" s="132">
        <v>0.27916999999999997</v>
      </c>
      <c r="G126" s="132">
        <v>0.2090999999999994</v>
      </c>
      <c r="H126" t="s">
        <v>236</v>
      </c>
      <c r="I126">
        <v>1.0102632094993748E-2</v>
      </c>
      <c r="J126">
        <v>0.16071308259814801</v>
      </c>
      <c r="K126">
        <v>7.1331456096603617E-3</v>
      </c>
      <c r="L126">
        <v>8.71455454057753E-3</v>
      </c>
      <c r="M126">
        <v>3.0330251523588392</v>
      </c>
      <c r="N126">
        <v>4.2748133061652621E-3</v>
      </c>
      <c r="O126">
        <v>2.2759080210007392</v>
      </c>
      <c r="P126">
        <v>0.15981171367183533</v>
      </c>
      <c r="Q126">
        <v>7.5795569680504275E-3</v>
      </c>
      <c r="R126">
        <v>4.1453320036393508E-2</v>
      </c>
      <c r="S126">
        <v>5.497172901306509E-5</v>
      </c>
      <c r="T126">
        <v>4.1453320036393466E-2</v>
      </c>
      <c r="U126">
        <v>1.4508486616558889</v>
      </c>
      <c r="V126">
        <v>0.2175980590996168</v>
      </c>
      <c r="W126">
        <v>0.27687540261208582</v>
      </c>
      <c r="X126">
        <v>0.35047263823574587</v>
      </c>
      <c r="Y126">
        <v>0.40188308127719713</v>
      </c>
      <c r="Z126">
        <v>0.25977057707834167</v>
      </c>
    </row>
    <row r="127" spans="1:28" s="56" customFormat="1" x14ac:dyDescent="0.2">
      <c r="A127" s="157">
        <v>8307</v>
      </c>
      <c r="B127" s="157" t="s">
        <v>87</v>
      </c>
      <c r="C127" s="157" t="s">
        <v>79</v>
      </c>
      <c r="D127" s="161">
        <v>42783</v>
      </c>
      <c r="E127" s="159"/>
      <c r="F127" s="169">
        <v>1.09511</v>
      </c>
      <c r="G127" s="169">
        <v>10.26693</v>
      </c>
      <c r="H127" t="s">
        <v>237</v>
      </c>
      <c r="I127">
        <v>9.9713795668167279E-3</v>
      </c>
      <c r="J127">
        <v>0.64171629575911737</v>
      </c>
      <c r="K127">
        <v>7.1388954548435623E-3</v>
      </c>
      <c r="L127">
        <v>7.7011430019650216E-3</v>
      </c>
      <c r="M127">
        <v>2.7194633981697902</v>
      </c>
      <c r="N127">
        <v>9.5558235088564134E-3</v>
      </c>
      <c r="O127">
        <v>2.0635045305308779</v>
      </c>
      <c r="P127">
        <v>0.66560179386278551</v>
      </c>
      <c r="Q127">
        <v>7.5618961418294659E-3</v>
      </c>
      <c r="R127">
        <v>0.12975343894462105</v>
      </c>
      <c r="S127">
        <v>5.4843641559239256E-5</v>
      </c>
      <c r="T127">
        <v>0.12975343894462096</v>
      </c>
      <c r="U127">
        <v>1.3118569498807837</v>
      </c>
      <c r="V127">
        <v>0.40281897096904223</v>
      </c>
      <c r="W127">
        <v>0.19689526276524566</v>
      </c>
      <c r="X127">
        <v>0.45742353511234007</v>
      </c>
      <c r="Y127">
        <v>0.25892969854157594</v>
      </c>
      <c r="Z127">
        <v>0.32495856507447712</v>
      </c>
      <c r="AA127" s="108"/>
      <c r="AB127" s="73"/>
    </row>
    <row r="128" spans="1:28" s="56" customFormat="1" ht="13.5" customHeight="1" x14ac:dyDescent="0.2">
      <c r="A128" s="132">
        <v>7958</v>
      </c>
      <c r="B128" s="56" t="s">
        <v>234</v>
      </c>
      <c r="C128" s="132" t="s">
        <v>233</v>
      </c>
      <c r="D128" s="166">
        <v>42783</v>
      </c>
      <c r="E128" s="180"/>
      <c r="F128" s="132">
        <v>0.12731000000000001</v>
      </c>
      <c r="G128" s="132">
        <v>0.204600000000001</v>
      </c>
      <c r="H128" t="s">
        <v>238</v>
      </c>
      <c r="I128">
        <v>1.0102796410836053E-2</v>
      </c>
      <c r="J128">
        <v>0.1742064083403102</v>
      </c>
      <c r="K128">
        <v>7.1327537618827664E-3</v>
      </c>
      <c r="L128">
        <v>6.7459439663654489E-2</v>
      </c>
      <c r="M128">
        <v>1.9061522185232189</v>
      </c>
      <c r="N128">
        <v>2.5422889030827817E-2</v>
      </c>
      <c r="O128">
        <v>1.4108583108195858</v>
      </c>
      <c r="P128">
        <v>0.19498834285886166</v>
      </c>
      <c r="Q128">
        <v>7.4734264991791746E-3</v>
      </c>
      <c r="R128">
        <v>7.1879897086866013E-2</v>
      </c>
      <c r="S128">
        <v>5.4202003895962295E-5</v>
      </c>
      <c r="T128">
        <v>7.1879897086865763E-2</v>
      </c>
      <c r="U128">
        <v>0.8590548104884882</v>
      </c>
      <c r="V128">
        <v>0.2886918343322562</v>
      </c>
      <c r="W128">
        <v>2.4528861281264761E-2</v>
      </c>
      <c r="X128">
        <v>0.33533765172388741</v>
      </c>
      <c r="Y128">
        <v>2.1068747417990613E-2</v>
      </c>
      <c r="Z128">
        <v>0.11356399377844296</v>
      </c>
      <c r="AA128" s="72"/>
      <c r="AB128" s="73"/>
    </row>
    <row r="129" spans="1:28" s="56" customFormat="1" x14ac:dyDescent="0.2">
      <c r="A129" s="157">
        <v>8307</v>
      </c>
      <c r="B129" s="157" t="s">
        <v>87</v>
      </c>
      <c r="C129" s="157" t="s">
        <v>79</v>
      </c>
      <c r="D129" s="161">
        <v>42783</v>
      </c>
      <c r="E129" s="159"/>
      <c r="F129" s="169">
        <v>1.09511</v>
      </c>
      <c r="G129" s="169">
        <v>10.26693</v>
      </c>
      <c r="H129" t="s">
        <v>239</v>
      </c>
      <c r="I129">
        <v>9.9867246397215229E-3</v>
      </c>
      <c r="J129">
        <v>0.46479014286163345</v>
      </c>
      <c r="K129">
        <v>7.1388806444760465E-3</v>
      </c>
      <c r="L129">
        <v>1.5167579293571438E-2</v>
      </c>
      <c r="M129">
        <v>2.7194079311444495</v>
      </c>
      <c r="N129">
        <v>8.4788309230489634E-3</v>
      </c>
      <c r="O129">
        <v>2.058211991944578</v>
      </c>
      <c r="P129">
        <v>0.50253023116527995</v>
      </c>
      <c r="Q129">
        <v>7.560206165082144E-3</v>
      </c>
      <c r="R129">
        <v>0.12093321209023349</v>
      </c>
      <c r="S129">
        <v>5.4831384781675107E-5</v>
      </c>
      <c r="T129">
        <v>0.12093321209023246</v>
      </c>
      <c r="U129">
        <v>1.3128339852008528</v>
      </c>
      <c r="V129">
        <v>0.34192127593123289</v>
      </c>
      <c r="W129">
        <v>0.20393834363250143</v>
      </c>
      <c r="X129">
        <v>0.49382755751990204</v>
      </c>
      <c r="Y129">
        <v>0.26733905686970477</v>
      </c>
      <c r="Z129">
        <v>0.34317297980847578</v>
      </c>
    </row>
    <row r="130" spans="1:28" s="56" customFormat="1" x14ac:dyDescent="0.2">
      <c r="A130" s="58"/>
      <c r="C130" s="132"/>
      <c r="D130" s="131"/>
      <c r="E130" s="180"/>
      <c r="F130" s="132"/>
      <c r="G130" s="132"/>
      <c r="H130" s="59"/>
      <c r="I130" s="70"/>
      <c r="L130" s="106"/>
      <c r="M130" s="106"/>
      <c r="N130" s="106"/>
      <c r="O130" s="70"/>
      <c r="P130" s="72"/>
      <c r="Q130" s="71"/>
      <c r="R130" s="126"/>
      <c r="S130" s="164"/>
      <c r="U130" s="70"/>
      <c r="V130" s="72"/>
      <c r="W130" s="70"/>
      <c r="X130" s="72"/>
      <c r="Y130" s="71"/>
      <c r="Z130" s="72"/>
    </row>
    <row r="131" spans="1:28" s="56" customFormat="1" x14ac:dyDescent="0.2">
      <c r="A131" s="157">
        <v>8307</v>
      </c>
      <c r="B131" s="157" t="s">
        <v>87</v>
      </c>
      <c r="C131" s="157" t="s">
        <v>79</v>
      </c>
      <c r="D131" s="161">
        <v>42789</v>
      </c>
      <c r="E131" s="159"/>
      <c r="F131" s="169">
        <v>1.09511</v>
      </c>
      <c r="G131" s="169">
        <v>10.26693</v>
      </c>
      <c r="H131" t="s">
        <v>257</v>
      </c>
      <c r="I131">
        <v>9.7632913517503549E-3</v>
      </c>
      <c r="J131">
        <v>1.3470202013089916</v>
      </c>
      <c r="K131">
        <v>7.1003173962793141E-3</v>
      </c>
      <c r="L131">
        <v>8.1936323660495788E-3</v>
      </c>
      <c r="M131">
        <v>2.7197087285130537</v>
      </c>
      <c r="N131">
        <v>8.4401053631168489E-3</v>
      </c>
      <c r="O131">
        <v>2.1094706362250104</v>
      </c>
      <c r="P131">
        <v>1.2762264376228136</v>
      </c>
      <c r="Q131">
        <v>7.5641177804892136E-3</v>
      </c>
      <c r="R131">
        <v>0.14490867652240833</v>
      </c>
      <c r="S131">
        <v>5.4859754284413471E-5</v>
      </c>
      <c r="T131">
        <v>0.14490867652241066</v>
      </c>
      <c r="U131">
        <v>1.3203178501493604</v>
      </c>
      <c r="V131">
        <v>0.4528559579022276</v>
      </c>
      <c r="W131">
        <v>0.19360137532757885</v>
      </c>
      <c r="X131">
        <v>0.61278158863366594</v>
      </c>
      <c r="Y131">
        <v>0.25604930436557077</v>
      </c>
      <c r="Z131">
        <v>0.40270958944969598</v>
      </c>
      <c r="AA131" s="108"/>
      <c r="AB131" s="73"/>
    </row>
    <row r="132" spans="1:28" s="56" customFormat="1" x14ac:dyDescent="0.2">
      <c r="A132" s="56">
        <v>8339</v>
      </c>
      <c r="B132" s="56" t="s">
        <v>240</v>
      </c>
      <c r="C132" s="56" t="s">
        <v>241</v>
      </c>
      <c r="D132" s="131">
        <v>42789</v>
      </c>
      <c r="E132" s="72" t="s">
        <v>258</v>
      </c>
      <c r="F132" s="167">
        <v>0.22216</v>
      </c>
      <c r="G132" s="167">
        <v>0.11009000000000135</v>
      </c>
      <c r="H132" t="s">
        <v>249</v>
      </c>
      <c r="I132">
        <v>9.9680417420340423E-3</v>
      </c>
      <c r="J132">
        <v>0.66844143611277096</v>
      </c>
      <c r="K132">
        <v>7.1155821910495777E-3</v>
      </c>
      <c r="L132">
        <v>4.0432117508433618E-2</v>
      </c>
      <c r="M132">
        <v>0.11545091800540852</v>
      </c>
      <c r="N132">
        <v>3.246224459825435E-2</v>
      </c>
      <c r="O132">
        <v>0.15615890389611045</v>
      </c>
      <c r="P132">
        <v>1.2475382509196753</v>
      </c>
      <c r="Q132">
        <v>1.3482508269883096E-2</v>
      </c>
      <c r="R132">
        <v>1.3843828034855927</v>
      </c>
      <c r="S132">
        <v>9.7783655977858386E-5</v>
      </c>
      <c r="T132">
        <v>1.3843828034855918</v>
      </c>
      <c r="U132">
        <v>1.8391030102128871E-3</v>
      </c>
      <c r="V132">
        <v>3.4439191890637133</v>
      </c>
      <c r="W132">
        <v>4.7124817319296143E-3</v>
      </c>
      <c r="X132">
        <v>0.4922633186922401</v>
      </c>
      <c r="Y132">
        <v>8.6844004910107993E-6</v>
      </c>
      <c r="Z132">
        <v>3.5186023808216045</v>
      </c>
    </row>
    <row r="133" spans="1:28" s="56" customFormat="1" x14ac:dyDescent="0.2">
      <c r="A133" s="157">
        <v>8307</v>
      </c>
      <c r="B133" s="157" t="s">
        <v>87</v>
      </c>
      <c r="C133" s="157" t="s">
        <v>79</v>
      </c>
      <c r="D133" s="161">
        <v>42789</v>
      </c>
      <c r="E133" s="159"/>
      <c r="F133" s="169">
        <v>1.09511</v>
      </c>
      <c r="G133" s="169">
        <v>10.26693</v>
      </c>
      <c r="H133" t="s">
        <v>257</v>
      </c>
      <c r="I133">
        <v>9.7632913517503549E-3</v>
      </c>
      <c r="J133">
        <v>1.3470202013089916</v>
      </c>
      <c r="K133">
        <v>7.1003173962793141E-3</v>
      </c>
      <c r="L133">
        <v>8.1936323660495788E-3</v>
      </c>
      <c r="M133">
        <v>2.7197087285130537</v>
      </c>
      <c r="N133">
        <v>8.4401053631168489E-3</v>
      </c>
      <c r="O133">
        <v>2.1094706362250104</v>
      </c>
      <c r="P133">
        <v>1.2762264376228136</v>
      </c>
      <c r="Q133">
        <v>7.5641177804892136E-3</v>
      </c>
      <c r="R133">
        <v>0.14490867652240833</v>
      </c>
      <c r="S133">
        <v>5.4859754284413471E-5</v>
      </c>
      <c r="T133">
        <v>0.14490867652241066</v>
      </c>
      <c r="U133">
        <v>1.3203178501493604</v>
      </c>
      <c r="V133">
        <v>0.4528559579022276</v>
      </c>
      <c r="W133">
        <v>0.19360137532757885</v>
      </c>
      <c r="X133">
        <v>0.61278158863366594</v>
      </c>
      <c r="Y133">
        <v>0.25604930436557077</v>
      </c>
      <c r="Z133">
        <v>0.40270958944969598</v>
      </c>
    </row>
    <row r="134" spans="1:28" s="56" customFormat="1" ht="13.5" customHeight="1" x14ac:dyDescent="0.2">
      <c r="A134" s="56">
        <v>8340</v>
      </c>
      <c r="B134" s="56" t="s">
        <v>242</v>
      </c>
      <c r="C134" s="56" t="s">
        <v>241</v>
      </c>
      <c r="D134" s="131">
        <v>42789</v>
      </c>
      <c r="E134" s="72" t="s">
        <v>259</v>
      </c>
      <c r="F134" s="167">
        <v>0.18378</v>
      </c>
      <c r="G134" s="167">
        <v>0.10252999999999979</v>
      </c>
      <c r="H134" t="s">
        <v>250</v>
      </c>
      <c r="I134">
        <v>1.0008680394815846E-2</v>
      </c>
      <c r="J134">
        <v>0.66258417462030428</v>
      </c>
      <c r="K134">
        <v>7.1171640057791259E-3</v>
      </c>
      <c r="L134">
        <v>2.3294622284072513E-2</v>
      </c>
      <c r="M134">
        <v>0.32751368591051749</v>
      </c>
      <c r="N134">
        <v>1.6142498323806667E-2</v>
      </c>
      <c r="O134">
        <v>0.51079155367994644</v>
      </c>
      <c r="P134">
        <v>0.66527018231027391</v>
      </c>
      <c r="Q134">
        <v>1.5577883960424288E-2</v>
      </c>
      <c r="R134">
        <v>0.27181157785810917</v>
      </c>
      <c r="S134">
        <v>1.1298064244112156E-4</v>
      </c>
      <c r="T134">
        <v>0.27181157785810883</v>
      </c>
      <c r="U134">
        <v>8.4326044193357482E-3</v>
      </c>
      <c r="V134">
        <v>1.9016485747032903</v>
      </c>
      <c r="W134">
        <v>1.1242054356718166E-3</v>
      </c>
      <c r="X134">
        <v>0.3373637540169302</v>
      </c>
      <c r="Y134">
        <v>9.4428108339980245E-6</v>
      </c>
      <c r="Z134">
        <v>1.8155712040802925</v>
      </c>
      <c r="AA134" s="72"/>
      <c r="AB134" s="73"/>
    </row>
    <row r="135" spans="1:28" s="56" customFormat="1" x14ac:dyDescent="0.2">
      <c r="A135" s="157">
        <v>8307</v>
      </c>
      <c r="B135" s="157" t="s">
        <v>87</v>
      </c>
      <c r="C135" s="157" t="s">
        <v>79</v>
      </c>
      <c r="D135" s="161">
        <v>42789</v>
      </c>
      <c r="E135" s="159"/>
      <c r="F135" s="169">
        <v>1.09511</v>
      </c>
      <c r="G135" s="169">
        <v>10.26693</v>
      </c>
      <c r="H135" t="s">
        <v>257</v>
      </c>
      <c r="I135">
        <v>9.7632913517503549E-3</v>
      </c>
      <c r="J135">
        <v>1.3470202013089916</v>
      </c>
      <c r="K135">
        <v>7.1003173962793141E-3</v>
      </c>
      <c r="L135">
        <v>8.1936323660495788E-3</v>
      </c>
      <c r="M135">
        <v>2.7197087285130537</v>
      </c>
      <c r="N135">
        <v>8.4401053631168489E-3</v>
      </c>
      <c r="O135">
        <v>2.1094706362250104</v>
      </c>
      <c r="P135">
        <v>1.2762264376228136</v>
      </c>
      <c r="Q135">
        <v>7.5641177804892136E-3</v>
      </c>
      <c r="R135">
        <v>0.14490867652240833</v>
      </c>
      <c r="S135">
        <v>5.4859754284413471E-5</v>
      </c>
      <c r="T135">
        <v>0.14490867652241066</v>
      </c>
      <c r="U135">
        <v>1.3203178501493604</v>
      </c>
      <c r="V135">
        <v>0.4528559579022276</v>
      </c>
      <c r="W135">
        <v>0.19360137532757885</v>
      </c>
      <c r="X135">
        <v>0.61278158863366594</v>
      </c>
      <c r="Y135">
        <v>0.25604930436557077</v>
      </c>
      <c r="Z135">
        <v>0.40270958944969598</v>
      </c>
    </row>
    <row r="136" spans="1:28" s="56" customFormat="1" x14ac:dyDescent="0.2">
      <c r="A136" s="56">
        <v>8341</v>
      </c>
      <c r="B136" s="56" t="s">
        <v>243</v>
      </c>
      <c r="C136" s="56" t="s">
        <v>241</v>
      </c>
      <c r="D136" s="131">
        <v>42789</v>
      </c>
      <c r="E136" s="72" t="s">
        <v>258</v>
      </c>
      <c r="F136" s="167">
        <v>0.16805</v>
      </c>
      <c r="G136" s="167">
        <v>0.10346000000000011</v>
      </c>
      <c r="H136" t="s">
        <v>251</v>
      </c>
      <c r="I136">
        <v>9.9080118681683076E-3</v>
      </c>
      <c r="J136">
        <v>0.8817135636690614</v>
      </c>
      <c r="K136">
        <v>7.114953143408295E-3</v>
      </c>
      <c r="L136">
        <v>6.3535405456379753E-3</v>
      </c>
      <c r="M136">
        <v>3.4453690918822177</v>
      </c>
      <c r="N136">
        <v>1.0674268490475069E-2</v>
      </c>
      <c r="O136">
        <v>5.5505620819123926</v>
      </c>
      <c r="P136">
        <v>0.88513282787341419</v>
      </c>
      <c r="Q136">
        <v>1.595474397019226E-2</v>
      </c>
      <c r="R136">
        <v>6.5801322564997877E-2</v>
      </c>
      <c r="S136">
        <v>1.1571386898987001E-4</v>
      </c>
      <c r="T136">
        <v>6.5801322564997947E-2</v>
      </c>
      <c r="U136">
        <v>1.2192883136693323E-3</v>
      </c>
      <c r="V136">
        <v>5.6177692441236831</v>
      </c>
      <c r="W136">
        <v>6.7500331622485921E-2</v>
      </c>
      <c r="X136">
        <v>0.51205944260299729</v>
      </c>
      <c r="Y136">
        <v>8.2387721636785819E-5</v>
      </c>
      <c r="Z136">
        <v>5.4376605757174481</v>
      </c>
      <c r="AA136" s="108"/>
      <c r="AB136" s="73"/>
    </row>
    <row r="137" spans="1:28" s="56" customFormat="1" x14ac:dyDescent="0.2">
      <c r="A137" s="157">
        <v>8307</v>
      </c>
      <c r="B137" s="157" t="s">
        <v>87</v>
      </c>
      <c r="C137" s="157" t="s">
        <v>79</v>
      </c>
      <c r="D137" s="161">
        <v>42789</v>
      </c>
      <c r="E137" s="159"/>
      <c r="F137" s="169">
        <v>1.09511</v>
      </c>
      <c r="G137" s="169">
        <v>10.26693</v>
      </c>
      <c r="H137" t="s">
        <v>257</v>
      </c>
      <c r="I137">
        <v>9.7632913517503549E-3</v>
      </c>
      <c r="J137">
        <v>1.3470202013089916</v>
      </c>
      <c r="K137">
        <v>7.1003173962793141E-3</v>
      </c>
      <c r="L137">
        <v>8.1936323660495788E-3</v>
      </c>
      <c r="M137">
        <v>2.7197087285130537</v>
      </c>
      <c r="N137">
        <v>8.4401053631168489E-3</v>
      </c>
      <c r="O137">
        <v>2.1094706362250104</v>
      </c>
      <c r="P137">
        <v>1.2762264376228136</v>
      </c>
      <c r="Q137">
        <v>7.5641177804892136E-3</v>
      </c>
      <c r="R137">
        <v>0.14490867652240833</v>
      </c>
      <c r="S137">
        <v>5.4859754284413471E-5</v>
      </c>
      <c r="T137">
        <v>0.14490867652241066</v>
      </c>
      <c r="U137">
        <v>1.3203178501493604</v>
      </c>
      <c r="V137">
        <v>0.4528559579022276</v>
      </c>
      <c r="W137">
        <v>0.19360137532757885</v>
      </c>
      <c r="X137">
        <v>0.61278158863366594</v>
      </c>
      <c r="Y137">
        <v>0.25604930436557077</v>
      </c>
      <c r="Z137">
        <v>0.40270958944969598</v>
      </c>
    </row>
    <row r="138" spans="1:28" s="56" customFormat="1" x14ac:dyDescent="0.2">
      <c r="A138" s="56">
        <v>8342</v>
      </c>
      <c r="B138" s="56" t="s">
        <v>244</v>
      </c>
      <c r="C138" s="56" t="s">
        <v>241</v>
      </c>
      <c r="D138" s="131">
        <v>42789</v>
      </c>
      <c r="E138" s="72" t="s">
        <v>259</v>
      </c>
      <c r="F138" s="167">
        <v>0.13618</v>
      </c>
      <c r="G138" s="167">
        <v>0.10182999999999964</v>
      </c>
      <c r="H138" t="s">
        <v>252</v>
      </c>
      <c r="I138">
        <v>9.9115616523420599E-3</v>
      </c>
      <c r="J138">
        <v>0.69033246757307953</v>
      </c>
      <c r="K138">
        <v>7.1181655928674479E-3</v>
      </c>
      <c r="L138">
        <v>1.0406997708083671E-2</v>
      </c>
      <c r="M138">
        <v>3.2074583687783509</v>
      </c>
      <c r="N138">
        <v>1.2976352597310168E-2</v>
      </c>
      <c r="O138">
        <v>5.1118234988016882</v>
      </c>
      <c r="P138">
        <v>0.71508479549812309</v>
      </c>
      <c r="Q138">
        <v>1.5787240917605149E-2</v>
      </c>
      <c r="R138">
        <v>6.2638970941445743E-2</v>
      </c>
      <c r="S138">
        <v>1.1449903117619651E-4</v>
      </c>
      <c r="T138">
        <v>6.2638970941444355E-2</v>
      </c>
      <c r="U138">
        <v>1.0589282550425355E-3</v>
      </c>
      <c r="V138">
        <v>6.5940986104570163</v>
      </c>
      <c r="W138">
        <v>5.1371281294125236E-2</v>
      </c>
      <c r="X138">
        <v>0.25731986314876759</v>
      </c>
      <c r="Y138">
        <v>5.4330271897808173E-5</v>
      </c>
      <c r="Z138">
        <v>6.5400492923445617</v>
      </c>
    </row>
    <row r="139" spans="1:28" s="56" customFormat="1" x14ac:dyDescent="0.2">
      <c r="A139" s="157">
        <v>8307</v>
      </c>
      <c r="B139" s="157" t="s">
        <v>87</v>
      </c>
      <c r="C139" s="157" t="s">
        <v>79</v>
      </c>
      <c r="D139" s="161">
        <v>42789</v>
      </c>
      <c r="E139" s="159"/>
      <c r="F139" s="169">
        <v>1.09511</v>
      </c>
      <c r="G139" s="169">
        <v>10.26693</v>
      </c>
      <c r="H139" t="s">
        <v>257</v>
      </c>
      <c r="I139">
        <v>9.7632913517503549E-3</v>
      </c>
      <c r="J139">
        <v>1.3470202013089916</v>
      </c>
      <c r="K139">
        <v>7.1003173962793141E-3</v>
      </c>
      <c r="L139">
        <v>8.1936323660495788E-3</v>
      </c>
      <c r="M139">
        <v>2.7197087285130537</v>
      </c>
      <c r="N139">
        <v>8.4401053631168489E-3</v>
      </c>
      <c r="O139">
        <v>2.1094706362250104</v>
      </c>
      <c r="P139">
        <v>1.2762264376228136</v>
      </c>
      <c r="Q139">
        <v>7.5641177804892136E-3</v>
      </c>
      <c r="R139">
        <v>0.14490867652240833</v>
      </c>
      <c r="S139">
        <v>5.4859754284413471E-5</v>
      </c>
      <c r="T139">
        <v>0.14490867652241066</v>
      </c>
      <c r="U139">
        <v>1.3203178501493604</v>
      </c>
      <c r="V139">
        <v>0.4528559579022276</v>
      </c>
      <c r="W139">
        <v>0.19360137532757885</v>
      </c>
      <c r="X139">
        <v>0.61278158863366594</v>
      </c>
      <c r="Y139">
        <v>0.25604930436557077</v>
      </c>
      <c r="Z139">
        <v>0.40270958944969598</v>
      </c>
    </row>
    <row r="140" spans="1:28" s="56" customFormat="1" x14ac:dyDescent="0.2">
      <c r="A140" s="56">
        <v>8343</v>
      </c>
      <c r="B140" s="56" t="s">
        <v>245</v>
      </c>
      <c r="C140" s="56" t="s">
        <v>241</v>
      </c>
      <c r="D140" s="131">
        <v>42789</v>
      </c>
      <c r="E140" s="72">
        <v>0.2</v>
      </c>
      <c r="F140" s="167">
        <v>0.19399</v>
      </c>
      <c r="G140" s="167">
        <v>0.10160000000000124</v>
      </c>
      <c r="H140" t="s">
        <v>253</v>
      </c>
      <c r="I140">
        <v>9.9270168847702123E-3</v>
      </c>
      <c r="J140">
        <v>0.64630265887571403</v>
      </c>
      <c r="K140">
        <v>7.1125690431209851E-3</v>
      </c>
      <c r="L140">
        <v>7.1323487006553898E-3</v>
      </c>
      <c r="M140">
        <v>5.2637306214344743</v>
      </c>
      <c r="N140">
        <v>1.5149996343038784E-2</v>
      </c>
      <c r="O140">
        <v>8.3419250006052472</v>
      </c>
      <c r="P140">
        <v>0.62810770704014163</v>
      </c>
      <c r="Q140">
        <v>1.5723305174738335E-2</v>
      </c>
      <c r="R140">
        <v>6.32264842743296E-2</v>
      </c>
      <c r="S140">
        <v>1.1403532883238683E-4</v>
      </c>
      <c r="T140">
        <v>6.3226484274330613E-2</v>
      </c>
      <c r="U140">
        <v>3.1447672020910407E-3</v>
      </c>
      <c r="V140">
        <v>4.0068248620334108</v>
      </c>
      <c r="W140">
        <v>1.604289658837869E-2</v>
      </c>
      <c r="X140">
        <v>0.37996373831235203</v>
      </c>
      <c r="Y140">
        <v>5.0499909585024879E-5</v>
      </c>
      <c r="Z140">
        <v>4.0253320187138515</v>
      </c>
      <c r="AA140" s="108"/>
      <c r="AB140" s="73"/>
    </row>
    <row r="141" spans="1:28" s="56" customFormat="1" x14ac:dyDescent="0.2">
      <c r="A141" s="157">
        <v>8307</v>
      </c>
      <c r="B141" s="157" t="s">
        <v>87</v>
      </c>
      <c r="C141" s="157" t="s">
        <v>79</v>
      </c>
      <c r="D141" s="161">
        <v>42789</v>
      </c>
      <c r="E141" s="159"/>
      <c r="F141" s="169">
        <v>1.09511</v>
      </c>
      <c r="G141" s="169">
        <v>10.26693</v>
      </c>
      <c r="H141" t="s">
        <v>257</v>
      </c>
      <c r="I141">
        <v>9.7632913517503549E-3</v>
      </c>
      <c r="J141">
        <v>1.3470202013089916</v>
      </c>
      <c r="K141">
        <v>7.1003173962793141E-3</v>
      </c>
      <c r="L141">
        <v>8.1936323660495788E-3</v>
      </c>
      <c r="M141">
        <v>2.7197087285130537</v>
      </c>
      <c r="N141">
        <v>8.4401053631168489E-3</v>
      </c>
      <c r="O141">
        <v>2.1094706362250104</v>
      </c>
      <c r="P141">
        <v>1.2762264376228136</v>
      </c>
      <c r="Q141">
        <v>7.5641177804892136E-3</v>
      </c>
      <c r="R141">
        <v>0.14490867652240833</v>
      </c>
      <c r="S141">
        <v>5.4859754284413471E-5</v>
      </c>
      <c r="T141">
        <v>0.14490867652241066</v>
      </c>
      <c r="U141">
        <v>1.3203178501493604</v>
      </c>
      <c r="V141">
        <v>0.4528559579022276</v>
      </c>
      <c r="W141">
        <v>0.19360137532757885</v>
      </c>
      <c r="X141">
        <v>0.61278158863366594</v>
      </c>
      <c r="Y141">
        <v>0.25604930436557077</v>
      </c>
      <c r="Z141">
        <v>0.40270958944969598</v>
      </c>
    </row>
    <row r="142" spans="1:28" s="56" customFormat="1" x14ac:dyDescent="0.2">
      <c r="A142" s="56">
        <v>8344</v>
      </c>
      <c r="B142" s="56" t="s">
        <v>246</v>
      </c>
      <c r="C142" s="56" t="s">
        <v>241</v>
      </c>
      <c r="D142" s="131">
        <v>42789</v>
      </c>
      <c r="E142" s="72">
        <v>1</v>
      </c>
      <c r="F142" s="167">
        <v>0.19472999999999999</v>
      </c>
      <c r="G142" s="167">
        <v>0.10405999999999871</v>
      </c>
      <c r="H142" t="s">
        <v>254</v>
      </c>
      <c r="I142">
        <v>9.9261463733016902E-3</v>
      </c>
      <c r="J142">
        <v>0.57616044079596795</v>
      </c>
      <c r="K142">
        <v>7.1109835901288785E-3</v>
      </c>
      <c r="L142">
        <v>7.613769222436147E-3</v>
      </c>
      <c r="M142">
        <v>5.3560586863490807</v>
      </c>
      <c r="N142">
        <v>7.7131897422821052E-3</v>
      </c>
      <c r="O142">
        <v>8.3902027561582262</v>
      </c>
      <c r="P142">
        <v>0.59054437513381364</v>
      </c>
      <c r="Q142">
        <v>1.5546050642953706E-2</v>
      </c>
      <c r="R142">
        <v>5.5654786529608771E-2</v>
      </c>
      <c r="S142">
        <v>1.1274976713944421E-4</v>
      </c>
      <c r="T142">
        <v>5.565478652961247E-2</v>
      </c>
      <c r="U142">
        <v>4.0473823794100862E-3</v>
      </c>
      <c r="V142">
        <v>2.3782263515919602</v>
      </c>
      <c r="W142">
        <v>4.0517119178350184E-3</v>
      </c>
      <c r="X142">
        <v>0.41313036501171363</v>
      </c>
      <c r="Y142">
        <v>1.6383017533543142E-5</v>
      </c>
      <c r="Z142">
        <v>2.4054651559450462</v>
      </c>
    </row>
    <row r="143" spans="1:28" s="56" customFormat="1" x14ac:dyDescent="0.2">
      <c r="A143" s="157">
        <v>8307</v>
      </c>
      <c r="B143" s="157" t="s">
        <v>87</v>
      </c>
      <c r="C143" s="157" t="s">
        <v>79</v>
      </c>
      <c r="D143" s="161">
        <v>42789</v>
      </c>
      <c r="E143" s="159"/>
      <c r="F143" s="169">
        <v>1.09511</v>
      </c>
      <c r="G143" s="169">
        <v>10.26693</v>
      </c>
      <c r="H143" t="s">
        <v>257</v>
      </c>
      <c r="I143">
        <v>9.7632913517503549E-3</v>
      </c>
      <c r="J143">
        <v>1.3470202013089916</v>
      </c>
      <c r="K143">
        <v>7.1003173962793141E-3</v>
      </c>
      <c r="L143">
        <v>8.1936323660495788E-3</v>
      </c>
      <c r="M143">
        <v>2.7197087285130537</v>
      </c>
      <c r="N143">
        <v>8.4401053631168489E-3</v>
      </c>
      <c r="O143">
        <v>2.1094706362250104</v>
      </c>
      <c r="P143">
        <v>1.2762264376228136</v>
      </c>
      <c r="Q143">
        <v>7.5641177804892136E-3</v>
      </c>
      <c r="R143">
        <v>0.14490867652240833</v>
      </c>
      <c r="S143">
        <v>5.4859754284413471E-5</v>
      </c>
      <c r="T143">
        <v>0.14490867652241066</v>
      </c>
      <c r="U143">
        <v>1.3203178501493604</v>
      </c>
      <c r="V143">
        <v>0.4528559579022276</v>
      </c>
      <c r="W143">
        <v>0.19360137532757885</v>
      </c>
      <c r="X143">
        <v>0.61278158863366594</v>
      </c>
      <c r="Y143">
        <v>0.25604930436557077</v>
      </c>
      <c r="Z143">
        <v>0.40270958944969598</v>
      </c>
      <c r="AA143" s="108"/>
      <c r="AB143" s="73"/>
    </row>
    <row r="144" spans="1:28" s="56" customFormat="1" x14ac:dyDescent="0.2">
      <c r="A144" s="56">
        <v>8345</v>
      </c>
      <c r="B144" s="56" t="s">
        <v>247</v>
      </c>
      <c r="C144" s="56" t="s">
        <v>241</v>
      </c>
      <c r="D144" s="131">
        <v>42789</v>
      </c>
      <c r="E144" s="72">
        <v>2</v>
      </c>
      <c r="F144" s="167">
        <v>0.3145</v>
      </c>
      <c r="G144" s="167">
        <v>0.10182999999999964</v>
      </c>
      <c r="H144" t="s">
        <v>255</v>
      </c>
      <c r="I144">
        <v>9.6869335421990652E-3</v>
      </c>
      <c r="J144">
        <v>1.1009806282374757</v>
      </c>
      <c r="K144">
        <v>7.1083905391136661E-3</v>
      </c>
      <c r="L144">
        <v>1.1026260426312946E-2</v>
      </c>
      <c r="M144">
        <v>6.6248631304347301</v>
      </c>
      <c r="N144">
        <v>1.6492851882932247E-2</v>
      </c>
      <c r="O144">
        <v>10.658674764806934</v>
      </c>
      <c r="P144">
        <v>1.0845967603906739</v>
      </c>
      <c r="Q144">
        <v>1.5570041159758565E-2</v>
      </c>
      <c r="R144">
        <v>8.1013394685032131E-2</v>
      </c>
      <c r="S144">
        <v>1.1292376150273468E-4</v>
      </c>
      <c r="T144">
        <v>8.1013394685035364E-2</v>
      </c>
      <c r="U144">
        <v>4.6824663118195014E-3</v>
      </c>
      <c r="V144">
        <v>3.6637271593009619</v>
      </c>
      <c r="W144">
        <v>8.9994312940733737E-3</v>
      </c>
      <c r="X144">
        <v>0.35911725562470453</v>
      </c>
      <c r="Y144">
        <v>4.2139484746228879E-5</v>
      </c>
      <c r="Z144">
        <v>3.6880659977885308</v>
      </c>
      <c r="AA144" s="108"/>
      <c r="AB144" s="73"/>
    </row>
    <row r="145" spans="1:28" s="56" customFormat="1" x14ac:dyDescent="0.2">
      <c r="A145" s="157">
        <v>8307</v>
      </c>
      <c r="B145" s="157" t="s">
        <v>87</v>
      </c>
      <c r="C145" s="157" t="s">
        <v>79</v>
      </c>
      <c r="D145" s="161">
        <v>42789</v>
      </c>
      <c r="E145" s="159"/>
      <c r="F145" s="169">
        <v>1.09511</v>
      </c>
      <c r="G145" s="169">
        <v>10.26693</v>
      </c>
      <c r="H145" t="s">
        <v>257</v>
      </c>
      <c r="I145">
        <v>9.7632913517503549E-3</v>
      </c>
      <c r="J145">
        <v>1.3470202013089916</v>
      </c>
      <c r="K145">
        <v>7.1003173962793141E-3</v>
      </c>
      <c r="L145">
        <v>8.1936323660495788E-3</v>
      </c>
      <c r="M145">
        <v>2.7197087285130537</v>
      </c>
      <c r="N145">
        <v>8.4401053631168489E-3</v>
      </c>
      <c r="O145">
        <v>2.1094706362250104</v>
      </c>
      <c r="P145">
        <v>1.2762264376228136</v>
      </c>
      <c r="Q145">
        <v>7.5641177804892136E-3</v>
      </c>
      <c r="R145">
        <v>0.14490867652240833</v>
      </c>
      <c r="S145">
        <v>5.4859754284413471E-5</v>
      </c>
      <c r="T145">
        <v>0.14490867652241066</v>
      </c>
      <c r="U145">
        <v>1.3203178501493604</v>
      </c>
      <c r="V145">
        <v>0.4528559579022276</v>
      </c>
      <c r="W145">
        <v>0.19360137532757885</v>
      </c>
      <c r="X145">
        <v>0.61278158863366594</v>
      </c>
      <c r="Y145">
        <v>0.25604930436557077</v>
      </c>
      <c r="Z145">
        <v>0.40270958944969598</v>
      </c>
    </row>
    <row r="146" spans="1:28" s="56" customFormat="1" x14ac:dyDescent="0.2">
      <c r="A146" s="56">
        <v>8346</v>
      </c>
      <c r="B146" s="56" t="s">
        <v>248</v>
      </c>
      <c r="C146" s="56" t="s">
        <v>241</v>
      </c>
      <c r="D146" s="131">
        <v>42789</v>
      </c>
      <c r="E146" s="72">
        <v>2.7</v>
      </c>
      <c r="F146" s="167">
        <v>0.23532</v>
      </c>
      <c r="G146" s="167">
        <v>0.10227000000000075</v>
      </c>
      <c r="H146" t="s">
        <v>256</v>
      </c>
      <c r="I146">
        <v>9.6740946170377554E-3</v>
      </c>
      <c r="J146">
        <v>1.2555914320501154</v>
      </c>
      <c r="K146">
        <v>7.1017891235313014E-3</v>
      </c>
      <c r="L146">
        <v>8.8180873470371252E-3</v>
      </c>
      <c r="M146">
        <v>6.931972651124954</v>
      </c>
      <c r="N146">
        <v>1.1604177855195809E-2</v>
      </c>
      <c r="O146">
        <v>11.251856682064115</v>
      </c>
      <c r="P146">
        <v>1.239870954333073</v>
      </c>
      <c r="Q146">
        <v>1.5687646839315696E-2</v>
      </c>
      <c r="R146">
        <v>8.591260934014433E-2</v>
      </c>
      <c r="S146">
        <v>1.1377671208734849E-4</v>
      </c>
      <c r="T146">
        <v>8.5912609340145329E-2</v>
      </c>
      <c r="U146">
        <v>5.5547497626634379E-3</v>
      </c>
      <c r="V146">
        <v>3.0945723461550911</v>
      </c>
      <c r="W146">
        <v>1.2238123231067766E-2</v>
      </c>
      <c r="X146">
        <v>0.41533799264643684</v>
      </c>
      <c r="Y146">
        <v>6.8080451882292312E-5</v>
      </c>
      <c r="Z146">
        <v>3.188401922867075</v>
      </c>
      <c r="AA146" s="108"/>
      <c r="AB146" s="73"/>
    </row>
    <row r="147" spans="1:28" s="56" customFormat="1" x14ac:dyDescent="0.2">
      <c r="A147" s="157">
        <v>8307</v>
      </c>
      <c r="B147" s="157" t="s">
        <v>87</v>
      </c>
      <c r="C147" s="157" t="s">
        <v>79</v>
      </c>
      <c r="D147" s="161">
        <v>42789</v>
      </c>
      <c r="E147" s="159"/>
      <c r="F147" s="169">
        <v>1.09511</v>
      </c>
      <c r="G147" s="169">
        <v>10.26693</v>
      </c>
      <c r="H147" t="s">
        <v>257</v>
      </c>
      <c r="I147">
        <v>9.7632913517503549E-3</v>
      </c>
      <c r="J147">
        <v>1.3470202013089916</v>
      </c>
      <c r="K147">
        <v>7.1003173962793141E-3</v>
      </c>
      <c r="L147">
        <v>8.1936323660495788E-3</v>
      </c>
      <c r="M147">
        <v>2.7197087285130537</v>
      </c>
      <c r="N147">
        <v>8.4401053631168489E-3</v>
      </c>
      <c r="O147">
        <v>2.1094706362250104</v>
      </c>
      <c r="P147">
        <v>1.2762264376228136</v>
      </c>
      <c r="Q147">
        <v>7.5641177804892136E-3</v>
      </c>
      <c r="R147">
        <v>0.14490867652240833</v>
      </c>
      <c r="S147">
        <v>5.4859754284413471E-5</v>
      </c>
      <c r="T147">
        <v>0.14490867652241066</v>
      </c>
      <c r="U147">
        <v>1.3203178501493604</v>
      </c>
      <c r="V147">
        <v>0.4528559579022276</v>
      </c>
      <c r="W147">
        <v>0.19360137532757885</v>
      </c>
      <c r="X147">
        <v>0.61278158863366594</v>
      </c>
      <c r="Y147">
        <v>0.25604930436557077</v>
      </c>
      <c r="Z147">
        <v>0.40270958944969598</v>
      </c>
    </row>
    <row r="148" spans="1:28" s="56" customFormat="1" x14ac:dyDescent="0.2">
      <c r="D148" s="131"/>
      <c r="E148" s="72"/>
      <c r="F148" s="167"/>
      <c r="G148" s="167"/>
      <c r="H148" s="59"/>
      <c r="I148" s="70"/>
      <c r="J148" s="72"/>
      <c r="K148" s="70"/>
      <c r="L148" s="106"/>
      <c r="M148" s="106"/>
      <c r="N148" s="106"/>
      <c r="O148" s="70"/>
      <c r="P148" s="72"/>
      <c r="Q148" s="71"/>
      <c r="R148" s="126"/>
      <c r="S148" s="164"/>
      <c r="U148" s="70"/>
      <c r="V148" s="72"/>
      <c r="W148" s="70"/>
      <c r="X148" s="72"/>
      <c r="Y148" s="71"/>
      <c r="Z148" s="72"/>
      <c r="AA148" s="108"/>
      <c r="AB148" s="73"/>
    </row>
    <row r="149" spans="1:28" s="56" customFormat="1" x14ac:dyDescent="0.2">
      <c r="A149" s="157">
        <v>8307</v>
      </c>
      <c r="B149" s="157" t="s">
        <v>87</v>
      </c>
      <c r="C149" s="157" t="s">
        <v>79</v>
      </c>
      <c r="D149" s="161">
        <v>42789</v>
      </c>
      <c r="E149" s="159"/>
      <c r="F149" s="169">
        <v>1.09511</v>
      </c>
      <c r="G149" s="169">
        <v>10.26693</v>
      </c>
      <c r="H149" t="s">
        <v>257</v>
      </c>
      <c r="I149">
        <v>9.7632913548172245E-3</v>
      </c>
      <c r="J149">
        <v>1.3470202013077228</v>
      </c>
      <c r="K149">
        <v>7.1003173962731056E-3</v>
      </c>
      <c r="L149">
        <v>8.1936323660686036E-3</v>
      </c>
      <c r="M149">
        <v>2.7197087293633855</v>
      </c>
      <c r="N149">
        <v>8.4401053658102188E-3</v>
      </c>
      <c r="O149">
        <v>2.1094706361092297</v>
      </c>
      <c r="P149">
        <v>1.2762264376924226</v>
      </c>
      <c r="Q149">
        <v>7.5641177800834609E-3</v>
      </c>
      <c r="R149">
        <v>0.14490867648357716</v>
      </c>
      <c r="S149">
        <v>5.4859754281470689E-5</v>
      </c>
      <c r="T149">
        <v>0.14490867648357592</v>
      </c>
      <c r="U149">
        <v>1.320866042171531</v>
      </c>
      <c r="V149">
        <v>0.45260798127714635</v>
      </c>
      <c r="W149">
        <v>0.19369265709098696</v>
      </c>
      <c r="X149">
        <v>0.61266341433899363</v>
      </c>
      <c r="Y149">
        <v>0.25627676705130881</v>
      </c>
      <c r="Z149">
        <v>0.40299299007991202</v>
      </c>
    </row>
    <row r="150" spans="1:28" s="56" customFormat="1" x14ac:dyDescent="0.2">
      <c r="A150" s="56">
        <v>8339</v>
      </c>
      <c r="B150" s="56" t="s">
        <v>240</v>
      </c>
      <c r="C150" s="56" t="s">
        <v>241</v>
      </c>
      <c r="D150" s="131">
        <v>42789</v>
      </c>
      <c r="E150" s="72" t="s">
        <v>258</v>
      </c>
      <c r="F150" s="167">
        <v>0.22216</v>
      </c>
      <c r="G150" s="167">
        <v>0.11009000000000135</v>
      </c>
      <c r="H150" t="s">
        <v>249</v>
      </c>
      <c r="I150">
        <v>9.9680417421826491E-3</v>
      </c>
      <c r="J150">
        <v>0.66844143611340812</v>
      </c>
      <c r="K150">
        <v>7.1155821910383471E-3</v>
      </c>
      <c r="L150">
        <v>4.043211750889595E-2</v>
      </c>
      <c r="M150">
        <v>0.11545091800682483</v>
      </c>
      <c r="N150">
        <v>3.2462244599082563E-2</v>
      </c>
      <c r="O150">
        <v>0.15615890378079145</v>
      </c>
      <c r="P150">
        <v>1.2475382518389251</v>
      </c>
      <c r="Q150">
        <v>1.3482508259961975E-2</v>
      </c>
      <c r="R150">
        <v>1.3843828042938953</v>
      </c>
      <c r="S150">
        <v>9.778365590590417E-5</v>
      </c>
      <c r="T150">
        <v>1.3843828042938957</v>
      </c>
      <c r="U150">
        <v>1.8941183037565895E-3</v>
      </c>
      <c r="V150">
        <v>3.3438059852652975</v>
      </c>
      <c r="W150">
        <v>4.7125861983475931E-3</v>
      </c>
      <c r="X150">
        <v>0.4922500377307647</v>
      </c>
      <c r="Y150">
        <v>8.9442917615536387E-6</v>
      </c>
      <c r="Z150">
        <v>3.4156577810126327</v>
      </c>
      <c r="AA150" s="108"/>
      <c r="AB150" s="73"/>
    </row>
    <row r="151" spans="1:28" s="56" customFormat="1" x14ac:dyDescent="0.2">
      <c r="A151" s="157">
        <v>8307</v>
      </c>
      <c r="B151" s="157" t="s">
        <v>87</v>
      </c>
      <c r="C151" s="157" t="s">
        <v>79</v>
      </c>
      <c r="D151" s="161">
        <v>42789</v>
      </c>
      <c r="E151" s="159"/>
      <c r="F151" s="169">
        <v>1.09511</v>
      </c>
      <c r="G151" s="169">
        <v>10.26693</v>
      </c>
      <c r="H151" t="s">
        <v>257</v>
      </c>
      <c r="I151">
        <v>9.7632913548172245E-3</v>
      </c>
      <c r="J151">
        <v>1.3470202013077228</v>
      </c>
      <c r="K151">
        <v>7.1003173962731056E-3</v>
      </c>
      <c r="L151">
        <v>8.1936323660686036E-3</v>
      </c>
      <c r="M151">
        <v>2.7197087293633855</v>
      </c>
      <c r="N151">
        <v>8.4401053658102188E-3</v>
      </c>
      <c r="O151">
        <v>2.1094706361092297</v>
      </c>
      <c r="P151">
        <v>1.2762264376924226</v>
      </c>
      <c r="Q151">
        <v>7.5641177800834609E-3</v>
      </c>
      <c r="R151">
        <v>0.14490867648357716</v>
      </c>
      <c r="S151">
        <v>5.4859754281470689E-5</v>
      </c>
      <c r="T151">
        <v>0.14490867648357592</v>
      </c>
      <c r="U151">
        <v>1.320866042171531</v>
      </c>
      <c r="V151">
        <v>0.45260798127714635</v>
      </c>
      <c r="W151">
        <v>0.19369265709098696</v>
      </c>
      <c r="X151">
        <v>0.61266341433899363</v>
      </c>
      <c r="Y151">
        <v>0.25627676705130881</v>
      </c>
      <c r="Z151">
        <v>0.40299299007991202</v>
      </c>
    </row>
    <row r="152" spans="1:28" s="56" customFormat="1" x14ac:dyDescent="0.2">
      <c r="A152" s="56">
        <v>8340</v>
      </c>
      <c r="B152" s="56" t="s">
        <v>242</v>
      </c>
      <c r="C152" s="56" t="s">
        <v>241</v>
      </c>
      <c r="D152" s="131">
        <v>42789</v>
      </c>
      <c r="E152" s="72" t="s">
        <v>259</v>
      </c>
      <c r="F152" s="167">
        <v>0.18378</v>
      </c>
      <c r="G152" s="167">
        <v>0.10252999999999979</v>
      </c>
      <c r="H152" t="s">
        <v>250</v>
      </c>
      <c r="I152">
        <v>1.0008680395211945E-2</v>
      </c>
      <c r="J152">
        <v>0.66258417462037533</v>
      </c>
      <c r="K152">
        <v>7.1171640057662734E-3</v>
      </c>
      <c r="L152">
        <v>2.3294622283973287E-2</v>
      </c>
      <c r="M152">
        <v>0.32751368592248931</v>
      </c>
      <c r="N152">
        <v>1.6142498324544178E-2</v>
      </c>
      <c r="O152">
        <v>0.51079155356438621</v>
      </c>
      <c r="P152">
        <v>0.66527018245991176</v>
      </c>
      <c r="Q152">
        <v>1.5577883956944561E-2</v>
      </c>
      <c r="R152">
        <v>0.2718115778890412</v>
      </c>
      <c r="S152">
        <v>1.1298064241588442E-4</v>
      </c>
      <c r="T152">
        <v>0.27181157788904148</v>
      </c>
      <c r="U152">
        <v>8.5834074268017896E-3</v>
      </c>
      <c r="V152">
        <v>1.8687932577315249</v>
      </c>
      <c r="W152">
        <v>1.1242737354718248E-3</v>
      </c>
      <c r="X152">
        <v>0.33733388100769152</v>
      </c>
      <c r="Y152">
        <v>9.6129775518202893E-6</v>
      </c>
      <c r="Z152">
        <v>1.7835343770893994</v>
      </c>
      <c r="AA152" s="108"/>
      <c r="AB152" s="73"/>
    </row>
    <row r="153" spans="1:28" s="56" customFormat="1" ht="13.5" customHeight="1" x14ac:dyDescent="0.2">
      <c r="A153" s="157">
        <v>8307</v>
      </c>
      <c r="B153" s="157" t="s">
        <v>87</v>
      </c>
      <c r="C153" s="157" t="s">
        <v>79</v>
      </c>
      <c r="D153" s="161">
        <v>42789</v>
      </c>
      <c r="E153" s="159"/>
      <c r="F153" s="169">
        <v>1.09511</v>
      </c>
      <c r="G153" s="169">
        <v>10.26693</v>
      </c>
      <c r="H153" t="s">
        <v>257</v>
      </c>
      <c r="I153">
        <v>9.7632913548172245E-3</v>
      </c>
      <c r="J153">
        <v>1.3470202013077228</v>
      </c>
      <c r="K153">
        <v>7.1003173962731056E-3</v>
      </c>
      <c r="L153">
        <v>8.1936323660686036E-3</v>
      </c>
      <c r="M153">
        <v>2.7197087293633855</v>
      </c>
      <c r="N153">
        <v>8.4401053658102188E-3</v>
      </c>
      <c r="O153">
        <v>2.1094706361092297</v>
      </c>
      <c r="P153">
        <v>1.2762264376924226</v>
      </c>
      <c r="Q153">
        <v>7.5641177800834609E-3</v>
      </c>
      <c r="R153">
        <v>0.14490867648357716</v>
      </c>
      <c r="S153">
        <v>5.4859754281470689E-5</v>
      </c>
      <c r="T153">
        <v>0.14490867648357592</v>
      </c>
      <c r="U153">
        <v>1.320866042171531</v>
      </c>
      <c r="V153">
        <v>0.45260798127714635</v>
      </c>
      <c r="W153">
        <v>0.19369265709098696</v>
      </c>
      <c r="X153">
        <v>0.61266341433899363</v>
      </c>
      <c r="Y153">
        <v>0.25627676705130881</v>
      </c>
      <c r="Z153">
        <v>0.40299299007991202</v>
      </c>
      <c r="AA153" s="72"/>
      <c r="AB153" s="73"/>
    </row>
    <row r="154" spans="1:28" s="56" customFormat="1" x14ac:dyDescent="0.2">
      <c r="A154" s="56">
        <v>8341</v>
      </c>
      <c r="B154" s="56" t="s">
        <v>243</v>
      </c>
      <c r="C154" s="56" t="s">
        <v>241</v>
      </c>
      <c r="D154" s="131">
        <v>42789</v>
      </c>
      <c r="E154" s="72" t="s">
        <v>258</v>
      </c>
      <c r="F154" s="167">
        <v>0.16805</v>
      </c>
      <c r="G154" s="167">
        <v>0.10346000000000011</v>
      </c>
      <c r="H154" t="s">
        <v>251</v>
      </c>
      <c r="I154">
        <v>9.9080118721212151E-3</v>
      </c>
      <c r="J154">
        <v>0.88171356366914933</v>
      </c>
      <c r="K154">
        <v>7.1149531433951944E-3</v>
      </c>
      <c r="L154">
        <v>6.3535405455893423E-3</v>
      </c>
      <c r="M154">
        <v>3.4453690932461654</v>
      </c>
      <c r="N154">
        <v>1.067426849463032E-2</v>
      </c>
      <c r="O154">
        <v>5.5505620817937071</v>
      </c>
      <c r="P154">
        <v>0.88513282789176762</v>
      </c>
      <c r="Q154">
        <v>1.5954743969900004E-2</v>
      </c>
      <c r="R154">
        <v>6.5801322566038656E-2</v>
      </c>
      <c r="S154">
        <v>1.1571386898775028E-4</v>
      </c>
      <c r="T154">
        <v>6.58013225660391E-2</v>
      </c>
      <c r="U154">
        <v>2.615123537645897E-3</v>
      </c>
      <c r="V154">
        <v>2.8029929022967419</v>
      </c>
      <c r="W154">
        <v>6.7538274459612274E-2</v>
      </c>
      <c r="X154">
        <v>0.51175190134224269</v>
      </c>
      <c r="Y154">
        <v>1.7685576912317442E-4</v>
      </c>
      <c r="Z154">
        <v>2.5831816319848357</v>
      </c>
      <c r="AA154" s="108"/>
      <c r="AB154" s="73"/>
    </row>
    <row r="155" spans="1:28" s="56" customFormat="1" ht="13.5" customHeight="1" x14ac:dyDescent="0.2">
      <c r="A155" s="157">
        <v>8307</v>
      </c>
      <c r="B155" s="157" t="s">
        <v>87</v>
      </c>
      <c r="C155" s="157" t="s">
        <v>79</v>
      </c>
      <c r="D155" s="161">
        <v>42789</v>
      </c>
      <c r="E155" s="159"/>
      <c r="F155" s="169">
        <v>1.09511</v>
      </c>
      <c r="G155" s="169">
        <v>10.26693</v>
      </c>
      <c r="H155" t="s">
        <v>257</v>
      </c>
      <c r="I155">
        <v>9.7632913548172245E-3</v>
      </c>
      <c r="J155">
        <v>1.3470202013077228</v>
      </c>
      <c r="K155">
        <v>7.1003173962731056E-3</v>
      </c>
      <c r="L155">
        <v>8.1936323660686036E-3</v>
      </c>
      <c r="M155">
        <v>2.7197087293633855</v>
      </c>
      <c r="N155">
        <v>8.4401053658102188E-3</v>
      </c>
      <c r="O155">
        <v>2.1094706361092297</v>
      </c>
      <c r="P155">
        <v>1.2762264376924226</v>
      </c>
      <c r="Q155">
        <v>7.5641177800834609E-3</v>
      </c>
      <c r="R155">
        <v>0.14490867648357716</v>
      </c>
      <c r="S155">
        <v>5.4859754281470689E-5</v>
      </c>
      <c r="T155">
        <v>0.14490867648357592</v>
      </c>
      <c r="U155">
        <v>1.320866042171531</v>
      </c>
      <c r="V155">
        <v>0.45260798127714635</v>
      </c>
      <c r="W155">
        <v>0.19369265709098696</v>
      </c>
      <c r="X155">
        <v>0.61266341433899363</v>
      </c>
      <c r="Y155">
        <v>0.25627676705130881</v>
      </c>
      <c r="Z155">
        <v>0.40299299007991202</v>
      </c>
      <c r="AA155" s="72"/>
      <c r="AB155" s="73"/>
    </row>
    <row r="156" spans="1:28" s="56" customFormat="1" x14ac:dyDescent="0.2">
      <c r="A156" s="56">
        <v>8342</v>
      </c>
      <c r="B156" s="56" t="s">
        <v>244</v>
      </c>
      <c r="C156" s="56" t="s">
        <v>241</v>
      </c>
      <c r="D156" s="131">
        <v>42789</v>
      </c>
      <c r="E156" s="72" t="s">
        <v>259</v>
      </c>
      <c r="F156" s="167">
        <v>0.13618</v>
      </c>
      <c r="G156" s="167">
        <v>0.10182999999999964</v>
      </c>
      <c r="H156" t="s">
        <v>252</v>
      </c>
      <c r="I156">
        <v>9.9115616560248587E-3</v>
      </c>
      <c r="J156">
        <v>0.69033246757119326</v>
      </c>
      <c r="K156">
        <v>7.1181655928544739E-3</v>
      </c>
      <c r="L156">
        <v>1.0406997708037026E-2</v>
      </c>
      <c r="M156">
        <v>3.2074583699603267</v>
      </c>
      <c r="N156">
        <v>1.2976352602768269E-2</v>
      </c>
      <c r="O156">
        <v>5.1118234986832887</v>
      </c>
      <c r="P156">
        <v>0.715084795514218</v>
      </c>
      <c r="Q156">
        <v>1.5787240917288104E-2</v>
      </c>
      <c r="R156">
        <v>6.2638970944822014E-2</v>
      </c>
      <c r="S156">
        <v>1.1449903117389708E-4</v>
      </c>
      <c r="T156">
        <v>6.2638970944821529E-2</v>
      </c>
      <c r="U156">
        <v>2.1636013693757624E-3</v>
      </c>
      <c r="V156">
        <v>3.2740909437458741</v>
      </c>
      <c r="W156">
        <v>5.1394062435398603E-2</v>
      </c>
      <c r="X156">
        <v>0.25719551629732573</v>
      </c>
      <c r="Y156">
        <v>1.1106121913178187E-4</v>
      </c>
      <c r="Z156">
        <v>3.215797426356414</v>
      </c>
      <c r="AA156" s="108"/>
      <c r="AB156" s="73"/>
    </row>
    <row r="157" spans="1:28" s="56" customFormat="1" x14ac:dyDescent="0.2">
      <c r="A157" s="157">
        <v>8307</v>
      </c>
      <c r="B157" s="157" t="s">
        <v>87</v>
      </c>
      <c r="C157" s="157" t="s">
        <v>79</v>
      </c>
      <c r="D157" s="161">
        <v>42789</v>
      </c>
      <c r="E157" s="159"/>
      <c r="F157" s="169">
        <v>1.09511</v>
      </c>
      <c r="G157" s="169">
        <v>10.26693</v>
      </c>
      <c r="H157" t="s">
        <v>257</v>
      </c>
      <c r="I157">
        <v>9.7632913548172245E-3</v>
      </c>
      <c r="J157">
        <v>1.3470202013077228</v>
      </c>
      <c r="K157">
        <v>7.1003173962731056E-3</v>
      </c>
      <c r="L157">
        <v>8.1936323660686036E-3</v>
      </c>
      <c r="M157">
        <v>2.7197087293633855</v>
      </c>
      <c r="N157">
        <v>8.4401053658102188E-3</v>
      </c>
      <c r="O157">
        <v>2.1094706361092297</v>
      </c>
      <c r="P157">
        <v>1.2762264376924226</v>
      </c>
      <c r="Q157">
        <v>7.5641177800834609E-3</v>
      </c>
      <c r="R157">
        <v>0.14490867648357716</v>
      </c>
      <c r="S157">
        <v>5.4859754281470689E-5</v>
      </c>
      <c r="T157">
        <v>0.14490867648357592</v>
      </c>
      <c r="U157">
        <v>1.320866042171531</v>
      </c>
      <c r="V157">
        <v>0.45260798127714635</v>
      </c>
      <c r="W157">
        <v>0.19369265709098696</v>
      </c>
      <c r="X157">
        <v>0.61266341433899363</v>
      </c>
      <c r="Y157">
        <v>0.25627676705130881</v>
      </c>
      <c r="Z157">
        <v>0.40299299007991202</v>
      </c>
    </row>
    <row r="158" spans="1:28" s="56" customFormat="1" x14ac:dyDescent="0.2">
      <c r="A158" s="56">
        <v>8343</v>
      </c>
      <c r="B158" s="56" t="s">
        <v>245</v>
      </c>
      <c r="C158" s="56" t="s">
        <v>241</v>
      </c>
      <c r="D158" s="131">
        <v>42789</v>
      </c>
      <c r="E158" s="72">
        <v>0.2</v>
      </c>
      <c r="F158" s="167">
        <v>0.19399</v>
      </c>
      <c r="G158" s="167">
        <v>0.10160000000000124</v>
      </c>
      <c r="H158" t="s">
        <v>253</v>
      </c>
      <c r="I158">
        <v>9.9270168908098463E-3</v>
      </c>
      <c r="J158">
        <v>0.64630265887461502</v>
      </c>
      <c r="K158">
        <v>7.1125690431080761E-3</v>
      </c>
      <c r="L158">
        <v>7.1323487006550584E-3</v>
      </c>
      <c r="M158">
        <v>5.2637306246209929</v>
      </c>
      <c r="N158">
        <v>1.5149996352226884E-2</v>
      </c>
      <c r="O158">
        <v>8.341925000484915</v>
      </c>
      <c r="P158">
        <v>0.62810770704882202</v>
      </c>
      <c r="Q158">
        <v>1.5723305174559738E-2</v>
      </c>
      <c r="R158">
        <v>6.322648427293702E-2</v>
      </c>
      <c r="S158">
        <v>1.1403532883109158E-4</v>
      </c>
      <c r="T158">
        <v>6.3226484272935632E-2</v>
      </c>
      <c r="U158">
        <v>5.2623392163517789E-3</v>
      </c>
      <c r="V158">
        <v>2.3982205315388994</v>
      </c>
      <c r="W158">
        <v>1.6056588683666616E-2</v>
      </c>
      <c r="X158">
        <v>0.37955954539039299</v>
      </c>
      <c r="Y158">
        <v>8.4571889675385325E-5</v>
      </c>
      <c r="Z158">
        <v>2.3979521747584713</v>
      </c>
      <c r="AA158" s="108"/>
      <c r="AB158" s="73"/>
    </row>
    <row r="159" spans="1:28" s="56" customFormat="1" ht="13.5" customHeight="1" x14ac:dyDescent="0.2">
      <c r="A159" s="157">
        <v>8307</v>
      </c>
      <c r="B159" s="157" t="s">
        <v>87</v>
      </c>
      <c r="C159" s="157" t="s">
        <v>79</v>
      </c>
      <c r="D159" s="161">
        <v>42789</v>
      </c>
      <c r="E159" s="159"/>
      <c r="F159" s="169">
        <v>1.09511</v>
      </c>
      <c r="G159" s="169">
        <v>10.26693</v>
      </c>
      <c r="H159" t="s">
        <v>257</v>
      </c>
      <c r="I159">
        <v>9.7632913548172245E-3</v>
      </c>
      <c r="J159">
        <v>1.3470202013077228</v>
      </c>
      <c r="K159">
        <v>7.1003173962731056E-3</v>
      </c>
      <c r="L159">
        <v>8.1936323660686036E-3</v>
      </c>
      <c r="M159">
        <v>2.7197087293633855</v>
      </c>
      <c r="N159">
        <v>8.4401053658102188E-3</v>
      </c>
      <c r="O159">
        <v>2.1094706361092297</v>
      </c>
      <c r="P159">
        <v>1.2762264376924226</v>
      </c>
      <c r="Q159">
        <v>7.5641177800834609E-3</v>
      </c>
      <c r="R159">
        <v>0.14490867648357716</v>
      </c>
      <c r="S159">
        <v>5.4859754281470689E-5</v>
      </c>
      <c r="T159">
        <v>0.14490867648357592</v>
      </c>
      <c r="U159">
        <v>1.320866042171531</v>
      </c>
      <c r="V159">
        <v>0.45260798127714635</v>
      </c>
      <c r="W159">
        <v>0.19369265709098696</v>
      </c>
      <c r="X159">
        <v>0.61266341433899363</v>
      </c>
      <c r="Y159">
        <v>0.25627676705130881</v>
      </c>
      <c r="Z159">
        <v>0.40299299007991202</v>
      </c>
      <c r="AA159" s="72"/>
      <c r="AB159" s="73"/>
    </row>
    <row r="160" spans="1:28" s="56" customFormat="1" x14ac:dyDescent="0.2">
      <c r="A160" s="56">
        <v>8344</v>
      </c>
      <c r="B160" s="56" t="s">
        <v>246</v>
      </c>
      <c r="C160" s="56" t="s">
        <v>241</v>
      </c>
      <c r="D160" s="131">
        <v>42789</v>
      </c>
      <c r="E160" s="72">
        <v>1</v>
      </c>
      <c r="F160" s="167">
        <v>0.19472999999999999</v>
      </c>
      <c r="G160" s="167">
        <v>0.10405999999999871</v>
      </c>
      <c r="H160" t="s">
        <v>254</v>
      </c>
      <c r="I160">
        <v>9.9261463794459177E-3</v>
      </c>
      <c r="J160">
        <v>0.57616044079539142</v>
      </c>
      <c r="K160">
        <v>7.110983590116123E-3</v>
      </c>
      <c r="L160">
        <v>7.6137692223802915E-3</v>
      </c>
      <c r="M160">
        <v>5.3560586896483731</v>
      </c>
      <c r="N160">
        <v>7.7131897467067828E-3</v>
      </c>
      <c r="O160">
        <v>8.3902027560379331</v>
      </c>
      <c r="P160">
        <v>0.59054437514190838</v>
      </c>
      <c r="Q160">
        <v>1.5546050642777224E-2</v>
      </c>
      <c r="R160">
        <v>5.5654786531295186E-2</v>
      </c>
      <c r="S160">
        <v>1.1274976713816425E-4</v>
      </c>
      <c r="T160">
        <v>5.5654786531295089E-2</v>
      </c>
      <c r="U160">
        <v>6.1646580618050974E-3</v>
      </c>
      <c r="V160">
        <v>1.6042396227314657</v>
      </c>
      <c r="W160">
        <v>4.0551656472314008E-3</v>
      </c>
      <c r="X160">
        <v>0.41278448283632152</v>
      </c>
      <c r="Y160">
        <v>2.4973847751135892E-5</v>
      </c>
      <c r="Z160">
        <v>1.6183401641678683</v>
      </c>
      <c r="AA160" s="108"/>
      <c r="AB160" s="73"/>
    </row>
    <row r="161" spans="1:28" s="56" customFormat="1" x14ac:dyDescent="0.2">
      <c r="A161" s="157">
        <v>8307</v>
      </c>
      <c r="B161" s="157" t="s">
        <v>87</v>
      </c>
      <c r="C161" s="157" t="s">
        <v>79</v>
      </c>
      <c r="D161" s="161">
        <v>42789</v>
      </c>
      <c r="E161" s="159"/>
      <c r="F161" s="169">
        <v>1.09511</v>
      </c>
      <c r="G161" s="169">
        <v>10.26693</v>
      </c>
      <c r="H161" t="s">
        <v>257</v>
      </c>
      <c r="I161">
        <v>9.7632913548172245E-3</v>
      </c>
      <c r="J161">
        <v>1.3470202013077228</v>
      </c>
      <c r="K161">
        <v>7.1003173962731056E-3</v>
      </c>
      <c r="L161">
        <v>8.1936323660686036E-3</v>
      </c>
      <c r="M161">
        <v>2.7197087293633855</v>
      </c>
      <c r="N161">
        <v>8.4401053658102188E-3</v>
      </c>
      <c r="O161">
        <v>2.1094706361092297</v>
      </c>
      <c r="P161">
        <v>1.2762264376924226</v>
      </c>
      <c r="Q161">
        <v>7.5641177800834609E-3</v>
      </c>
      <c r="R161">
        <v>0.14490867648357716</v>
      </c>
      <c r="S161">
        <v>5.4859754281470689E-5</v>
      </c>
      <c r="T161">
        <v>0.14490867648357592</v>
      </c>
      <c r="U161">
        <v>1.320866042171531</v>
      </c>
      <c r="V161">
        <v>0.45260798127714635</v>
      </c>
      <c r="W161">
        <v>0.19369265709098696</v>
      </c>
      <c r="X161">
        <v>0.61266341433899363</v>
      </c>
      <c r="Y161">
        <v>0.25627676705130881</v>
      </c>
      <c r="Z161">
        <v>0.40299299007991202</v>
      </c>
    </row>
    <row r="162" spans="1:28" s="56" customFormat="1" x14ac:dyDescent="0.2">
      <c r="A162" s="56">
        <v>8345</v>
      </c>
      <c r="B162" s="56" t="s">
        <v>247</v>
      </c>
      <c r="C162" s="56" t="s">
        <v>241</v>
      </c>
      <c r="D162" s="131">
        <v>42789</v>
      </c>
      <c r="E162" s="72">
        <v>2</v>
      </c>
      <c r="F162" s="167">
        <v>0.3145</v>
      </c>
      <c r="G162" s="167">
        <v>0.10182999999999964</v>
      </c>
      <c r="H162" t="s">
        <v>255</v>
      </c>
      <c r="I162">
        <v>9.6869335496106435E-3</v>
      </c>
      <c r="J162">
        <v>1.1009806282399051</v>
      </c>
      <c r="K162">
        <v>7.1083905391008985E-3</v>
      </c>
      <c r="L162">
        <v>1.1026260426276278E-2</v>
      </c>
      <c r="M162">
        <v>6.6248631354835537</v>
      </c>
      <c r="N162">
        <v>1.6492851895716438E-2</v>
      </c>
      <c r="O162">
        <v>10.658674764685268</v>
      </c>
      <c r="P162">
        <v>1.0845967604024007</v>
      </c>
      <c r="Q162">
        <v>1.5570041159627174E-2</v>
      </c>
      <c r="R162">
        <v>8.1013394681610701E-2</v>
      </c>
      <c r="S162">
        <v>1.1292376150178179E-4</v>
      </c>
      <c r="T162">
        <v>8.1013394681612186E-2</v>
      </c>
      <c r="U162">
        <v>7.0185700419659316E-3</v>
      </c>
      <c r="V162">
        <v>2.4320714327469162</v>
      </c>
      <c r="W162">
        <v>9.0079018570414296E-3</v>
      </c>
      <c r="X162">
        <v>0.35876830681637539</v>
      </c>
      <c r="Y162">
        <v>6.3220845697789177E-5</v>
      </c>
      <c r="Z162">
        <v>2.4446182462985919</v>
      </c>
      <c r="AA162" s="108"/>
      <c r="AB162" s="73"/>
    </row>
    <row r="163" spans="1:28" s="56" customFormat="1" ht="13.5" customHeight="1" x14ac:dyDescent="0.2">
      <c r="A163" s="157">
        <v>8307</v>
      </c>
      <c r="B163" s="157" t="s">
        <v>87</v>
      </c>
      <c r="C163" s="157" t="s">
        <v>79</v>
      </c>
      <c r="D163" s="161">
        <v>42789</v>
      </c>
      <c r="E163" s="159"/>
      <c r="F163" s="169">
        <v>1.09511</v>
      </c>
      <c r="G163" s="169">
        <v>10.26693</v>
      </c>
      <c r="H163" t="s">
        <v>257</v>
      </c>
      <c r="I163">
        <v>9.7632913548172245E-3</v>
      </c>
      <c r="J163">
        <v>1.3470202013077228</v>
      </c>
      <c r="K163">
        <v>7.1003173962731056E-3</v>
      </c>
      <c r="L163">
        <v>8.1936323660686036E-3</v>
      </c>
      <c r="M163">
        <v>2.7197087293633855</v>
      </c>
      <c r="N163">
        <v>8.4401053658102188E-3</v>
      </c>
      <c r="O163">
        <v>2.1094706361092297</v>
      </c>
      <c r="P163">
        <v>1.2762264376924226</v>
      </c>
      <c r="Q163">
        <v>7.5641177800834609E-3</v>
      </c>
      <c r="R163">
        <v>0.14490867648357716</v>
      </c>
      <c r="S163">
        <v>5.4859754281470689E-5</v>
      </c>
      <c r="T163">
        <v>0.14490867648357592</v>
      </c>
      <c r="U163">
        <v>1.320866042171531</v>
      </c>
      <c r="V163">
        <v>0.45260798127714635</v>
      </c>
      <c r="W163">
        <v>0.19369265709098696</v>
      </c>
      <c r="X163">
        <v>0.61266341433899363</v>
      </c>
      <c r="Y163">
        <v>0.25627676705130881</v>
      </c>
      <c r="Z163">
        <v>0.40299299007991202</v>
      </c>
      <c r="AA163" s="72"/>
      <c r="AB163" s="73"/>
    </row>
    <row r="164" spans="1:28" s="56" customFormat="1" x14ac:dyDescent="0.2">
      <c r="A164" s="56">
        <v>8346</v>
      </c>
      <c r="B164" s="56" t="s">
        <v>248</v>
      </c>
      <c r="C164" s="56" t="s">
        <v>241</v>
      </c>
      <c r="D164" s="131">
        <v>42789</v>
      </c>
      <c r="E164" s="72">
        <v>2.7</v>
      </c>
      <c r="F164" s="167">
        <v>0.23532</v>
      </c>
      <c r="G164" s="167">
        <v>0.10227000000000075</v>
      </c>
      <c r="H164" t="s">
        <v>256</v>
      </c>
      <c r="I164">
        <v>9.674094624779828E-3</v>
      </c>
      <c r="J164">
        <v>1.2555914320509687</v>
      </c>
      <c r="K164">
        <v>7.101789123518454E-3</v>
      </c>
      <c r="L164">
        <v>8.8180873469200591E-3</v>
      </c>
      <c r="M164">
        <v>6.9319726566513324</v>
      </c>
      <c r="N164">
        <v>1.1604177864460163E-2</v>
      </c>
      <c r="O164">
        <v>11.251856681942083</v>
      </c>
      <c r="P164">
        <v>1.2398709543457691</v>
      </c>
      <c r="Q164">
        <v>1.5687646839192902E-2</v>
      </c>
      <c r="R164">
        <v>8.5912609338988852E-2</v>
      </c>
      <c r="S164">
        <v>1.137767120864579E-4</v>
      </c>
      <c r="T164">
        <v>8.5912609338988324E-2</v>
      </c>
      <c r="U164">
        <v>7.7861283325188534E-3</v>
      </c>
      <c r="V164">
        <v>2.1628719333179034</v>
      </c>
      <c r="W164">
        <v>1.2249150381975125E-2</v>
      </c>
      <c r="X164">
        <v>0.41487391211777735</v>
      </c>
      <c r="Y164">
        <v>9.5506862483947627E-5</v>
      </c>
      <c r="Z164">
        <v>2.2366981926731015</v>
      </c>
    </row>
    <row r="165" spans="1:28" s="56" customFormat="1" x14ac:dyDescent="0.2">
      <c r="A165" s="157">
        <v>8307</v>
      </c>
      <c r="B165" s="157" t="s">
        <v>87</v>
      </c>
      <c r="C165" s="157" t="s">
        <v>79</v>
      </c>
      <c r="D165" s="161">
        <v>42789</v>
      </c>
      <c r="E165" s="159"/>
      <c r="F165" s="169">
        <v>1.09511</v>
      </c>
      <c r="G165" s="169">
        <v>10.26693</v>
      </c>
      <c r="H165" t="s">
        <v>257</v>
      </c>
      <c r="I165">
        <v>9.7632913548172245E-3</v>
      </c>
      <c r="J165">
        <v>1.3470202013077228</v>
      </c>
      <c r="K165">
        <v>7.1003173962731056E-3</v>
      </c>
      <c r="L165">
        <v>8.1936323660686036E-3</v>
      </c>
      <c r="M165">
        <v>2.7197087293633855</v>
      </c>
      <c r="N165">
        <v>8.4401053658102188E-3</v>
      </c>
      <c r="O165">
        <v>2.1094706361092297</v>
      </c>
      <c r="P165">
        <v>1.2762264376924226</v>
      </c>
      <c r="Q165">
        <v>7.5641177800834609E-3</v>
      </c>
      <c r="R165">
        <v>0.14490867648357716</v>
      </c>
      <c r="S165">
        <v>5.4859754281470689E-5</v>
      </c>
      <c r="T165">
        <v>0.14490867648357592</v>
      </c>
      <c r="U165">
        <v>1.320866042171531</v>
      </c>
      <c r="V165">
        <v>0.45260798127714635</v>
      </c>
      <c r="W165">
        <v>0.19369265709098696</v>
      </c>
      <c r="X165">
        <v>0.61266341433899363</v>
      </c>
      <c r="Y165">
        <v>0.25627676705130881</v>
      </c>
      <c r="Z165">
        <v>0.40299299007991202</v>
      </c>
    </row>
    <row r="166" spans="1:28" s="56" customFormat="1" x14ac:dyDescent="0.2">
      <c r="D166" s="131"/>
      <c r="E166" s="72"/>
      <c r="F166" s="167"/>
      <c r="G166" s="167"/>
      <c r="H166" s="70"/>
      <c r="I166" s="70"/>
      <c r="J166" s="72"/>
      <c r="K166" s="70"/>
      <c r="L166" s="106"/>
      <c r="M166" s="106"/>
      <c r="N166" s="106"/>
      <c r="O166" s="70"/>
      <c r="P166" s="72"/>
      <c r="Q166" s="71"/>
      <c r="R166" s="126"/>
      <c r="S166" s="164"/>
      <c r="U166" s="70"/>
      <c r="V166" s="72"/>
      <c r="W166" s="70"/>
      <c r="X166" s="72"/>
      <c r="Y166" s="71"/>
      <c r="Z166" s="72"/>
    </row>
    <row r="167" spans="1:28" s="56" customFormat="1" ht="13.5" customHeight="1" x14ac:dyDescent="0.2">
      <c r="A167" s="157">
        <v>7953</v>
      </c>
      <c r="B167" s="157" t="s">
        <v>87</v>
      </c>
      <c r="C167" s="157" t="s">
        <v>79</v>
      </c>
      <c r="D167" s="161">
        <v>42794</v>
      </c>
      <c r="E167" s="159"/>
      <c r="F167" s="169">
        <v>1.10307</v>
      </c>
      <c r="G167" s="169">
        <v>10.29946</v>
      </c>
      <c r="H167" t="s">
        <v>265</v>
      </c>
      <c r="I167">
        <v>9.6736826998582073E-3</v>
      </c>
      <c r="J167">
        <v>2.2707983240411092</v>
      </c>
      <c r="K167">
        <v>7.1260254614763912E-3</v>
      </c>
      <c r="L167">
        <v>1.3114367899937345E-2</v>
      </c>
      <c r="M167">
        <v>2.7302089891004999</v>
      </c>
      <c r="N167">
        <v>2.5023558290920865E-2</v>
      </c>
      <c r="O167">
        <v>2.142462753807953</v>
      </c>
      <c r="P167">
        <v>2.222491449082332</v>
      </c>
      <c r="Q167">
        <v>7.5658450243609064E-3</v>
      </c>
      <c r="R167">
        <v>0.37892971204143927</v>
      </c>
      <c r="S167">
        <v>5.4872281346675076E-5</v>
      </c>
      <c r="T167">
        <v>0.37892971204143838</v>
      </c>
      <c r="U167">
        <v>1.3175754385113403</v>
      </c>
      <c r="V167">
        <v>0.46047347376564818</v>
      </c>
      <c r="W167">
        <v>6.0148877352029478E-2</v>
      </c>
      <c r="X167">
        <v>0.65500014864556944</v>
      </c>
      <c r="Y167">
        <v>7.9176798323544434E-2</v>
      </c>
      <c r="Z167">
        <v>0.5342614616328083</v>
      </c>
      <c r="AA167" s="72"/>
      <c r="AB167" s="73"/>
    </row>
    <row r="168" spans="1:28" s="56" customFormat="1" x14ac:dyDescent="0.2">
      <c r="A168" s="56">
        <v>8347</v>
      </c>
      <c r="B168" s="56" t="s">
        <v>262</v>
      </c>
      <c r="C168" s="106" t="s">
        <v>97</v>
      </c>
      <c r="D168" s="131">
        <v>42794</v>
      </c>
      <c r="E168" s="72">
        <v>0.51600000000000001</v>
      </c>
      <c r="F168" s="106">
        <v>0.18057999999999999</v>
      </c>
      <c r="G168" s="106">
        <v>0.11204999999999998</v>
      </c>
      <c r="H168" t="s">
        <v>266</v>
      </c>
      <c r="I168">
        <v>1.0038496980135911E-2</v>
      </c>
      <c r="J168">
        <v>0.2363706807840264</v>
      </c>
      <c r="K168">
        <v>7.139446333567165E-3</v>
      </c>
      <c r="L168">
        <v>4.4892622654352517E-2</v>
      </c>
      <c r="M168">
        <v>0.21929800060184981</v>
      </c>
      <c r="N168">
        <v>2.0218974477082697E-2</v>
      </c>
      <c r="O168">
        <v>0.24412542036436663</v>
      </c>
      <c r="P168">
        <v>0.48186941575781678</v>
      </c>
      <c r="Q168">
        <v>1.1176071803024816E-2</v>
      </c>
      <c r="R168">
        <v>0.3846761221213279</v>
      </c>
      <c r="S168">
        <v>8.1055923608218812E-5</v>
      </c>
      <c r="T168">
        <v>0.38467612212132851</v>
      </c>
      <c r="U168">
        <v>2.5841594162127756E-3</v>
      </c>
      <c r="V168">
        <v>2.1544924336442963</v>
      </c>
      <c r="W168">
        <v>5.1974600280497423E-3</v>
      </c>
      <c r="X168">
        <v>0.27320219444870758</v>
      </c>
      <c r="Y168">
        <v>1.3380768783482581E-5</v>
      </c>
      <c r="Z168">
        <v>2.2834540579260407</v>
      </c>
    </row>
    <row r="169" spans="1:28" s="56" customFormat="1" x14ac:dyDescent="0.2">
      <c r="A169" s="157">
        <v>7953</v>
      </c>
      <c r="B169" s="157" t="s">
        <v>87</v>
      </c>
      <c r="C169" s="157" t="s">
        <v>79</v>
      </c>
      <c r="D169" s="161">
        <v>42794</v>
      </c>
      <c r="E169" s="159"/>
      <c r="F169" s="169">
        <v>1.10307</v>
      </c>
      <c r="G169" s="169">
        <v>10.29946</v>
      </c>
      <c r="H169" t="s">
        <v>267</v>
      </c>
      <c r="I169">
        <v>9.6430881251834463E-3</v>
      </c>
      <c r="J169">
        <v>2.3732603315872671</v>
      </c>
      <c r="K169">
        <v>7.143573914784691E-3</v>
      </c>
      <c r="L169">
        <v>1.3842529373818293E-2</v>
      </c>
      <c r="M169">
        <v>2.7295859614750517</v>
      </c>
      <c r="N169">
        <v>2.9173433419353308E-2</v>
      </c>
      <c r="O169">
        <v>2.1539161310163846</v>
      </c>
      <c r="P169">
        <v>2.4989694694173115</v>
      </c>
      <c r="Q169">
        <v>7.5789668669142803E-3</v>
      </c>
      <c r="R169">
        <v>0.36463490558212819</v>
      </c>
      <c r="S169">
        <v>5.4967449227335727E-5</v>
      </c>
      <c r="T169">
        <v>0.36463490558212891</v>
      </c>
      <c r="U169">
        <v>1.318216076313985</v>
      </c>
      <c r="V169">
        <v>0.5339980526653908</v>
      </c>
      <c r="W169">
        <v>5.9623958506233893E-2</v>
      </c>
      <c r="X169">
        <v>0.55566455558893479</v>
      </c>
      <c r="Y169">
        <v>7.8730590917153301E-2</v>
      </c>
      <c r="Z169">
        <v>0.4349885954768053</v>
      </c>
    </row>
    <row r="170" spans="1:28" s="56" customFormat="1" x14ac:dyDescent="0.2">
      <c r="A170" s="56">
        <v>8348</v>
      </c>
      <c r="B170" s="56" t="s">
        <v>263</v>
      </c>
      <c r="C170" s="106" t="s">
        <v>97</v>
      </c>
      <c r="D170" s="131">
        <v>42794</v>
      </c>
      <c r="E170" s="72">
        <v>1.056</v>
      </c>
      <c r="F170" s="106">
        <v>0.15106</v>
      </c>
      <c r="G170" s="106">
        <v>0.10693999999999981</v>
      </c>
      <c r="H170" t="s">
        <v>268</v>
      </c>
      <c r="I170">
        <v>1.0057549456498041E-2</v>
      </c>
      <c r="J170">
        <v>0.44560523608582725</v>
      </c>
      <c r="K170">
        <v>7.1527971834360821E-3</v>
      </c>
      <c r="L170">
        <v>2.4580315292772638E-2</v>
      </c>
      <c r="M170">
        <v>0.18875723396227917</v>
      </c>
      <c r="N170">
        <v>1.9041105236907149E-2</v>
      </c>
      <c r="O170">
        <v>0.20945501936783656</v>
      </c>
      <c r="P170">
        <v>0.6158861262077483</v>
      </c>
      <c r="Q170">
        <v>1.1173066817549586E-2</v>
      </c>
      <c r="R170">
        <v>0.55452582539990225</v>
      </c>
      <c r="S170">
        <v>8.1034129557731578E-5</v>
      </c>
      <c r="T170">
        <v>0.55452582539990269</v>
      </c>
      <c r="U170">
        <v>2.2845487316316779E-3</v>
      </c>
      <c r="V170">
        <v>2.5670442074285873</v>
      </c>
      <c r="W170">
        <v>7.5397629700101063E-3</v>
      </c>
      <c r="X170">
        <v>0.38969470396140055</v>
      </c>
      <c r="Y170">
        <v>1.7303784630980157E-5</v>
      </c>
      <c r="Z170">
        <v>2.4130572573390476</v>
      </c>
    </row>
    <row r="171" spans="1:28" s="56" customFormat="1" ht="13.5" customHeight="1" x14ac:dyDescent="0.2">
      <c r="A171" s="157">
        <v>7953</v>
      </c>
      <c r="B171" s="157" t="s">
        <v>87</v>
      </c>
      <c r="C171" s="157" t="s">
        <v>79</v>
      </c>
      <c r="D171" s="161">
        <v>42794</v>
      </c>
      <c r="E171" s="159"/>
      <c r="F171" s="169">
        <v>1.10307</v>
      </c>
      <c r="G171" s="169">
        <v>10.29946</v>
      </c>
      <c r="H171" t="s">
        <v>269</v>
      </c>
      <c r="I171">
        <v>9.6602310776325064E-3</v>
      </c>
      <c r="J171">
        <v>2.4449976960958071</v>
      </c>
      <c r="K171">
        <v>7.1526675239381885E-3</v>
      </c>
      <c r="L171">
        <v>1.416171399014453E-2</v>
      </c>
      <c r="M171">
        <v>2.7305045967203685</v>
      </c>
      <c r="N171">
        <v>2.8106831559020929E-2</v>
      </c>
      <c r="O171">
        <v>2.1471611130186625</v>
      </c>
      <c r="P171">
        <v>2.394316942971078</v>
      </c>
      <c r="Q171">
        <v>7.6017012817504604E-3</v>
      </c>
      <c r="R171">
        <v>0.47618211818620038</v>
      </c>
      <c r="S171">
        <v>5.5132333546684894E-5</v>
      </c>
      <c r="T171">
        <v>0.4761821181861996</v>
      </c>
      <c r="U171">
        <v>1.3105796128483669</v>
      </c>
      <c r="V171">
        <v>0.5789496911115668</v>
      </c>
      <c r="W171">
        <v>5.9588667775522117E-2</v>
      </c>
      <c r="X171">
        <v>0.61954014288883796</v>
      </c>
      <c r="Y171">
        <v>7.8099323128918582E-2</v>
      </c>
      <c r="Z171">
        <v>0.36117403427526112</v>
      </c>
      <c r="AA171" s="72"/>
      <c r="AB171" s="73"/>
    </row>
    <row r="172" spans="1:28" s="56" customFormat="1" x14ac:dyDescent="0.2">
      <c r="A172" s="56">
        <v>8349</v>
      </c>
      <c r="B172" s="56" t="s">
        <v>264</v>
      </c>
      <c r="C172" s="106" t="s">
        <v>97</v>
      </c>
      <c r="D172" s="131">
        <v>42794</v>
      </c>
      <c r="E172" s="72">
        <v>2.9620000000000002</v>
      </c>
      <c r="F172" s="106">
        <v>0.16517000000000001</v>
      </c>
      <c r="G172" s="106">
        <v>0.11692000000000036</v>
      </c>
      <c r="H172" t="s">
        <v>270</v>
      </c>
      <c r="I172">
        <v>1.0056837222997335E-2</v>
      </c>
      <c r="J172">
        <v>0.26042116646082009</v>
      </c>
      <c r="K172">
        <v>7.1469778855036874E-3</v>
      </c>
      <c r="L172">
        <v>1.0857305608191118E-2</v>
      </c>
      <c r="M172">
        <v>0.25130364106710013</v>
      </c>
      <c r="N172">
        <v>9.2766204857091354E-3</v>
      </c>
      <c r="O172">
        <v>0.29012385839863108</v>
      </c>
      <c r="P172">
        <v>0.41388233926038243</v>
      </c>
      <c r="Q172">
        <v>1.161789492321569E-2</v>
      </c>
      <c r="R172">
        <v>0.29420644782532751</v>
      </c>
      <c r="S172">
        <v>8.4260303618451354E-5</v>
      </c>
      <c r="T172">
        <v>0.2942064478253269</v>
      </c>
      <c r="U172">
        <v>2.9262596348388166E-3</v>
      </c>
      <c r="V172">
        <v>1.3344911522995364</v>
      </c>
      <c r="W172">
        <v>4.9510169290480762E-3</v>
      </c>
      <c r="X172">
        <v>0.34606254514863161</v>
      </c>
      <c r="Y172">
        <v>1.4555823766446524E-5</v>
      </c>
      <c r="Z172">
        <v>1.4624789124093591</v>
      </c>
    </row>
    <row r="173" spans="1:28" s="56" customFormat="1" x14ac:dyDescent="0.2">
      <c r="A173" s="157">
        <v>7953</v>
      </c>
      <c r="B173" s="157" t="s">
        <v>87</v>
      </c>
      <c r="C173" s="157" t="s">
        <v>79</v>
      </c>
      <c r="D173" s="161">
        <v>42794</v>
      </c>
      <c r="E173" s="159"/>
      <c r="F173" s="169">
        <v>1.10307</v>
      </c>
      <c r="G173" s="169">
        <v>10.29946</v>
      </c>
      <c r="H173" t="s">
        <v>271</v>
      </c>
      <c r="I173">
        <v>9.6362820284788993E-3</v>
      </c>
      <c r="J173">
        <v>2.2764464743374329</v>
      </c>
      <c r="K173">
        <v>7.143998123061851E-3</v>
      </c>
      <c r="L173">
        <v>1.7025065163845658E-2</v>
      </c>
      <c r="M173">
        <v>2.7301447070756297</v>
      </c>
      <c r="N173">
        <v>2.7265064412831885E-2</v>
      </c>
      <c r="O173">
        <v>2.1505477052683344</v>
      </c>
      <c r="P173">
        <v>2.2459781195889117</v>
      </c>
      <c r="Q173">
        <v>7.5556485277548657E-3</v>
      </c>
      <c r="R173">
        <v>0.31637405266689456</v>
      </c>
      <c r="S173">
        <v>5.4798329920401402E-5</v>
      </c>
      <c r="T173">
        <v>0.31637405266689478</v>
      </c>
      <c r="U173">
        <v>1.3077483250649238</v>
      </c>
      <c r="V173">
        <v>0.41281772966139091</v>
      </c>
      <c r="W173">
        <v>5.960461260504981E-2</v>
      </c>
      <c r="X173">
        <v>0.51314415262417057</v>
      </c>
      <c r="Y173">
        <v>7.8124780284550582E-2</v>
      </c>
      <c r="Z173">
        <v>0.52043631801164569</v>
      </c>
    </row>
    <row r="174" spans="1:28" s="56" customFormat="1" x14ac:dyDescent="0.2">
      <c r="D174" s="131"/>
      <c r="E174" s="72"/>
      <c r="F174" s="167"/>
      <c r="G174" s="167"/>
      <c r="H174" s="70"/>
      <c r="I174" s="70"/>
      <c r="J174" s="72"/>
      <c r="K174" s="70"/>
      <c r="L174" s="106"/>
      <c r="M174" s="106"/>
      <c r="N174" s="106"/>
      <c r="O174" s="70"/>
      <c r="P174" s="72"/>
      <c r="Q174" s="71"/>
      <c r="R174" s="126"/>
      <c r="S174" s="164"/>
      <c r="U174" s="70"/>
      <c r="V174" s="72"/>
      <c r="W174" s="70"/>
      <c r="X174" s="72"/>
      <c r="Y174" s="71"/>
      <c r="Z174" s="72"/>
    </row>
    <row r="175" spans="1:28" s="56" customFormat="1" ht="13.5" customHeight="1" x14ac:dyDescent="0.2">
      <c r="A175" s="157">
        <v>7953</v>
      </c>
      <c r="B175" s="157" t="s">
        <v>87</v>
      </c>
      <c r="C175" s="157" t="s">
        <v>79</v>
      </c>
      <c r="D175" s="161">
        <v>42794</v>
      </c>
      <c r="E175" s="159"/>
      <c r="F175" s="169">
        <v>1.10307</v>
      </c>
      <c r="G175" s="169">
        <v>10.29946</v>
      </c>
      <c r="H175" t="s">
        <v>265</v>
      </c>
      <c r="I175">
        <v>9.6736827123685299E-3</v>
      </c>
      <c r="J175">
        <v>2.2707983240460643</v>
      </c>
      <c r="K175">
        <v>7.1260254614508561E-3</v>
      </c>
      <c r="L175">
        <v>1.3114367900393314E-2</v>
      </c>
      <c r="M175">
        <v>2.7302089926148052</v>
      </c>
      <c r="N175">
        <v>2.5023558325963289E-2</v>
      </c>
      <c r="O175">
        <v>2.1424627533330907</v>
      </c>
      <c r="P175">
        <v>2.2224914495724382</v>
      </c>
      <c r="Q175">
        <v>7.5658450227143771E-3</v>
      </c>
      <c r="R175">
        <v>0.378929712005518</v>
      </c>
      <c r="S175">
        <v>5.4872281334733395E-5</v>
      </c>
      <c r="T175">
        <v>0.37892971200551923</v>
      </c>
      <c r="U175">
        <v>1.3180510845236573</v>
      </c>
      <c r="V175">
        <v>0.46038160346549206</v>
      </c>
      <c r="W175">
        <v>6.0171393949499941E-2</v>
      </c>
      <c r="X175">
        <v>0.65478384116098309</v>
      </c>
      <c r="Y175">
        <v>7.923503365546844E-2</v>
      </c>
      <c r="Z175">
        <v>0.53416833791319562</v>
      </c>
      <c r="AA175" s="72"/>
      <c r="AB175" s="73"/>
    </row>
    <row r="176" spans="1:28" s="56" customFormat="1" x14ac:dyDescent="0.2">
      <c r="A176" s="56">
        <v>8347</v>
      </c>
      <c r="B176" s="56" t="s">
        <v>262</v>
      </c>
      <c r="C176" s="106" t="s">
        <v>97</v>
      </c>
      <c r="D176" s="131">
        <v>42794</v>
      </c>
      <c r="E176" s="72">
        <v>0.51600000000000001</v>
      </c>
      <c r="F176" s="106">
        <v>0.18057999999999999</v>
      </c>
      <c r="G176" s="106">
        <v>0.11204999999999998</v>
      </c>
      <c r="H176" t="s">
        <v>266</v>
      </c>
      <c r="I176">
        <v>1.0038496981230978E-2</v>
      </c>
      <c r="J176">
        <v>0.23637068078478213</v>
      </c>
      <c r="K176">
        <v>7.1394463335290106E-3</v>
      </c>
      <c r="L176">
        <v>4.4892622654783054E-2</v>
      </c>
      <c r="M176">
        <v>0.21929800062380564</v>
      </c>
      <c r="N176">
        <v>2.0218974479142462E-2</v>
      </c>
      <c r="O176">
        <v>0.24412541989138364</v>
      </c>
      <c r="P176">
        <v>0.48186941670071703</v>
      </c>
      <c r="Q176">
        <v>1.1176071781455349E-2</v>
      </c>
      <c r="R176">
        <v>0.38467612286590824</v>
      </c>
      <c r="S176">
        <v>8.1055923451783414E-5</v>
      </c>
      <c r="T176">
        <v>0.38467612286590847</v>
      </c>
      <c r="U176">
        <v>2.6610525618677603E-3</v>
      </c>
      <c r="V176">
        <v>2.0986853825898324</v>
      </c>
      <c r="W176">
        <v>5.1976144516546509E-3</v>
      </c>
      <c r="X176">
        <v>0.27319262378160591</v>
      </c>
      <c r="Y176">
        <v>1.3780711531061694E-5</v>
      </c>
      <c r="Z176">
        <v>2.2233735443275031</v>
      </c>
    </row>
    <row r="177" spans="1:28" s="56" customFormat="1" x14ac:dyDescent="0.2">
      <c r="A177" s="157">
        <v>7953</v>
      </c>
      <c r="B177" s="157" t="s">
        <v>87</v>
      </c>
      <c r="C177" s="157" t="s">
        <v>79</v>
      </c>
      <c r="D177" s="161">
        <v>42794</v>
      </c>
      <c r="E177" s="159"/>
      <c r="F177" s="169">
        <v>1.10307</v>
      </c>
      <c r="G177" s="169">
        <v>10.29946</v>
      </c>
      <c r="H177" t="s">
        <v>267</v>
      </c>
      <c r="I177">
        <v>9.6430881376614163E-3</v>
      </c>
      <c r="J177">
        <v>2.373260331576704</v>
      </c>
      <c r="K177">
        <v>7.1435739147590171E-3</v>
      </c>
      <c r="L177">
        <v>1.3842529373828955E-2</v>
      </c>
      <c r="M177">
        <v>2.7295859649905969</v>
      </c>
      <c r="N177">
        <v>2.9173433458704757E-2</v>
      </c>
      <c r="O177">
        <v>2.153916130541099</v>
      </c>
      <c r="P177">
        <v>2.4989694699655107</v>
      </c>
      <c r="Q177">
        <v>7.5789668652577373E-3</v>
      </c>
      <c r="R177">
        <v>0.36463490577784718</v>
      </c>
      <c r="S177">
        <v>5.4967449215321466E-5</v>
      </c>
      <c r="T177">
        <v>0.36463490577784724</v>
      </c>
      <c r="U177">
        <v>1.3186843639153552</v>
      </c>
      <c r="V177">
        <v>0.53379326224300272</v>
      </c>
      <c r="W177">
        <v>5.9645893710911918E-2</v>
      </c>
      <c r="X177">
        <v>0.5554428987536969</v>
      </c>
      <c r="Y177">
        <v>7.8787497713180568E-2</v>
      </c>
      <c r="Z177">
        <v>0.4348225088882155</v>
      </c>
    </row>
    <row r="178" spans="1:28" s="56" customFormat="1" x14ac:dyDescent="0.2">
      <c r="A178" s="56">
        <v>8348</v>
      </c>
      <c r="B178" s="56" t="s">
        <v>263</v>
      </c>
      <c r="C178" s="106" t="s">
        <v>97</v>
      </c>
      <c r="D178" s="131">
        <v>42794</v>
      </c>
      <c r="E178" s="72">
        <v>1.056</v>
      </c>
      <c r="F178" s="106">
        <v>0.15106</v>
      </c>
      <c r="G178" s="106">
        <v>0.10693999999999981</v>
      </c>
      <c r="H178" t="s">
        <v>268</v>
      </c>
      <c r="I178">
        <v>1.0057549457450443E-2</v>
      </c>
      <c r="J178">
        <v>0.44560523608630187</v>
      </c>
      <c r="K178">
        <v>7.152797183397821E-3</v>
      </c>
      <c r="L178">
        <v>2.4580315292729655E-2</v>
      </c>
      <c r="M178">
        <v>0.18875723397846181</v>
      </c>
      <c r="N178">
        <v>1.9041105239141477E-2</v>
      </c>
      <c r="O178">
        <v>0.20945501889460119</v>
      </c>
      <c r="P178">
        <v>0.61588612759570505</v>
      </c>
      <c r="Q178">
        <v>1.1173066792439573E-2</v>
      </c>
      <c r="R178">
        <v>0.55452582627513225</v>
      </c>
      <c r="S178">
        <v>8.1034129375617922E-5</v>
      </c>
      <c r="T178">
        <v>0.55452582627513081</v>
      </c>
      <c r="U178">
        <v>2.3713075815704693E-3</v>
      </c>
      <c r="V178">
        <v>2.4799435702448922</v>
      </c>
      <c r="W178">
        <v>7.5400157447299918E-3</v>
      </c>
      <c r="X178">
        <v>0.38967943104648001</v>
      </c>
      <c r="Y178">
        <v>1.7958860575801175E-5</v>
      </c>
      <c r="Z178">
        <v>2.3275552929644174</v>
      </c>
    </row>
    <row r="179" spans="1:28" s="56" customFormat="1" ht="13.5" customHeight="1" x14ac:dyDescent="0.2">
      <c r="A179" s="157">
        <v>7953</v>
      </c>
      <c r="B179" s="157" t="s">
        <v>87</v>
      </c>
      <c r="C179" s="157" t="s">
        <v>79</v>
      </c>
      <c r="D179" s="161">
        <v>42794</v>
      </c>
      <c r="E179" s="159"/>
      <c r="F179" s="169">
        <v>1.10307</v>
      </c>
      <c r="G179" s="169">
        <v>10.29946</v>
      </c>
      <c r="H179" t="s">
        <v>269</v>
      </c>
      <c r="I179">
        <v>9.6602310901427214E-3</v>
      </c>
      <c r="J179">
        <v>2.4449976960967521</v>
      </c>
      <c r="K179">
        <v>7.152667523912375E-3</v>
      </c>
      <c r="L179">
        <v>1.4161713990431951E-2</v>
      </c>
      <c r="M179">
        <v>2.7305046002397173</v>
      </c>
      <c r="N179">
        <v>2.8106831596426376E-2</v>
      </c>
      <c r="O179">
        <v>2.147161112543182</v>
      </c>
      <c r="P179">
        <v>2.3943169434985889</v>
      </c>
      <c r="Q179">
        <v>7.6017012801142527E-3</v>
      </c>
      <c r="R179">
        <v>0.47618211827399798</v>
      </c>
      <c r="S179">
        <v>5.5132333534818098E-5</v>
      </c>
      <c r="T179">
        <v>0.47618211827399692</v>
      </c>
      <c r="U179">
        <v>1.3110280208893546</v>
      </c>
      <c r="V179">
        <v>0.57873813248889827</v>
      </c>
      <c r="W179">
        <v>5.9609523638446467E-2</v>
      </c>
      <c r="X179">
        <v>0.61937020822471267</v>
      </c>
      <c r="Y179">
        <v>7.8153382234152774E-2</v>
      </c>
      <c r="Z179">
        <v>0.36112192809479871</v>
      </c>
      <c r="AA179" s="72"/>
      <c r="AB179" s="73"/>
    </row>
    <row r="180" spans="1:28" s="56" customFormat="1" x14ac:dyDescent="0.2">
      <c r="A180" s="56">
        <v>8349</v>
      </c>
      <c r="B180" s="56" t="s">
        <v>264</v>
      </c>
      <c r="C180" s="106" t="s">
        <v>97</v>
      </c>
      <c r="D180" s="131">
        <v>42794</v>
      </c>
      <c r="E180" s="72">
        <v>2.9620000000000002</v>
      </c>
      <c r="F180" s="106">
        <v>0.16517000000000001</v>
      </c>
      <c r="G180" s="106">
        <v>0.11692000000000036</v>
      </c>
      <c r="H180" t="s">
        <v>270</v>
      </c>
      <c r="I180">
        <v>1.0056837224248829E-2</v>
      </c>
      <c r="J180">
        <v>0.2604211664608731</v>
      </c>
      <c r="K180">
        <v>7.1469778854640013E-3</v>
      </c>
      <c r="L180">
        <v>1.0857305608092232E-2</v>
      </c>
      <c r="M180">
        <v>0.25130364109603642</v>
      </c>
      <c r="N180">
        <v>9.2766204872092757E-3</v>
      </c>
      <c r="O180">
        <v>0.29012385792533335</v>
      </c>
      <c r="P180">
        <v>0.4138823399351923</v>
      </c>
      <c r="Q180">
        <v>1.1617894904375524E-2</v>
      </c>
      <c r="R180">
        <v>0.29420644834857079</v>
      </c>
      <c r="S180">
        <v>8.4260303481810601E-5</v>
      </c>
      <c r="T180">
        <v>0.29420644834856985</v>
      </c>
      <c r="U180">
        <v>3.0264019415289114E-3</v>
      </c>
      <c r="V180">
        <v>1.2917685855306804</v>
      </c>
      <c r="W180">
        <v>4.9512086053592258E-3</v>
      </c>
      <c r="X180">
        <v>0.34604475890045733</v>
      </c>
      <c r="Y180">
        <v>1.5053014591057076E-5</v>
      </c>
      <c r="Z180">
        <v>1.4149520232851476</v>
      </c>
    </row>
    <row r="181" spans="1:28" s="56" customFormat="1" x14ac:dyDescent="0.2">
      <c r="A181" s="157">
        <v>7953</v>
      </c>
      <c r="B181" s="157" t="s">
        <v>87</v>
      </c>
      <c r="C181" s="157" t="s">
        <v>79</v>
      </c>
      <c r="D181" s="161">
        <v>42794</v>
      </c>
      <c r="E181" s="159"/>
      <c r="F181" s="169">
        <v>1.10307</v>
      </c>
      <c r="G181" s="169">
        <v>10.29946</v>
      </c>
      <c r="H181" t="s">
        <v>271</v>
      </c>
      <c r="I181">
        <v>9.6362820409509106E-3</v>
      </c>
      <c r="J181">
        <v>2.2764464743433614</v>
      </c>
      <c r="K181">
        <v>7.1439981230362127E-3</v>
      </c>
      <c r="L181">
        <v>1.7025065163817434E-2</v>
      </c>
      <c r="M181">
        <v>2.7301447105928962</v>
      </c>
      <c r="N181">
        <v>2.726506445002741E-2</v>
      </c>
      <c r="O181">
        <v>2.1505477047930608</v>
      </c>
      <c r="P181">
        <v>2.24597812008248</v>
      </c>
      <c r="Q181">
        <v>7.5556485261263438E-3</v>
      </c>
      <c r="R181">
        <v>0.31637405272226954</v>
      </c>
      <c r="S181">
        <v>5.4798329908590321E-5</v>
      </c>
      <c r="T181">
        <v>0.31637405272226726</v>
      </c>
      <c r="U181">
        <v>1.3082159344835502</v>
      </c>
      <c r="V181">
        <v>0.41258515233637261</v>
      </c>
      <c r="W181">
        <v>5.9626383299468129E-2</v>
      </c>
      <c r="X181">
        <v>0.51305545179091305</v>
      </c>
      <c r="Y181">
        <v>7.818119041293034E-2</v>
      </c>
      <c r="Z181">
        <v>0.52030065167706752</v>
      </c>
    </row>
    <row r="182" spans="1:28" s="56" customFormat="1" ht="13.5" customHeight="1" x14ac:dyDescent="0.2">
      <c r="D182" s="131"/>
      <c r="E182" s="72"/>
      <c r="F182" s="167"/>
      <c r="G182" s="167"/>
      <c r="I182" s="70"/>
      <c r="J182" s="72"/>
      <c r="K182" s="73"/>
      <c r="L182" s="106"/>
      <c r="M182" s="106"/>
      <c r="N182" s="106"/>
      <c r="O182" s="70"/>
      <c r="P182" s="72"/>
      <c r="Q182" s="71"/>
      <c r="R182" s="126"/>
      <c r="S182" s="164"/>
      <c r="T182" s="72"/>
      <c r="U182" s="70"/>
      <c r="V182" s="72"/>
      <c r="W182" s="70"/>
      <c r="X182" s="72"/>
      <c r="Y182" s="71"/>
      <c r="Z182" s="72"/>
      <c r="AA182" s="72"/>
      <c r="AB182" s="73"/>
    </row>
    <row r="183" spans="1:28" s="56" customFormat="1" ht="13.5" customHeight="1" x14ac:dyDescent="0.2">
      <c r="A183" s="157">
        <v>8307</v>
      </c>
      <c r="B183" s="157" t="s">
        <v>87</v>
      </c>
      <c r="C183" s="157" t="s">
        <v>79</v>
      </c>
      <c r="D183" s="161">
        <v>42808</v>
      </c>
      <c r="E183" s="159"/>
      <c r="F183" s="169">
        <v>1.09511</v>
      </c>
      <c r="G183" s="169">
        <v>10.26693</v>
      </c>
      <c r="H183" s="174" t="s">
        <v>272</v>
      </c>
      <c r="I183">
        <v>1.0031516004484634E-2</v>
      </c>
      <c r="J183">
        <v>0.52290541957780512</v>
      </c>
      <c r="K183">
        <v>7.1326810744236375E-3</v>
      </c>
      <c r="L183">
        <v>5.6119722671457341E-3</v>
      </c>
      <c r="M183">
        <v>2.7196980750337514</v>
      </c>
      <c r="N183">
        <v>8.9047314254841782E-3</v>
      </c>
      <c r="O183">
        <v>2.0504563108248695</v>
      </c>
      <c r="P183">
        <v>0.52761768029013811</v>
      </c>
      <c r="Q183">
        <v>7.5699129968148865E-3</v>
      </c>
      <c r="R183">
        <v>9.6866724866014123E-2</v>
      </c>
      <c r="S183">
        <v>5.4901784849362023E-5</v>
      </c>
      <c r="T183">
        <v>9.6866724866014386E-2</v>
      </c>
      <c r="U183">
        <v>1.3163685800964633</v>
      </c>
      <c r="V183">
        <v>0.4093602607764234</v>
      </c>
      <c r="W183">
        <v>0.19369861376201286</v>
      </c>
      <c r="X183">
        <v>0.37152672340216547</v>
      </c>
      <c r="Y183">
        <v>0.25480857853433003</v>
      </c>
      <c r="Z183">
        <v>0.19925403880020487</v>
      </c>
      <c r="AA183" s="72"/>
      <c r="AB183" s="73"/>
    </row>
    <row r="184" spans="1:28" s="56" customFormat="1" x14ac:dyDescent="0.2">
      <c r="A184" s="56">
        <v>8350</v>
      </c>
      <c r="B184" s="56" t="s">
        <v>275</v>
      </c>
      <c r="C184" s="56" t="s">
        <v>117</v>
      </c>
      <c r="D184" s="131">
        <v>42808</v>
      </c>
      <c r="E184" s="72">
        <v>3.35</v>
      </c>
      <c r="F184" s="167">
        <v>0.46173999999999998</v>
      </c>
      <c r="G184" s="167">
        <v>0.21203000000000038</v>
      </c>
      <c r="H184" s="174" t="s">
        <v>273</v>
      </c>
      <c r="I184">
        <v>1.0105671311260023E-2</v>
      </c>
      <c r="J184">
        <v>0.44693508798092119</v>
      </c>
      <c r="K184">
        <v>7.1187263066556554E-3</v>
      </c>
      <c r="L184">
        <v>3.2096803475682112E-2</v>
      </c>
      <c r="M184">
        <v>1.7841412696465979</v>
      </c>
      <c r="N184">
        <v>6.7765979435966709E-3</v>
      </c>
      <c r="O184">
        <v>1.5872598652198333</v>
      </c>
      <c r="P184">
        <v>0.48351789211241769</v>
      </c>
      <c r="Q184">
        <v>8.9964330036728136E-3</v>
      </c>
      <c r="R184">
        <v>0.12960729806816346</v>
      </c>
      <c r="S184">
        <v>6.5247807918950484E-5</v>
      </c>
      <c r="T184">
        <v>0.12960729806816362</v>
      </c>
      <c r="U184">
        <v>1.0516786898966837</v>
      </c>
      <c r="V184">
        <v>0.42879953452088565</v>
      </c>
      <c r="W184">
        <v>3.2153556036466333E-4</v>
      </c>
      <c r="X184">
        <v>0.32040615193200145</v>
      </c>
      <c r="Y184">
        <v>3.379067457272701E-4</v>
      </c>
      <c r="Z184">
        <v>0.37406530955849115</v>
      </c>
    </row>
    <row r="185" spans="1:28" s="56" customFormat="1" x14ac:dyDescent="0.2">
      <c r="A185" s="157">
        <v>8307</v>
      </c>
      <c r="B185" s="157" t="s">
        <v>87</v>
      </c>
      <c r="C185" s="157" t="s">
        <v>79</v>
      </c>
      <c r="D185" s="161">
        <v>42808</v>
      </c>
      <c r="E185" s="159"/>
      <c r="F185" s="169">
        <v>1.09511</v>
      </c>
      <c r="G185" s="169">
        <v>10.26693</v>
      </c>
      <c r="H185" s="174" t="s">
        <v>274</v>
      </c>
      <c r="I185">
        <v>1.0228870638805001E-2</v>
      </c>
      <c r="J185">
        <v>0.58854603367884972</v>
      </c>
      <c r="K185">
        <v>7.0994080523036534E-3</v>
      </c>
      <c r="L185">
        <v>7.5327360420569724E-3</v>
      </c>
      <c r="M185">
        <v>2.7198300127676958</v>
      </c>
      <c r="N185">
        <v>1.2989612727266064E-2</v>
      </c>
      <c r="O185">
        <v>2.0173974806477766</v>
      </c>
      <c r="P185">
        <v>0.66436932630552126</v>
      </c>
      <c r="Q185">
        <v>7.5693086125259669E-3</v>
      </c>
      <c r="R185">
        <v>0.1732698325971192</v>
      </c>
      <c r="S185">
        <v>5.4897401473197663E-5</v>
      </c>
      <c r="T185">
        <v>0.17326983259711862</v>
      </c>
      <c r="U185">
        <v>1.3142517278119257</v>
      </c>
      <c r="V185">
        <v>0.34489137654022067</v>
      </c>
      <c r="W185">
        <v>0.20516254819636884</v>
      </c>
      <c r="X185">
        <v>0.52663851576978415</v>
      </c>
      <c r="Y185">
        <v>0.2693845446231446</v>
      </c>
      <c r="Z185">
        <v>0.46971080109461255</v>
      </c>
    </row>
    <row r="186" spans="1:28" s="56" customFormat="1" x14ac:dyDescent="0.2">
      <c r="A186" s="56">
        <v>8351</v>
      </c>
      <c r="B186" s="56" t="s">
        <v>276</v>
      </c>
      <c r="C186" s="56" t="s">
        <v>117</v>
      </c>
      <c r="D186" s="131"/>
      <c r="E186" s="72">
        <v>3.65</v>
      </c>
      <c r="F186" s="167">
        <v>0.44080999999999998</v>
      </c>
      <c r="G186" s="167">
        <v>0.21223999999999954</v>
      </c>
      <c r="H186" s="174" t="s">
        <v>283</v>
      </c>
      <c r="I186">
        <v>1.0136156290273271E-2</v>
      </c>
      <c r="J186">
        <v>0.22939175066824152</v>
      </c>
      <c r="K186">
        <v>7.130518454594185E-3</v>
      </c>
      <c r="L186">
        <v>1.1963807471308562E-2</v>
      </c>
      <c r="M186">
        <v>1.4614413746989527</v>
      </c>
      <c r="N186">
        <v>5.6334385981127314E-3</v>
      </c>
      <c r="O186">
        <v>1.3156737076831995</v>
      </c>
      <c r="P186">
        <v>0.21788998153083852</v>
      </c>
      <c r="Q186">
        <v>9.1240476744585998E-3</v>
      </c>
      <c r="R186">
        <v>7.3029081371553228E-2</v>
      </c>
      <c r="S186">
        <v>6.6173350022545539E-5</v>
      </c>
      <c r="T186">
        <v>7.3029081371553242E-2</v>
      </c>
      <c r="U186">
        <v>0.86811126212160361</v>
      </c>
      <c r="V186">
        <v>0.31764681178890558</v>
      </c>
      <c r="W186">
        <v>2.3622623953421177E-4</v>
      </c>
      <c r="X186">
        <v>0.34681533543279891</v>
      </c>
      <c r="Y186">
        <v>2.0543964629383482E-4</v>
      </c>
      <c r="Z186">
        <v>0.1505586095069418</v>
      </c>
    </row>
    <row r="187" spans="1:28" s="56" customFormat="1" x14ac:dyDescent="0.2">
      <c r="A187" s="157">
        <v>8307</v>
      </c>
      <c r="B187" s="157" t="s">
        <v>87</v>
      </c>
      <c r="C187" s="157" t="s">
        <v>79</v>
      </c>
      <c r="D187" s="161">
        <v>42808</v>
      </c>
      <c r="E187" s="159"/>
      <c r="F187" s="169">
        <v>1.09511</v>
      </c>
      <c r="G187" s="169">
        <v>10.26693</v>
      </c>
      <c r="H187" s="174" t="s">
        <v>284</v>
      </c>
      <c r="I187">
        <v>1.0049809294956736E-2</v>
      </c>
      <c r="J187">
        <v>0.70293620571135351</v>
      </c>
      <c r="K187">
        <v>7.1223149877381788E-3</v>
      </c>
      <c r="L187">
        <v>5.7112966827771172E-3</v>
      </c>
      <c r="M187">
        <v>2.7193474642766944</v>
      </c>
      <c r="N187">
        <v>1.0768666006889074E-2</v>
      </c>
      <c r="O187">
        <v>2.0479712967511192</v>
      </c>
      <c r="P187">
        <v>0.6863787897256507</v>
      </c>
      <c r="Q187">
        <v>7.5716562123861117E-3</v>
      </c>
      <c r="R187">
        <v>0.11398740181130024</v>
      </c>
      <c r="S187">
        <v>5.4914427748465049E-5</v>
      </c>
      <c r="T187">
        <v>0.11398740181130004</v>
      </c>
      <c r="U187">
        <v>1.3126034352312002</v>
      </c>
      <c r="V187">
        <v>0.34355434505598781</v>
      </c>
      <c r="W187">
        <v>0.20927152300309815</v>
      </c>
      <c r="X187">
        <v>0.62237431401810039</v>
      </c>
      <c r="Y187">
        <v>0.27453976620302467</v>
      </c>
      <c r="Z187">
        <v>0.5808142622926924</v>
      </c>
    </row>
    <row r="188" spans="1:28" s="56" customFormat="1" x14ac:dyDescent="0.2">
      <c r="A188" s="56">
        <v>8352</v>
      </c>
      <c r="B188" s="56" t="s">
        <v>277</v>
      </c>
      <c r="C188" s="56" t="s">
        <v>117</v>
      </c>
      <c r="D188" s="131"/>
      <c r="E188" s="72">
        <v>3.9</v>
      </c>
      <c r="F188" s="167">
        <v>0.33571000000000001</v>
      </c>
      <c r="G188" s="167">
        <v>0.20772000000000013</v>
      </c>
      <c r="H188" s="174" t="s">
        <v>285</v>
      </c>
      <c r="I188">
        <v>1.017650936996126E-2</v>
      </c>
      <c r="J188">
        <v>0.27969226039764805</v>
      </c>
      <c r="K188">
        <v>7.1150426829592207E-3</v>
      </c>
      <c r="L188">
        <v>1.2575667134032142E-2</v>
      </c>
      <c r="M188">
        <v>1.3209811775922922</v>
      </c>
      <c r="N188">
        <v>6.0037484648615917E-3</v>
      </c>
      <c r="O188">
        <v>1.1885258759615294</v>
      </c>
      <c r="P188">
        <v>0.30174799018403614</v>
      </c>
      <c r="Q188">
        <v>9.1539686143045466E-3</v>
      </c>
      <c r="R188">
        <v>0.11055750709898049</v>
      </c>
      <c r="S188">
        <v>6.6390355555185588E-5</v>
      </c>
      <c r="T188">
        <v>0.11055750709898103</v>
      </c>
      <c r="U188">
        <v>0.78323098358377141</v>
      </c>
      <c r="V188">
        <v>0.27024109314338524</v>
      </c>
      <c r="W188">
        <v>1.0669404973109483E-4</v>
      </c>
      <c r="X188">
        <v>0.29873611932769667</v>
      </c>
      <c r="Y188">
        <v>8.3512605239020857E-5</v>
      </c>
      <c r="Z188">
        <v>0.16935874156430458</v>
      </c>
    </row>
    <row r="189" spans="1:28" s="56" customFormat="1" x14ac:dyDescent="0.2">
      <c r="A189" s="157">
        <v>8307</v>
      </c>
      <c r="B189" s="157" t="s">
        <v>87</v>
      </c>
      <c r="C189" s="157" t="s">
        <v>79</v>
      </c>
      <c r="D189" s="161">
        <v>42808</v>
      </c>
      <c r="E189" s="159"/>
      <c r="F189" s="169">
        <v>1.09511</v>
      </c>
      <c r="G189" s="169">
        <v>10.26693</v>
      </c>
      <c r="H189" s="174" t="s">
        <v>286</v>
      </c>
      <c r="I189">
        <v>1.0121547045871745E-2</v>
      </c>
      <c r="J189">
        <v>0.64196644046146067</v>
      </c>
      <c r="K189">
        <v>7.109291608877322E-3</v>
      </c>
      <c r="L189">
        <v>5.3762240918006181E-3</v>
      </c>
      <c r="M189">
        <v>2.7201449348402016</v>
      </c>
      <c r="N189">
        <v>1.157055754278519E-2</v>
      </c>
      <c r="O189">
        <v>2.0375578404569219</v>
      </c>
      <c r="P189">
        <v>0.69169003321334332</v>
      </c>
      <c r="Q189">
        <v>7.5740497311311784E-3</v>
      </c>
      <c r="R189">
        <v>0.13257898657588707</v>
      </c>
      <c r="S189">
        <v>5.4931787056455748E-5</v>
      </c>
      <c r="T189">
        <v>0.13257898657588624</v>
      </c>
      <c r="U189">
        <v>1.3155717760437788</v>
      </c>
      <c r="V189">
        <v>0.3421203136708667</v>
      </c>
      <c r="W189">
        <v>0.22709349874188603</v>
      </c>
      <c r="X189">
        <v>0.82176963775481993</v>
      </c>
      <c r="Y189">
        <v>0.29851541690148753</v>
      </c>
      <c r="Z189">
        <v>0.63078048876370563</v>
      </c>
    </row>
    <row r="190" spans="1:28" s="56" customFormat="1" x14ac:dyDescent="0.2">
      <c r="A190" s="56">
        <v>8353</v>
      </c>
      <c r="B190" s="56" t="s">
        <v>278</v>
      </c>
      <c r="C190" s="56" t="s">
        <v>117</v>
      </c>
      <c r="D190" s="131"/>
      <c r="E190" s="72">
        <v>4.0999999999999996</v>
      </c>
      <c r="F190" s="167">
        <v>0.38214999999999999</v>
      </c>
      <c r="G190" s="167">
        <v>0.20791999999999966</v>
      </c>
      <c r="H190" s="174" t="s">
        <v>287</v>
      </c>
      <c r="I190">
        <v>1.0091843139036357E-2</v>
      </c>
      <c r="J190">
        <v>0.27806097146994452</v>
      </c>
      <c r="K190">
        <v>7.1065146685138306E-3</v>
      </c>
      <c r="L190">
        <v>1.345038517971513E-2</v>
      </c>
      <c r="M190">
        <v>1.2898126409154971</v>
      </c>
      <c r="N190">
        <v>5.8632258860138661E-3</v>
      </c>
      <c r="O190">
        <v>1.2141316487928504</v>
      </c>
      <c r="P190">
        <v>0.28060880964160828</v>
      </c>
      <c r="Q190">
        <v>9.5053973034508014E-3</v>
      </c>
      <c r="R190">
        <v>8.83037074224894E-2</v>
      </c>
      <c r="S190">
        <v>6.8939138122372154E-5</v>
      </c>
      <c r="T190">
        <v>8.8303707422489539E-2</v>
      </c>
      <c r="U190">
        <v>0.79798545640131513</v>
      </c>
      <c r="V190">
        <v>0.25353669131576362</v>
      </c>
      <c r="W190">
        <v>7.8479321485815486E-5</v>
      </c>
      <c r="X190">
        <v>0.31628216165003681</v>
      </c>
      <c r="Y190">
        <v>6.2659445178238346E-5</v>
      </c>
      <c r="Z190">
        <v>0.19589387007831519</v>
      </c>
    </row>
    <row r="191" spans="1:28" s="56" customFormat="1" x14ac:dyDescent="0.2">
      <c r="A191" s="157">
        <v>8307</v>
      </c>
      <c r="B191" s="157" t="s">
        <v>87</v>
      </c>
      <c r="C191" s="157" t="s">
        <v>79</v>
      </c>
      <c r="D191" s="161">
        <v>42808</v>
      </c>
      <c r="E191" s="159"/>
      <c r="F191" s="169">
        <v>1.09511</v>
      </c>
      <c r="G191" s="169">
        <v>10.26693</v>
      </c>
      <c r="H191" s="174" t="s">
        <v>288</v>
      </c>
      <c r="I191">
        <v>1.004186473279165E-2</v>
      </c>
      <c r="J191">
        <v>0.6601747425648602</v>
      </c>
      <c r="K191">
        <v>7.1002894801305899E-3</v>
      </c>
      <c r="L191">
        <v>5.5158086550238091E-3</v>
      </c>
      <c r="M191">
        <v>2.7190636684663847</v>
      </c>
      <c r="N191">
        <v>1.29396714741435E-2</v>
      </c>
      <c r="O191">
        <v>2.044155814800046</v>
      </c>
      <c r="P191">
        <v>0.66031928906947013</v>
      </c>
      <c r="Q191">
        <v>7.5557924225134916E-3</v>
      </c>
      <c r="R191">
        <v>0.11144979669583288</v>
      </c>
      <c r="S191">
        <v>5.4799373535973008E-5</v>
      </c>
      <c r="T191">
        <v>0.11144979669583219</v>
      </c>
      <c r="U191">
        <v>1.3187062743245972</v>
      </c>
      <c r="V191">
        <v>0.36292345894601574</v>
      </c>
      <c r="W191">
        <v>0.23965120751006688</v>
      </c>
      <c r="X191">
        <v>0.9104993875213061</v>
      </c>
      <c r="Y191">
        <v>0.31594211086257157</v>
      </c>
      <c r="Z191">
        <v>0.89842051360154385</v>
      </c>
    </row>
    <row r="192" spans="1:28" s="56" customFormat="1" x14ac:dyDescent="0.2">
      <c r="A192" s="56">
        <v>8354</v>
      </c>
      <c r="B192" s="56" t="s">
        <v>279</v>
      </c>
      <c r="C192" s="56" t="s">
        <v>117</v>
      </c>
      <c r="D192" s="131"/>
      <c r="E192" s="72">
        <v>7.95</v>
      </c>
      <c r="F192" s="167">
        <v>0.47438999999999998</v>
      </c>
      <c r="G192" s="167">
        <v>0.20403000000000127</v>
      </c>
      <c r="H192" s="174" t="s">
        <v>289</v>
      </c>
      <c r="I192">
        <v>1.0113199078600031E-2</v>
      </c>
      <c r="J192">
        <v>0.34942465600389594</v>
      </c>
      <c r="K192">
        <v>7.0986121951596304E-3</v>
      </c>
      <c r="L192">
        <v>7.2097855173775573E-3</v>
      </c>
      <c r="M192">
        <v>2.3689277617830959</v>
      </c>
      <c r="N192">
        <v>6.2901788000817279E-3</v>
      </c>
      <c r="O192">
        <v>2.2484772650276561</v>
      </c>
      <c r="P192">
        <v>0.32913830319474863</v>
      </c>
      <c r="Q192">
        <v>9.5999167628002379E-3</v>
      </c>
      <c r="R192">
        <v>6.4553395137521383E-2</v>
      </c>
      <c r="S192">
        <v>6.9624652873131475E-5</v>
      </c>
      <c r="T192">
        <v>6.4553395137521521E-2</v>
      </c>
      <c r="U192">
        <v>1.5202141533067104</v>
      </c>
      <c r="V192">
        <v>0.37156681670821201</v>
      </c>
      <c r="W192">
        <v>1.1830696840387954E-2</v>
      </c>
      <c r="X192">
        <v>0.31475885590326352</v>
      </c>
      <c r="Y192">
        <v>1.7967539283184741E-2</v>
      </c>
      <c r="Z192">
        <v>0.1902995022466662</v>
      </c>
    </row>
    <row r="193" spans="1:26" s="56" customFormat="1" x14ac:dyDescent="0.2">
      <c r="A193" s="157">
        <v>8307</v>
      </c>
      <c r="B193" s="157" t="s">
        <v>87</v>
      </c>
      <c r="C193" s="157" t="s">
        <v>79</v>
      </c>
      <c r="D193" s="161">
        <v>42808</v>
      </c>
      <c r="E193" s="159"/>
      <c r="F193" s="169">
        <v>1.09511</v>
      </c>
      <c r="G193" s="169">
        <v>10.26693</v>
      </c>
      <c r="H193" s="174" t="s">
        <v>290</v>
      </c>
      <c r="I193">
        <v>1.0138428116096918E-2</v>
      </c>
      <c r="J193">
        <v>0.66285553268160846</v>
      </c>
      <c r="K193">
        <v>7.0949228444017968E-3</v>
      </c>
      <c r="L193">
        <v>4.6331702637858775E-3</v>
      </c>
      <c r="M193">
        <v>2.7197948760005635</v>
      </c>
      <c r="N193">
        <v>1.4777401079388857E-2</v>
      </c>
      <c r="O193">
        <v>2.0287407802539477</v>
      </c>
      <c r="P193">
        <v>0.63857244685775649</v>
      </c>
      <c r="Q193">
        <v>7.5546596719444931E-3</v>
      </c>
      <c r="R193">
        <v>0.17659749579084222</v>
      </c>
      <c r="S193">
        <v>5.4791158114203511E-5</v>
      </c>
      <c r="T193">
        <v>0.17659749579084172</v>
      </c>
      <c r="U193">
        <v>1.3178380687170388</v>
      </c>
      <c r="V193">
        <v>0.31688089097040667</v>
      </c>
      <c r="W193">
        <v>0.21780508102001217</v>
      </c>
      <c r="X193">
        <v>0.47681763355515611</v>
      </c>
      <c r="Y193">
        <v>0.28756059550589758</v>
      </c>
      <c r="Z193">
        <v>0.58063604430584703</v>
      </c>
    </row>
    <row r="194" spans="1:26" s="56" customFormat="1" x14ac:dyDescent="0.2">
      <c r="A194" s="56">
        <v>8355</v>
      </c>
      <c r="B194" s="56" t="s">
        <v>280</v>
      </c>
      <c r="C194" s="56" t="s">
        <v>117</v>
      </c>
      <c r="D194" s="131"/>
      <c r="E194" s="72">
        <v>8.1999999999999993</v>
      </c>
      <c r="F194" s="167">
        <v>0.46505999999999997</v>
      </c>
      <c r="G194" s="167">
        <v>0.20720000000000027</v>
      </c>
      <c r="H194" s="174" t="s">
        <v>291</v>
      </c>
      <c r="I194">
        <v>1.0140999431018434E-2</v>
      </c>
      <c r="J194">
        <v>0.33470575789021045</v>
      </c>
      <c r="K194">
        <v>7.11614872149041E-3</v>
      </c>
      <c r="L194">
        <v>1.1263907147311056E-2</v>
      </c>
      <c r="M194">
        <v>1.9717165617853014</v>
      </c>
      <c r="N194">
        <v>6.8563192335035069E-3</v>
      </c>
      <c r="O194">
        <v>1.88771102562618</v>
      </c>
      <c r="P194">
        <v>0.32226494578258402</v>
      </c>
      <c r="Q194">
        <v>9.7018756033886693E-3</v>
      </c>
      <c r="R194">
        <v>7.3761961701077794E-2</v>
      </c>
      <c r="S194">
        <v>7.0364122710080953E-5</v>
      </c>
      <c r="T194">
        <v>7.3761961701077391E-2</v>
      </c>
      <c r="U194">
        <v>1.2821644842157685</v>
      </c>
      <c r="V194">
        <v>0.31939442222213144</v>
      </c>
      <c r="W194">
        <v>5.2646759602513801E-3</v>
      </c>
      <c r="X194">
        <v>0.32296843628401184</v>
      </c>
      <c r="Y194">
        <v>6.7480933051256948E-3</v>
      </c>
      <c r="Z194">
        <v>0.11747456589505043</v>
      </c>
    </row>
    <row r="195" spans="1:26" s="56" customFormat="1" x14ac:dyDescent="0.2">
      <c r="A195" s="157">
        <v>8307</v>
      </c>
      <c r="B195" s="157" t="s">
        <v>87</v>
      </c>
      <c r="C195" s="157" t="s">
        <v>79</v>
      </c>
      <c r="D195" s="161">
        <v>42808</v>
      </c>
      <c r="E195" s="159"/>
      <c r="F195" s="169">
        <v>1.09511</v>
      </c>
      <c r="G195" s="169">
        <v>10.26693</v>
      </c>
      <c r="H195" s="174" t="s">
        <v>292</v>
      </c>
      <c r="I195">
        <v>1.0110508365876653E-2</v>
      </c>
      <c r="J195">
        <v>0.99478213948766914</v>
      </c>
      <c r="K195">
        <v>7.114143203347671E-3</v>
      </c>
      <c r="L195">
        <v>1.2292148359086203E-2</v>
      </c>
      <c r="M195">
        <v>2.719633616742517</v>
      </c>
      <c r="N195">
        <v>1.10792553771494E-2</v>
      </c>
      <c r="O195">
        <v>2.0301398346588395</v>
      </c>
      <c r="P195">
        <v>0.95677003530683347</v>
      </c>
      <c r="Q195">
        <v>7.5534045533056579E-3</v>
      </c>
      <c r="R195">
        <v>0.14065995819358526</v>
      </c>
      <c r="S195">
        <v>5.4782055201990546E-5</v>
      </c>
      <c r="T195">
        <v>0.14065995819358468</v>
      </c>
      <c r="U195">
        <v>1.3120351426577976</v>
      </c>
      <c r="V195">
        <v>0.40791448108511219</v>
      </c>
      <c r="W195">
        <v>0.20283736269033595</v>
      </c>
      <c r="X195">
        <v>0.68655972985356428</v>
      </c>
      <c r="Y195">
        <v>0.2662985420277505</v>
      </c>
      <c r="Z195">
        <v>0.51908902859572637</v>
      </c>
    </row>
    <row r="196" spans="1:26" s="56" customFormat="1" x14ac:dyDescent="0.2">
      <c r="A196" s="56">
        <v>8356</v>
      </c>
      <c r="B196" s="56" t="s">
        <v>281</v>
      </c>
      <c r="C196" s="56" t="s">
        <v>117</v>
      </c>
      <c r="D196" s="131"/>
      <c r="E196" s="72">
        <v>8.4499999999999993</v>
      </c>
      <c r="F196" s="167">
        <v>0.44183</v>
      </c>
      <c r="G196" s="167">
        <v>0.20887999999999884</v>
      </c>
      <c r="H196" s="174" t="s">
        <v>293</v>
      </c>
      <c r="I196">
        <v>1.0004746687753877E-2</v>
      </c>
      <c r="J196">
        <v>0.34341626917289048</v>
      </c>
      <c r="K196">
        <v>7.1154612840148429E-3</v>
      </c>
      <c r="L196">
        <v>1.2744636774723459E-2</v>
      </c>
      <c r="M196">
        <v>1.4395161796724329</v>
      </c>
      <c r="N196">
        <v>6.7696117299512384E-3</v>
      </c>
      <c r="O196">
        <v>1.4514387693037816</v>
      </c>
      <c r="P196">
        <v>0.33417012618786412</v>
      </c>
      <c r="Q196">
        <v>1.008304833415748E-2</v>
      </c>
      <c r="R196">
        <v>0.10373982850008018</v>
      </c>
      <c r="S196">
        <v>7.3128627832387921E-5</v>
      </c>
      <c r="T196">
        <v>0.10373982850008079</v>
      </c>
      <c r="U196">
        <v>0.98265975185811694</v>
      </c>
      <c r="V196">
        <v>0.32144675060533734</v>
      </c>
      <c r="W196">
        <v>8.5392139878450683E-3</v>
      </c>
      <c r="X196">
        <v>0.26294901703110996</v>
      </c>
      <c r="Y196">
        <v>8.4005077021042616E-3</v>
      </c>
      <c r="Z196">
        <v>0.18017880511769502</v>
      </c>
    </row>
    <row r="197" spans="1:26" s="56" customFormat="1" x14ac:dyDescent="0.2">
      <c r="A197" s="157">
        <v>8307</v>
      </c>
      <c r="B197" s="157" t="s">
        <v>87</v>
      </c>
      <c r="C197" s="157" t="s">
        <v>79</v>
      </c>
      <c r="D197" s="161">
        <v>42808</v>
      </c>
      <c r="E197" s="159"/>
      <c r="F197" s="169">
        <v>1.09511</v>
      </c>
      <c r="G197" s="169">
        <v>10.26693</v>
      </c>
      <c r="H197" s="174" t="s">
        <v>294</v>
      </c>
      <c r="I197">
        <v>1.0011058130000295E-2</v>
      </c>
      <c r="J197">
        <v>0.93142297316705824</v>
      </c>
      <c r="K197">
        <v>7.10683493976004E-3</v>
      </c>
      <c r="L197">
        <v>7.2538376041669638E-3</v>
      </c>
      <c r="M197">
        <v>2.7196032072301968</v>
      </c>
      <c r="N197">
        <v>1.1060825984589153E-2</v>
      </c>
      <c r="O197">
        <v>2.0559489454002304</v>
      </c>
      <c r="P197">
        <v>0.96610493675127473</v>
      </c>
      <c r="Q197">
        <v>7.5751705986405789E-3</v>
      </c>
      <c r="R197">
        <v>0.18504007158258098</v>
      </c>
      <c r="S197">
        <v>5.4939916294780113E-5</v>
      </c>
      <c r="T197">
        <v>0.18504007158258201</v>
      </c>
      <c r="U197">
        <v>1.3163376869549406</v>
      </c>
      <c r="V197">
        <v>0.30554769050747776</v>
      </c>
      <c r="W197">
        <v>0.20546403328400431</v>
      </c>
      <c r="X197">
        <v>0.42854870931158023</v>
      </c>
      <c r="Y197">
        <v>0.27034997840457947</v>
      </c>
      <c r="Z197">
        <v>0.44002919559480791</v>
      </c>
    </row>
    <row r="198" spans="1:26" s="56" customFormat="1" x14ac:dyDescent="0.2">
      <c r="A198" s="56">
        <v>8357</v>
      </c>
      <c r="B198" s="56" t="s">
        <v>282</v>
      </c>
      <c r="C198" s="56" t="s">
        <v>117</v>
      </c>
      <c r="D198" s="131"/>
      <c r="E198" s="72">
        <v>8.6999999999999993</v>
      </c>
      <c r="F198" s="167">
        <v>0.33365</v>
      </c>
      <c r="G198" s="167">
        <v>0.20556000000000019</v>
      </c>
      <c r="H198" s="174" t="s">
        <v>295</v>
      </c>
      <c r="I198">
        <v>1.01161432702564E-2</v>
      </c>
      <c r="J198">
        <v>0.35709879792560567</v>
      </c>
      <c r="K198">
        <v>7.1074275110615684E-3</v>
      </c>
      <c r="L198">
        <v>8.1066094088968286E-3</v>
      </c>
      <c r="M198">
        <v>1.0812214873637163</v>
      </c>
      <c r="N198">
        <v>4.9574774471501893E-3</v>
      </c>
      <c r="O198">
        <v>1.081089990964669</v>
      </c>
      <c r="P198">
        <v>0.38297290846614757</v>
      </c>
      <c r="Q198">
        <v>1.0115647110644905E-2</v>
      </c>
      <c r="R198">
        <v>0.12914726491585279</v>
      </c>
      <c r="S198">
        <v>7.3365054725777309E-5</v>
      </c>
      <c r="T198">
        <v>0.12914726491585329</v>
      </c>
      <c r="U198">
        <v>0.74341683225207733</v>
      </c>
      <c r="V198">
        <v>0.23333784715446662</v>
      </c>
      <c r="W198">
        <v>1.6472430313592201E-2</v>
      </c>
      <c r="X198">
        <v>0.2398269284578351</v>
      </c>
      <c r="Y198">
        <v>1.2226323822459213E-2</v>
      </c>
      <c r="Z198">
        <v>0.14658454957307149</v>
      </c>
    </row>
    <row r="199" spans="1:26" s="56" customFormat="1" x14ac:dyDescent="0.2">
      <c r="A199" s="157">
        <v>8307</v>
      </c>
      <c r="B199" s="157" t="s">
        <v>87</v>
      </c>
      <c r="C199" s="157" t="s">
        <v>79</v>
      </c>
      <c r="D199" s="161">
        <v>42808</v>
      </c>
      <c r="E199" s="159"/>
      <c r="F199" s="169">
        <v>1.09511</v>
      </c>
      <c r="G199" s="169">
        <v>10.26693</v>
      </c>
      <c r="H199" s="174" t="s">
        <v>294</v>
      </c>
      <c r="I199">
        <v>1.0011058130000295E-2</v>
      </c>
      <c r="J199">
        <v>0.93142297316705824</v>
      </c>
      <c r="K199">
        <v>7.10683493976004E-3</v>
      </c>
      <c r="L199">
        <v>7.2538376041669638E-3</v>
      </c>
      <c r="M199">
        <v>2.7196032072301968</v>
      </c>
      <c r="N199">
        <v>1.1060825984589153E-2</v>
      </c>
      <c r="O199">
        <v>2.0559489454002304</v>
      </c>
      <c r="P199">
        <v>0.96610493675127473</v>
      </c>
      <c r="Q199">
        <v>7.5751705986405789E-3</v>
      </c>
      <c r="R199">
        <v>0.18504007158258098</v>
      </c>
      <c r="S199">
        <v>5.4939916294780113E-5</v>
      </c>
      <c r="T199">
        <v>0.18504007158258201</v>
      </c>
      <c r="U199">
        <v>1.3163376869549406</v>
      </c>
      <c r="V199">
        <v>0.30554769050747776</v>
      </c>
      <c r="W199">
        <v>0.20546403328400431</v>
      </c>
      <c r="X199">
        <v>0.42854870931158023</v>
      </c>
      <c r="Y199">
        <v>0.27034997840457947</v>
      </c>
      <c r="Z199">
        <v>0.44002919559480791</v>
      </c>
    </row>
    <row r="200" spans="1:26" s="56" customFormat="1" x14ac:dyDescent="0.2">
      <c r="D200" s="131"/>
      <c r="E200" s="72"/>
      <c r="F200" s="167"/>
      <c r="G200" s="167"/>
      <c r="H200" s="70"/>
      <c r="I200" s="70"/>
      <c r="J200" s="72"/>
      <c r="K200" s="70"/>
      <c r="L200" s="106"/>
      <c r="M200" s="106"/>
      <c r="N200" s="106"/>
      <c r="O200" s="70"/>
      <c r="P200" s="72"/>
      <c r="Q200" s="71"/>
      <c r="R200" s="126"/>
      <c r="S200" s="164"/>
      <c r="U200" s="70"/>
      <c r="V200" s="72"/>
      <c r="W200" s="70"/>
      <c r="X200" s="72"/>
      <c r="Y200" s="71"/>
      <c r="Z200" s="72"/>
    </row>
    <row r="201" spans="1:26" s="56" customFormat="1" x14ac:dyDescent="0.2">
      <c r="A201" s="157">
        <v>8307</v>
      </c>
      <c r="B201" s="157" t="s">
        <v>87</v>
      </c>
      <c r="C201" s="157" t="s">
        <v>79</v>
      </c>
      <c r="D201" s="161">
        <v>42836</v>
      </c>
      <c r="E201" s="159"/>
      <c r="F201" s="169">
        <v>1.09511</v>
      </c>
      <c r="G201" s="169">
        <v>10.26693</v>
      </c>
      <c r="H201" s="174" t="s">
        <v>272</v>
      </c>
      <c r="I201">
        <v>1.0005882628222924E-2</v>
      </c>
      <c r="J201">
        <v>0.54599047603206174</v>
      </c>
      <c r="K201">
        <v>7.1452012564227852E-3</v>
      </c>
      <c r="L201">
        <v>3.4696144423229137E-2</v>
      </c>
      <c r="M201">
        <v>2.7189866666494762</v>
      </c>
      <c r="N201">
        <v>6.0306205882096245E-2</v>
      </c>
      <c r="O201">
        <v>2.0581492988045493</v>
      </c>
      <c r="P201">
        <v>0.56211241058096773</v>
      </c>
      <c r="Q201">
        <v>7.5623461569416005E-3</v>
      </c>
      <c r="R201">
        <v>0.15459750248613172</v>
      </c>
      <c r="S201">
        <v>5.4846905352743326E-5</v>
      </c>
      <c r="T201">
        <v>0.1545975024861303</v>
      </c>
      <c r="U201">
        <v>1.3074213480049257</v>
      </c>
      <c r="V201">
        <v>0.43703910350967928</v>
      </c>
      <c r="W201">
        <v>0.26534049606607185</v>
      </c>
      <c r="X201">
        <v>1.8050270046183943</v>
      </c>
      <c r="Y201">
        <v>0.34995743782595129</v>
      </c>
      <c r="Z201">
        <v>0.57369005169604681</v>
      </c>
    </row>
    <row r="202" spans="1:26" s="56" customFormat="1" x14ac:dyDescent="0.2">
      <c r="A202" s="56">
        <v>8445</v>
      </c>
      <c r="B202" s="56" t="s">
        <v>296</v>
      </c>
      <c r="C202" s="56" t="s">
        <v>97</v>
      </c>
      <c r="D202" s="131">
        <v>42836</v>
      </c>
      <c r="E202" s="72">
        <v>7.55</v>
      </c>
      <c r="F202" s="167">
        <v>0.27599000000000001</v>
      </c>
      <c r="G202" s="167">
        <v>0.10419999999999874</v>
      </c>
      <c r="H202" s="174" t="s">
        <v>306</v>
      </c>
      <c r="I202">
        <v>1.0122418034069882E-2</v>
      </c>
      <c r="J202">
        <v>0.41023810230282126</v>
      </c>
      <c r="K202">
        <v>7.1463363236338754E-3</v>
      </c>
      <c r="L202">
        <v>5.1084147095865028E-3</v>
      </c>
      <c r="M202">
        <v>2.3916761034245364</v>
      </c>
      <c r="N202">
        <v>7.0349483165478869E-3</v>
      </c>
      <c r="O202">
        <v>2.2774671958590722</v>
      </c>
      <c r="P202">
        <v>0.41450347210299238</v>
      </c>
      <c r="Q202">
        <v>9.628878899125639E-3</v>
      </c>
      <c r="R202">
        <v>6.3207562430752151E-2</v>
      </c>
      <c r="S202">
        <v>6.9834704557739132E-5</v>
      </c>
      <c r="T202">
        <v>6.3207562430751874E-2</v>
      </c>
      <c r="U202">
        <v>1.5414290541336255</v>
      </c>
      <c r="V202">
        <v>0.35967367623657281</v>
      </c>
      <c r="W202">
        <v>2.7882053235139237E-3</v>
      </c>
      <c r="X202">
        <v>0.34961017662727589</v>
      </c>
      <c r="Y202">
        <v>4.2949946704958584E-3</v>
      </c>
      <c r="Z202">
        <v>9.5455338448664009E-2</v>
      </c>
    </row>
    <row r="203" spans="1:26" s="56" customFormat="1" x14ac:dyDescent="0.2">
      <c r="A203" s="157">
        <v>8307</v>
      </c>
      <c r="B203" s="157" t="s">
        <v>87</v>
      </c>
      <c r="C203" s="157" t="s">
        <v>79</v>
      </c>
      <c r="D203" s="161">
        <v>42836</v>
      </c>
      <c r="E203" s="159"/>
      <c r="F203" s="169">
        <v>1.09511</v>
      </c>
      <c r="G203" s="169">
        <v>10.26693</v>
      </c>
      <c r="H203" s="174" t="s">
        <v>274</v>
      </c>
      <c r="I203">
        <v>9.9631217000085738E-3</v>
      </c>
      <c r="J203">
        <v>0.908642976335302</v>
      </c>
      <c r="K203">
        <v>7.1437192640737028E-3</v>
      </c>
      <c r="L203">
        <v>1.6811282162745186E-2</v>
      </c>
      <c r="M203">
        <v>2.7197358122467823</v>
      </c>
      <c r="N203">
        <v>1.054967991522713E-2</v>
      </c>
      <c r="O203">
        <v>2.0623284653141818</v>
      </c>
      <c r="P203">
        <v>0.85587317887963377</v>
      </c>
      <c r="Q203">
        <v>7.5585607066725301E-3</v>
      </c>
      <c r="R203">
        <v>0.15026471290225787</v>
      </c>
      <c r="S203">
        <v>5.4819450879182282E-5</v>
      </c>
      <c r="T203">
        <v>0.15026471290225715</v>
      </c>
      <c r="U203">
        <v>1.3119830332148785</v>
      </c>
      <c r="V203">
        <v>0.35400593921131207</v>
      </c>
      <c r="W203">
        <v>0.18710735479793009</v>
      </c>
      <c r="X203">
        <v>0.43387034742089692</v>
      </c>
      <c r="Y203">
        <v>0.2454760960468533</v>
      </c>
      <c r="Z203">
        <v>0.2847246956964119</v>
      </c>
    </row>
    <row r="204" spans="1:26" s="56" customFormat="1" x14ac:dyDescent="0.2">
      <c r="A204" s="56">
        <v>8446</v>
      </c>
      <c r="B204" s="56" t="s">
        <v>297</v>
      </c>
      <c r="C204" s="56" t="s">
        <v>97</v>
      </c>
      <c r="D204" s="131">
        <v>42836</v>
      </c>
      <c r="E204" s="72">
        <v>7.85</v>
      </c>
      <c r="F204" s="167">
        <v>0.26452199999999998</v>
      </c>
      <c r="G204" s="167">
        <v>0.10306000000000104</v>
      </c>
      <c r="H204" s="174" t="s">
        <v>307</v>
      </c>
      <c r="I204">
        <v>1.0084013952206969E-2</v>
      </c>
      <c r="J204">
        <v>0.4661717558854136</v>
      </c>
      <c r="K204">
        <v>7.1396853976866308E-3</v>
      </c>
      <c r="L204">
        <v>4.8321628056488038E-3</v>
      </c>
      <c r="M204">
        <v>2.6063542104778081</v>
      </c>
      <c r="N204">
        <v>7.7992697160725278E-3</v>
      </c>
      <c r="O204">
        <v>2.4726977554292011</v>
      </c>
      <c r="P204">
        <v>0.4543211057773745</v>
      </c>
      <c r="Q204">
        <v>9.5582855321916498E-3</v>
      </c>
      <c r="R204">
        <v>9.9692406027760583E-2</v>
      </c>
      <c r="S204">
        <v>6.9322716923953591E-5</v>
      </c>
      <c r="T204">
        <v>9.9692406027761679E-2</v>
      </c>
      <c r="U204">
        <v>1.6591622413692266</v>
      </c>
      <c r="V204">
        <v>0.27825850054352885</v>
      </c>
      <c r="W204">
        <v>2.1883270539000484E-3</v>
      </c>
      <c r="X204">
        <v>0.27633572689645597</v>
      </c>
      <c r="Y204">
        <v>3.6312803319196213E-3</v>
      </c>
      <c r="Z204">
        <v>0.10242920941749573</v>
      </c>
    </row>
    <row r="205" spans="1:26" s="56" customFormat="1" x14ac:dyDescent="0.2">
      <c r="A205" s="157">
        <v>8307</v>
      </c>
      <c r="B205" s="157" t="s">
        <v>87</v>
      </c>
      <c r="C205" s="157" t="s">
        <v>79</v>
      </c>
      <c r="D205" s="161">
        <v>42836</v>
      </c>
      <c r="E205" s="159"/>
      <c r="F205" s="169">
        <v>1.09511</v>
      </c>
      <c r="G205" s="169">
        <v>10.26693</v>
      </c>
      <c r="H205" s="174" t="s">
        <v>284</v>
      </c>
      <c r="I205">
        <v>9.9536017453850621E-3</v>
      </c>
      <c r="J205">
        <v>0.75400832080617475</v>
      </c>
      <c r="K205">
        <v>7.1434839948618118E-3</v>
      </c>
      <c r="L205">
        <v>7.089660608838512E-3</v>
      </c>
      <c r="M205">
        <v>2.7197332023372964</v>
      </c>
      <c r="N205">
        <v>1.0592956148613039E-2</v>
      </c>
      <c r="O205">
        <v>2.071368574531125</v>
      </c>
      <c r="P205">
        <v>0.72725368715722294</v>
      </c>
      <c r="Q205">
        <v>7.573771551912219E-3</v>
      </c>
      <c r="R205">
        <v>0.13414769535254831</v>
      </c>
      <c r="S205">
        <v>5.4929769525258852E-5</v>
      </c>
      <c r="T205">
        <v>0.13414769535254936</v>
      </c>
      <c r="U205">
        <v>1.3109501222214168</v>
      </c>
      <c r="V205">
        <v>0.27017112378637292</v>
      </c>
      <c r="W205">
        <v>0.18761220733537118</v>
      </c>
      <c r="X205">
        <v>0.5250543313932905</v>
      </c>
      <c r="Y205">
        <v>0.24585567502987962</v>
      </c>
      <c r="Z205">
        <v>0.43960104891163271</v>
      </c>
    </row>
    <row r="206" spans="1:26" s="56" customFormat="1" x14ac:dyDescent="0.2">
      <c r="A206" s="56">
        <v>8447</v>
      </c>
      <c r="B206" s="56" t="s">
        <v>298</v>
      </c>
      <c r="C206" s="56" t="s">
        <v>97</v>
      </c>
      <c r="D206" s="131">
        <v>42836</v>
      </c>
      <c r="E206" s="72">
        <v>8.15</v>
      </c>
      <c r="F206" s="167">
        <v>0.26006000000000001</v>
      </c>
      <c r="G206" s="167">
        <v>0.1094899999999992</v>
      </c>
      <c r="H206" s="174" t="s">
        <v>308</v>
      </c>
      <c r="I206">
        <v>1.0059959408933066E-2</v>
      </c>
      <c r="J206">
        <v>0.43380668285433954</v>
      </c>
      <c r="K206">
        <v>7.1426862621667688E-3</v>
      </c>
      <c r="L206">
        <v>6.6257510343901566E-3</v>
      </c>
      <c r="M206">
        <v>2.4793605210034579</v>
      </c>
      <c r="N206">
        <v>7.0625936419814583E-3</v>
      </c>
      <c r="O206">
        <v>2.3718384796008167</v>
      </c>
      <c r="P206">
        <v>0.42219040915471945</v>
      </c>
      <c r="Q206">
        <v>9.6275760568934072E-3</v>
      </c>
      <c r="R206">
        <v>7.3786889098662684E-2</v>
      </c>
      <c r="S206">
        <v>6.9825255523918501E-5</v>
      </c>
      <c r="T206">
        <v>7.3786889098662614E-2</v>
      </c>
      <c r="U206">
        <v>1.5935360190939749</v>
      </c>
      <c r="V206">
        <v>0.2750263674325974</v>
      </c>
      <c r="W206">
        <v>8.1974323834863774E-3</v>
      </c>
      <c r="X206">
        <v>0.25690447683146733</v>
      </c>
      <c r="Y206">
        <v>1.3067055511407947E-2</v>
      </c>
      <c r="Z206">
        <v>9.8160395998602198E-2</v>
      </c>
    </row>
    <row r="207" spans="1:26" s="56" customFormat="1" x14ac:dyDescent="0.2">
      <c r="A207" s="157">
        <v>8307</v>
      </c>
      <c r="B207" s="157" t="s">
        <v>87</v>
      </c>
      <c r="C207" s="157" t="s">
        <v>79</v>
      </c>
      <c r="D207" s="161">
        <v>42836</v>
      </c>
      <c r="E207" s="159"/>
      <c r="F207" s="169">
        <v>1.09511</v>
      </c>
      <c r="G207" s="169">
        <v>10.26693</v>
      </c>
      <c r="H207" s="174" t="s">
        <v>286</v>
      </c>
      <c r="I207">
        <v>9.9542744335682672E-3</v>
      </c>
      <c r="J207">
        <v>0.5922922224220406</v>
      </c>
      <c r="K207">
        <v>7.1465124632787815E-3</v>
      </c>
      <c r="L207">
        <v>6.5147277752502265E-3</v>
      </c>
      <c r="M207">
        <v>2.719003576878861</v>
      </c>
      <c r="N207">
        <v>1.0572662474797531E-2</v>
      </c>
      <c r="O207">
        <v>2.0682657565669094</v>
      </c>
      <c r="P207">
        <v>0.56463665645565764</v>
      </c>
      <c r="Q207">
        <v>7.566447803478555E-3</v>
      </c>
      <c r="R207">
        <v>0.13537753144821549</v>
      </c>
      <c r="S207">
        <v>5.4876653081124669E-5</v>
      </c>
      <c r="T207">
        <v>0.13537753144821488</v>
      </c>
      <c r="U207">
        <v>1.3057764125130598</v>
      </c>
      <c r="V207">
        <v>0.318878981651877</v>
      </c>
      <c r="W207">
        <v>0.18772171362317952</v>
      </c>
      <c r="X207">
        <v>0.33960037253291375</v>
      </c>
      <c r="Y207">
        <v>0.24491121388607748</v>
      </c>
      <c r="Z207">
        <v>0.28986577140903208</v>
      </c>
    </row>
    <row r="208" spans="1:26" s="56" customFormat="1" x14ac:dyDescent="0.2">
      <c r="A208" s="56">
        <v>8448</v>
      </c>
      <c r="B208" s="56" t="s">
        <v>299</v>
      </c>
      <c r="C208" s="56" t="s">
        <v>97</v>
      </c>
      <c r="D208" s="131">
        <v>42836</v>
      </c>
      <c r="E208" s="72">
        <v>8.4499999999999993</v>
      </c>
      <c r="F208" s="167">
        <v>0.24163999999999999</v>
      </c>
      <c r="G208" s="167">
        <v>0.10453000000000046</v>
      </c>
      <c r="H208" s="174" t="s">
        <v>309</v>
      </c>
      <c r="I208">
        <v>1.0036652221308286E-2</v>
      </c>
      <c r="J208">
        <v>0.5310073503608449</v>
      </c>
      <c r="K208">
        <v>7.1461566741221599E-3</v>
      </c>
      <c r="L208">
        <v>4.6382790532751104E-3</v>
      </c>
      <c r="M208">
        <v>2.1829176037869886</v>
      </c>
      <c r="N208">
        <v>6.9333285054544351E-3</v>
      </c>
      <c r="O208">
        <v>2.1018473551935002</v>
      </c>
      <c r="P208">
        <v>0.56714256760363346</v>
      </c>
      <c r="Q208">
        <v>9.654420568786428E-3</v>
      </c>
      <c r="R208">
        <v>0.10208183516332851</v>
      </c>
      <c r="S208">
        <v>7.001994886015063E-5</v>
      </c>
      <c r="T208">
        <v>0.10208183516332806</v>
      </c>
      <c r="U208">
        <v>1.4103158525589592</v>
      </c>
      <c r="V208">
        <v>0.25495087592455096</v>
      </c>
      <c r="W208">
        <v>4.9509461178734752E-3</v>
      </c>
      <c r="X208">
        <v>0.23789129385771127</v>
      </c>
      <c r="Y208">
        <v>6.9820742939283127E-3</v>
      </c>
      <c r="Z208">
        <v>0.126776976480483</v>
      </c>
    </row>
    <row r="209" spans="1:26" s="56" customFormat="1" x14ac:dyDescent="0.2">
      <c r="A209" s="157">
        <v>8307</v>
      </c>
      <c r="B209" s="157" t="s">
        <v>87</v>
      </c>
      <c r="C209" s="157" t="s">
        <v>79</v>
      </c>
      <c r="D209" s="161">
        <v>42836</v>
      </c>
      <c r="E209" s="159"/>
      <c r="F209" s="169">
        <v>1.09511</v>
      </c>
      <c r="G209" s="169">
        <v>10.26693</v>
      </c>
      <c r="H209" s="174" t="s">
        <v>288</v>
      </c>
      <c r="I209">
        <v>9.9284190804786402E-3</v>
      </c>
      <c r="J209">
        <v>0.56303881016819624</v>
      </c>
      <c r="K209">
        <v>7.1472594575498092E-3</v>
      </c>
      <c r="L209">
        <v>7.4296260142044006E-3</v>
      </c>
      <c r="M209">
        <v>2.7193180262789727</v>
      </c>
      <c r="N209">
        <v>1.026200421180953E-2</v>
      </c>
      <c r="O209">
        <v>2.0758636465638332</v>
      </c>
      <c r="P209">
        <v>0.55228298041152235</v>
      </c>
      <c r="Q209">
        <v>7.5655669972973932E-3</v>
      </c>
      <c r="R209">
        <v>0.12614825192190846</v>
      </c>
      <c r="S209">
        <v>5.4870264919005476E-5</v>
      </c>
      <c r="T209">
        <v>0.12614825192190873</v>
      </c>
      <c r="U209">
        <v>1.3074304356332698</v>
      </c>
      <c r="V209">
        <v>0.35866255016678872</v>
      </c>
      <c r="W209">
        <v>0.18837584159786083</v>
      </c>
      <c r="X209">
        <v>0.48536186632450756</v>
      </c>
      <c r="Y209">
        <v>0.24639014122694911</v>
      </c>
      <c r="Z209">
        <v>0.23743099456843844</v>
      </c>
    </row>
    <row r="210" spans="1:26" s="56" customFormat="1" x14ac:dyDescent="0.2">
      <c r="A210" s="56">
        <v>8449</v>
      </c>
      <c r="B210" s="56" t="s">
        <v>300</v>
      </c>
      <c r="C210" s="56" t="s">
        <v>97</v>
      </c>
      <c r="D210" s="131">
        <v>42836</v>
      </c>
      <c r="E210" s="72">
        <v>8.75</v>
      </c>
      <c r="F210" s="167">
        <v>0.24834999999999999</v>
      </c>
      <c r="G210" s="167">
        <v>0.10321000000000069</v>
      </c>
      <c r="H210" s="174" t="s">
        <v>310</v>
      </c>
      <c r="I210">
        <v>1.0002250791826782E-2</v>
      </c>
      <c r="J210">
        <v>0.40962000128807036</v>
      </c>
      <c r="K210">
        <v>7.1453355614715906E-3</v>
      </c>
      <c r="L210">
        <v>5.3309395830571727E-3</v>
      </c>
      <c r="M210">
        <v>1.749501404932253</v>
      </c>
      <c r="N210">
        <v>6.9470553866149663E-3</v>
      </c>
      <c r="O210">
        <v>1.7504871877939931</v>
      </c>
      <c r="P210">
        <v>0.40882716751910142</v>
      </c>
      <c r="Q210">
        <v>1.0005008514343475E-2</v>
      </c>
      <c r="R210">
        <v>9.6401927854113403E-2</v>
      </c>
      <c r="S210">
        <v>7.2562633824409991E-5</v>
      </c>
      <c r="T210">
        <v>9.6401927854114097E-2</v>
      </c>
      <c r="U210">
        <v>1.1823687593127676</v>
      </c>
      <c r="V210">
        <v>0.29197574569338636</v>
      </c>
      <c r="W210">
        <v>4.8312553326384918E-3</v>
      </c>
      <c r="X210">
        <v>0.26818022358381927</v>
      </c>
      <c r="Y210">
        <v>5.7116044875261153E-3</v>
      </c>
      <c r="Z210">
        <v>9.2631110493008886E-2</v>
      </c>
    </row>
    <row r="211" spans="1:26" s="56" customFormat="1" x14ac:dyDescent="0.2">
      <c r="A211" s="157">
        <v>8307</v>
      </c>
      <c r="B211" s="157" t="s">
        <v>87</v>
      </c>
      <c r="C211" s="157" t="s">
        <v>79</v>
      </c>
      <c r="D211" s="161">
        <v>42836</v>
      </c>
      <c r="E211" s="159"/>
      <c r="F211" s="169">
        <v>1.09511</v>
      </c>
      <c r="G211" s="169">
        <v>10.26693</v>
      </c>
      <c r="H211" s="174" t="s">
        <v>290</v>
      </c>
      <c r="I211">
        <v>9.9937898253696453E-3</v>
      </c>
      <c r="J211">
        <v>0.80524088735879218</v>
      </c>
      <c r="K211">
        <v>7.1464010330754583E-3</v>
      </c>
      <c r="L211">
        <v>6.5133391706799944E-3</v>
      </c>
      <c r="M211">
        <v>2.7192645610361859</v>
      </c>
      <c r="N211">
        <v>9.5303100548779184E-3</v>
      </c>
      <c r="O211">
        <v>2.0576804875151842</v>
      </c>
      <c r="P211">
        <v>0.80612558554417402</v>
      </c>
      <c r="Q211">
        <v>7.5639263456560649E-3</v>
      </c>
      <c r="R211">
        <v>0.10997484772593277</v>
      </c>
      <c r="S211">
        <v>5.4858365878228819E-5</v>
      </c>
      <c r="T211">
        <v>0.10997484772593345</v>
      </c>
      <c r="U211">
        <v>1.3081128238136395</v>
      </c>
      <c r="V211">
        <v>0.28595207941617201</v>
      </c>
      <c r="W211">
        <v>0.18789778044424724</v>
      </c>
      <c r="X211">
        <v>0.43992226573574117</v>
      </c>
      <c r="Y211">
        <v>0.24583106691218859</v>
      </c>
      <c r="Z211">
        <v>0.26976807691316979</v>
      </c>
    </row>
    <row r="212" spans="1:26" s="56" customFormat="1" x14ac:dyDescent="0.2">
      <c r="A212" s="56">
        <v>8450</v>
      </c>
      <c r="B212" s="56" t="s">
        <v>301</v>
      </c>
      <c r="C212" s="56" t="s">
        <v>97</v>
      </c>
      <c r="D212" s="131">
        <v>42836</v>
      </c>
      <c r="E212" s="72">
        <v>9.0500000000000007</v>
      </c>
      <c r="F212" s="167">
        <v>0.23848</v>
      </c>
      <c r="G212" s="167">
        <v>0.10213999999999857</v>
      </c>
      <c r="H212" s="174" t="s">
        <v>311</v>
      </c>
      <c r="I212">
        <v>9.9742088325087009E-3</v>
      </c>
      <c r="J212">
        <v>0.38374339555512982</v>
      </c>
      <c r="K212">
        <v>7.143892318966413E-3</v>
      </c>
      <c r="L212">
        <v>6.9192352557664941E-3</v>
      </c>
      <c r="M212">
        <v>1.5895756534661196</v>
      </c>
      <c r="N212">
        <v>7.9681730797486628E-3</v>
      </c>
      <c r="O212">
        <v>1.6153860077014055</v>
      </c>
      <c r="P212">
        <v>0.40285485826177864</v>
      </c>
      <c r="Q212">
        <v>1.0138906567951462E-2</v>
      </c>
      <c r="R212">
        <v>9.6072799077006846E-2</v>
      </c>
      <c r="S212">
        <v>7.3533746984366698E-5</v>
      </c>
      <c r="T212">
        <v>9.6072799077006596E-2</v>
      </c>
      <c r="U212">
        <v>1.0909546058268125</v>
      </c>
      <c r="V212">
        <v>0.35869186865020553</v>
      </c>
      <c r="W212">
        <v>7.9072628824686016E-3</v>
      </c>
      <c r="X212">
        <v>0.36171685444424684</v>
      </c>
      <c r="Y212">
        <v>8.627710703234908E-3</v>
      </c>
      <c r="Z212">
        <v>0.1023381635742398</v>
      </c>
    </row>
    <row r="213" spans="1:26" s="56" customFormat="1" x14ac:dyDescent="0.2">
      <c r="A213" s="157">
        <v>8307</v>
      </c>
      <c r="B213" s="157" t="s">
        <v>87</v>
      </c>
      <c r="C213" s="157" t="s">
        <v>79</v>
      </c>
      <c r="D213" s="161">
        <v>42836</v>
      </c>
      <c r="E213" s="159"/>
      <c r="F213" s="169">
        <v>1.09511</v>
      </c>
      <c r="G213" s="169">
        <v>10.26693</v>
      </c>
      <c r="H213" s="174" t="s">
        <v>290</v>
      </c>
      <c r="I213">
        <v>9.9937898253696453E-3</v>
      </c>
      <c r="J213">
        <v>0.80524088735879218</v>
      </c>
      <c r="K213">
        <v>7.1464010330754583E-3</v>
      </c>
      <c r="L213">
        <v>6.5133391706799944E-3</v>
      </c>
      <c r="M213">
        <v>2.7192645610361859</v>
      </c>
      <c r="N213">
        <v>9.5303100548779184E-3</v>
      </c>
      <c r="O213">
        <v>2.0576804875151842</v>
      </c>
      <c r="P213">
        <v>0.80612558554417402</v>
      </c>
      <c r="Q213">
        <v>7.5639263456560649E-3</v>
      </c>
      <c r="R213">
        <v>0.10997484772593277</v>
      </c>
      <c r="S213">
        <v>5.4858365878228819E-5</v>
      </c>
      <c r="T213">
        <v>0.10997484772593345</v>
      </c>
      <c r="U213">
        <v>1.3081128238136395</v>
      </c>
      <c r="V213">
        <v>0.28595207941617201</v>
      </c>
      <c r="W213">
        <v>0.18789778044424724</v>
      </c>
      <c r="X213">
        <v>0.43992226573574117</v>
      </c>
      <c r="Y213">
        <v>0.24583106691218859</v>
      </c>
      <c r="Z213">
        <v>0.26976807691316979</v>
      </c>
    </row>
    <row r="214" spans="1:26" s="56" customFormat="1" x14ac:dyDescent="0.2">
      <c r="D214" s="131"/>
      <c r="E214" s="72"/>
      <c r="F214" s="167"/>
      <c r="G214" s="167"/>
      <c r="H214" s="70"/>
      <c r="I214" s="70"/>
      <c r="J214" s="72"/>
      <c r="K214" s="70"/>
      <c r="L214" s="106"/>
      <c r="M214" s="106"/>
      <c r="N214" s="106"/>
      <c r="O214" s="70"/>
      <c r="P214" s="72"/>
      <c r="Q214" s="71"/>
      <c r="R214" s="126"/>
      <c r="S214" s="164"/>
      <c r="U214" s="70"/>
      <c r="V214" s="72"/>
      <c r="W214" s="70"/>
      <c r="X214" s="72"/>
      <c r="Y214" s="71"/>
      <c r="Z214" s="72"/>
    </row>
    <row r="215" spans="1:26" s="56" customFormat="1" x14ac:dyDescent="0.2">
      <c r="A215" s="157">
        <v>8307</v>
      </c>
      <c r="B215" s="157" t="s">
        <v>87</v>
      </c>
      <c r="C215" s="157" t="s">
        <v>79</v>
      </c>
      <c r="D215" s="161">
        <v>42837</v>
      </c>
      <c r="E215" s="159"/>
      <c r="F215" s="169">
        <v>1.09511</v>
      </c>
      <c r="G215" s="169">
        <v>10.26693</v>
      </c>
      <c r="H215" s="174" t="s">
        <v>272</v>
      </c>
      <c r="I215">
        <v>1.0021443220459477E-2</v>
      </c>
      <c r="J215">
        <v>0.55252272153364568</v>
      </c>
      <c r="K215">
        <v>7.1240020634606377E-3</v>
      </c>
      <c r="L215">
        <v>6.0662003025145315E-3</v>
      </c>
      <c r="M215">
        <v>2.7193548229150899</v>
      </c>
      <c r="N215">
        <v>1.0941618539926659E-2</v>
      </c>
      <c r="O215">
        <v>2.0420479436363461</v>
      </c>
      <c r="P215">
        <v>0.53985154734203322</v>
      </c>
      <c r="Q215">
        <v>7.5469267666218648E-3</v>
      </c>
      <c r="R215">
        <v>0.11047414381773583</v>
      </c>
      <c r="S215">
        <v>5.473507420617677E-5</v>
      </c>
      <c r="T215">
        <v>0.1104741438177344</v>
      </c>
      <c r="U215">
        <v>1.312953999384153</v>
      </c>
      <c r="V215">
        <v>0.31862028492986966</v>
      </c>
      <c r="W215">
        <v>0.19187378350211168</v>
      </c>
      <c r="X215">
        <v>0.41756068092903398</v>
      </c>
      <c r="Y215">
        <v>0.25190953593865895</v>
      </c>
      <c r="Z215">
        <v>0.32590280263579324</v>
      </c>
    </row>
    <row r="216" spans="1:26" s="56" customFormat="1" x14ac:dyDescent="0.2">
      <c r="A216" s="56">
        <v>8451</v>
      </c>
      <c r="B216" s="56" t="s">
        <v>302</v>
      </c>
      <c r="C216" s="56" t="s">
        <v>97</v>
      </c>
      <c r="D216" s="131">
        <v>42837</v>
      </c>
      <c r="E216" s="72">
        <v>9.35</v>
      </c>
      <c r="F216" s="167">
        <v>0.24790999999999999</v>
      </c>
      <c r="G216" s="167">
        <v>0.10397999999999996</v>
      </c>
      <c r="H216" s="174" t="s">
        <v>312</v>
      </c>
      <c r="I216">
        <v>1.0004989288160937E-2</v>
      </c>
      <c r="J216">
        <v>0.45377498897043361</v>
      </c>
      <c r="K216">
        <v>7.1182610681862699E-3</v>
      </c>
      <c r="L216">
        <v>8.8437411086064524E-3</v>
      </c>
      <c r="M216">
        <v>1.5788392013280441</v>
      </c>
      <c r="N216">
        <v>6.7485804476751258E-3</v>
      </c>
      <c r="O216">
        <v>1.6039096735239604</v>
      </c>
      <c r="P216">
        <v>0.42472747262657978</v>
      </c>
      <c r="Q216">
        <v>1.0164400774994305E-2</v>
      </c>
      <c r="R216">
        <v>9.7903750356981636E-2</v>
      </c>
      <c r="S216">
        <v>7.3718647057928994E-5</v>
      </c>
      <c r="T216">
        <v>9.790375035698072E-2</v>
      </c>
      <c r="U216">
        <v>1.092036307184336</v>
      </c>
      <c r="V216">
        <v>0.27347558768574287</v>
      </c>
      <c r="W216">
        <v>2.0586630147057241E-3</v>
      </c>
      <c r="X216">
        <v>0.27739321468674566</v>
      </c>
      <c r="Y216">
        <v>2.2477691359220446E-3</v>
      </c>
      <c r="Z216">
        <v>8.2364616688805875E-2</v>
      </c>
    </row>
    <row r="217" spans="1:26" s="56" customFormat="1" x14ac:dyDescent="0.2">
      <c r="A217" s="157">
        <v>8307</v>
      </c>
      <c r="B217" s="157" t="s">
        <v>87</v>
      </c>
      <c r="C217" s="157" t="s">
        <v>79</v>
      </c>
      <c r="D217" s="161">
        <v>42837</v>
      </c>
      <c r="E217" s="159"/>
      <c r="F217" s="169">
        <v>1.09511</v>
      </c>
      <c r="G217" s="169">
        <v>10.26693</v>
      </c>
      <c r="H217" s="174" t="s">
        <v>274</v>
      </c>
      <c r="I217">
        <v>1.005357520764719E-2</v>
      </c>
      <c r="J217">
        <v>0.54454838443799103</v>
      </c>
      <c r="K217">
        <v>7.1132333275394158E-3</v>
      </c>
      <c r="L217">
        <v>6.8031600581606082E-3</v>
      </c>
      <c r="M217">
        <v>2.7194003830706506</v>
      </c>
      <c r="N217">
        <v>1.0705393769041545E-2</v>
      </c>
      <c r="O217">
        <v>2.0504342980747543</v>
      </c>
      <c r="P217">
        <v>0.57901586547711603</v>
      </c>
      <c r="Q217">
        <v>7.5673754089459287E-3</v>
      </c>
      <c r="R217">
        <v>0.12875334808843689</v>
      </c>
      <c r="S217">
        <v>5.4883380661192823E-5</v>
      </c>
      <c r="T217">
        <v>0.12875334808843433</v>
      </c>
      <c r="U217">
        <v>1.3151055822589521</v>
      </c>
      <c r="V217">
        <v>0.3204330875362249</v>
      </c>
      <c r="W217">
        <v>0.19168376870830806</v>
      </c>
      <c r="X217">
        <v>0.47602793796866705</v>
      </c>
      <c r="Y217">
        <v>0.25201390295226112</v>
      </c>
      <c r="Z217">
        <v>0.3201913712309456</v>
      </c>
    </row>
    <row r="218" spans="1:26" s="56" customFormat="1" x14ac:dyDescent="0.2">
      <c r="A218" s="56">
        <v>8452</v>
      </c>
      <c r="B218" s="56" t="s">
        <v>303</v>
      </c>
      <c r="C218" s="56" t="s">
        <v>97</v>
      </c>
      <c r="D218" s="131">
        <v>42837</v>
      </c>
      <c r="E218" s="72">
        <v>9.65</v>
      </c>
      <c r="F218" s="167">
        <v>0.18820000000000001</v>
      </c>
      <c r="G218" s="167">
        <v>0.10209000000000046</v>
      </c>
      <c r="H218" s="174" t="s">
        <v>313</v>
      </c>
      <c r="I218">
        <v>1.013605477694062E-2</v>
      </c>
      <c r="J218">
        <v>0.37587862355157259</v>
      </c>
      <c r="K218">
        <v>7.1112732383968955E-3</v>
      </c>
      <c r="L218">
        <v>6.8535635392389972E-3</v>
      </c>
      <c r="M218">
        <v>1.242569137195402</v>
      </c>
      <c r="N218">
        <v>6.5226606165007962E-3</v>
      </c>
      <c r="O218">
        <v>1.2542734048364077</v>
      </c>
      <c r="P218">
        <v>0.3706053743481777</v>
      </c>
      <c r="Q218">
        <v>1.02385444888854E-2</v>
      </c>
      <c r="R218">
        <v>0.12761975341138584</v>
      </c>
      <c r="S218">
        <v>7.4256384047732447E-5</v>
      </c>
      <c r="T218">
        <v>0.12761975341138559</v>
      </c>
      <c r="U218">
        <v>0.86826915173868613</v>
      </c>
      <c r="V218">
        <v>0.32863113166134444</v>
      </c>
      <c r="W218">
        <v>3.7668383026646765E-3</v>
      </c>
      <c r="X218">
        <v>0.29941798400530062</v>
      </c>
      <c r="Y218">
        <v>3.2714209505108932E-3</v>
      </c>
      <c r="Z218">
        <v>0.14740205553616065</v>
      </c>
    </row>
    <row r="219" spans="1:26" s="56" customFormat="1" x14ac:dyDescent="0.2">
      <c r="A219" s="157">
        <v>8307</v>
      </c>
      <c r="B219" s="157" t="s">
        <v>87</v>
      </c>
      <c r="C219" s="157" t="s">
        <v>79</v>
      </c>
      <c r="D219" s="161">
        <v>42837</v>
      </c>
      <c r="E219" s="159"/>
      <c r="F219" s="169">
        <v>1.09511</v>
      </c>
      <c r="G219" s="169">
        <v>10.26693</v>
      </c>
      <c r="H219" s="174" t="s">
        <v>284</v>
      </c>
      <c r="I219">
        <v>1.0007781268959414E-2</v>
      </c>
      <c r="J219">
        <v>0.95005725817653397</v>
      </c>
      <c r="K219">
        <v>7.1090718439014216E-3</v>
      </c>
      <c r="L219">
        <v>7.1974916216287609E-3</v>
      </c>
      <c r="M219">
        <v>2.7195421288976238</v>
      </c>
      <c r="N219">
        <v>1.4394279827745684E-2</v>
      </c>
      <c r="O219">
        <v>2.0579884704080578</v>
      </c>
      <c r="P219">
        <v>1.0034521886834964</v>
      </c>
      <c r="Q219">
        <v>7.5638606398453594E-3</v>
      </c>
      <c r="R219">
        <v>0.19457401768098176</v>
      </c>
      <c r="S219">
        <v>5.4857889338236294E-5</v>
      </c>
      <c r="T219">
        <v>0.19457401768098245</v>
      </c>
      <c r="U219">
        <v>1.3161496170316576</v>
      </c>
      <c r="V219">
        <v>0.35173008274067652</v>
      </c>
      <c r="W219">
        <v>0.19281814590465129</v>
      </c>
      <c r="X219">
        <v>0.62375752267810247</v>
      </c>
      <c r="Y219">
        <v>0.25415095050087072</v>
      </c>
      <c r="Z219">
        <v>0.4027227861830589</v>
      </c>
    </row>
    <row r="220" spans="1:26" s="56" customFormat="1" x14ac:dyDescent="0.2">
      <c r="A220" s="56">
        <v>8453</v>
      </c>
      <c r="B220" s="56" t="s">
        <v>304</v>
      </c>
      <c r="C220" s="56" t="s">
        <v>97</v>
      </c>
      <c r="D220" s="131">
        <v>42837</v>
      </c>
      <c r="E220" s="72">
        <v>9.9499999999999993</v>
      </c>
      <c r="F220" s="167">
        <v>0.22716</v>
      </c>
      <c r="G220" s="167">
        <v>0.10126999999999953</v>
      </c>
      <c r="H220" s="174" t="s">
        <v>314</v>
      </c>
      <c r="I220">
        <v>1.0052461878130378E-2</v>
      </c>
      <c r="J220">
        <v>0.58873366610244993</v>
      </c>
      <c r="K220">
        <v>7.1013972437748898E-3</v>
      </c>
      <c r="L220">
        <v>8.1211684726020042E-3</v>
      </c>
      <c r="M220">
        <v>1.5915217259773813</v>
      </c>
      <c r="N220">
        <v>8.0158778618436947E-3</v>
      </c>
      <c r="O220">
        <v>1.5722237998491158</v>
      </c>
      <c r="P220">
        <v>0.57711841427317911</v>
      </c>
      <c r="Q220">
        <v>9.9232621474245677E-3</v>
      </c>
      <c r="R220">
        <v>0.13320006713032195</v>
      </c>
      <c r="S220">
        <v>7.1969757598396968E-5</v>
      </c>
      <c r="T220">
        <v>0.13320006713032259</v>
      </c>
      <c r="U220">
        <v>1.0701137975885151</v>
      </c>
      <c r="V220">
        <v>0.28371835722023053</v>
      </c>
      <c r="W220">
        <v>1.4044444827402035E-2</v>
      </c>
      <c r="X220">
        <v>0.25088203932638004</v>
      </c>
      <c r="Y220">
        <v>1.5019863881309128E-2</v>
      </c>
      <c r="Z220">
        <v>0.11769320501735449</v>
      </c>
    </row>
    <row r="221" spans="1:26" s="56" customFormat="1" x14ac:dyDescent="0.2">
      <c r="A221" s="157">
        <v>8307</v>
      </c>
      <c r="B221" s="157" t="s">
        <v>87</v>
      </c>
      <c r="C221" s="157" t="s">
        <v>79</v>
      </c>
      <c r="D221" s="161">
        <v>42837</v>
      </c>
      <c r="E221" s="159"/>
      <c r="F221" s="169">
        <v>1.09511</v>
      </c>
      <c r="G221" s="169">
        <v>10.26693</v>
      </c>
      <c r="H221" s="174" t="s">
        <v>286</v>
      </c>
      <c r="I221">
        <v>1.0227434736400245E-2</v>
      </c>
      <c r="J221">
        <v>1.1412150313690008</v>
      </c>
      <c r="K221">
        <v>7.0970941825189192E-3</v>
      </c>
      <c r="L221">
        <v>8.4430652937524039E-3</v>
      </c>
      <c r="M221">
        <v>2.7194322659591101</v>
      </c>
      <c r="N221">
        <v>1.7992613113506622E-2</v>
      </c>
      <c r="O221">
        <v>2.0217861406921585</v>
      </c>
      <c r="P221">
        <v>1.0855917021349784</v>
      </c>
      <c r="Q221">
        <v>7.5847968586781403E-3</v>
      </c>
      <c r="R221">
        <v>0.21781694443829025</v>
      </c>
      <c r="S221">
        <v>5.5009732005701593E-5</v>
      </c>
      <c r="T221">
        <v>0.21781694443828917</v>
      </c>
      <c r="U221">
        <v>1.311647536578729</v>
      </c>
      <c r="V221">
        <v>0.34430070228223769</v>
      </c>
      <c r="W221">
        <v>0.19770365416620742</v>
      </c>
      <c r="X221">
        <v>0.69315714438129661</v>
      </c>
      <c r="Y221">
        <v>0.25899870678496112</v>
      </c>
      <c r="Z221">
        <v>0.62082807328044753</v>
      </c>
    </row>
    <row r="222" spans="1:26" s="56" customFormat="1" x14ac:dyDescent="0.2">
      <c r="A222" s="56">
        <v>8454</v>
      </c>
      <c r="B222" s="56" t="s">
        <v>305</v>
      </c>
      <c r="C222" s="56" t="s">
        <v>97</v>
      </c>
      <c r="D222" s="131">
        <v>42837</v>
      </c>
      <c r="E222" s="72">
        <v>10.25</v>
      </c>
      <c r="F222" s="167">
        <v>0.20918</v>
      </c>
      <c r="G222" s="167">
        <v>0.10288000000000075</v>
      </c>
      <c r="H222" s="174" t="s">
        <v>315</v>
      </c>
      <c r="I222">
        <v>9.9496237618463632E-3</v>
      </c>
      <c r="J222">
        <v>0.51955766889656496</v>
      </c>
      <c r="K222">
        <v>7.0944677418330699E-3</v>
      </c>
      <c r="L222">
        <v>4.5761546487266547E-2</v>
      </c>
      <c r="M222">
        <v>1.7351165928536427</v>
      </c>
      <c r="N222">
        <v>6.6259156969921101E-2</v>
      </c>
      <c r="O222">
        <v>1.7430564461075582</v>
      </c>
      <c r="P222">
        <v>0.52171490780373131</v>
      </c>
      <c r="Q222">
        <v>9.9914212817807622E-3</v>
      </c>
      <c r="R222">
        <v>9.3928191674693642E-2</v>
      </c>
      <c r="S222">
        <v>7.2464090641790856E-5</v>
      </c>
      <c r="T222">
        <v>9.3928191674692546E-2</v>
      </c>
      <c r="U222">
        <v>1.1765908083827639</v>
      </c>
      <c r="V222">
        <v>0.28608183722769082</v>
      </c>
      <c r="W222">
        <v>1.7290433210508379E-2</v>
      </c>
      <c r="X222">
        <v>0.26312078747768686</v>
      </c>
      <c r="Y222">
        <v>2.0365865087142426E-2</v>
      </c>
      <c r="Z222">
        <v>0.14762142403767758</v>
      </c>
    </row>
    <row r="223" spans="1:26" s="56" customFormat="1" x14ac:dyDescent="0.2">
      <c r="A223" s="157">
        <v>8307</v>
      </c>
      <c r="B223" s="157" t="s">
        <v>87</v>
      </c>
      <c r="C223" s="157" t="s">
        <v>79</v>
      </c>
      <c r="D223" s="161">
        <v>42837</v>
      </c>
      <c r="E223" s="159"/>
      <c r="F223" s="169">
        <v>1.09511</v>
      </c>
      <c r="G223" s="169">
        <v>10.26693</v>
      </c>
      <c r="H223" s="174" t="s">
        <v>288</v>
      </c>
      <c r="I223">
        <v>1.0011920289580825E-2</v>
      </c>
      <c r="J223">
        <v>0.91201000746366134</v>
      </c>
      <c r="K223">
        <v>7.1072172386143452E-3</v>
      </c>
      <c r="L223">
        <v>1.0154188801431738E-2</v>
      </c>
      <c r="M223">
        <v>2.7190571967059052</v>
      </c>
      <c r="N223">
        <v>1.2784631679546384E-2</v>
      </c>
      <c r="O223">
        <v>2.0591361086198199</v>
      </c>
      <c r="P223">
        <v>0.88973561541939494</v>
      </c>
      <c r="Q223">
        <v>7.5831337111632278E-3</v>
      </c>
      <c r="R223">
        <v>0.15094450195259182</v>
      </c>
      <c r="S223">
        <v>5.4997669810657211E-5</v>
      </c>
      <c r="T223">
        <v>0.15094450195259054</v>
      </c>
      <c r="U223">
        <v>1.3157172603885066</v>
      </c>
      <c r="V223">
        <v>0.37336982376290917</v>
      </c>
      <c r="W223">
        <v>0.19604627027178159</v>
      </c>
      <c r="X223">
        <v>0.53143184482360872</v>
      </c>
      <c r="Y223">
        <v>0.25723106997402051</v>
      </c>
      <c r="Z223">
        <v>0.47411916160344236</v>
      </c>
    </row>
    <row r="224" spans="1:26" s="56" customFormat="1" x14ac:dyDescent="0.2">
      <c r="D224" s="131"/>
      <c r="E224" s="72" t="s">
        <v>323</v>
      </c>
      <c r="F224" s="167"/>
      <c r="G224" s="167"/>
      <c r="H224" s="70"/>
      <c r="I224" s="70"/>
      <c r="J224" s="72"/>
      <c r="K224" s="70"/>
      <c r="L224" s="106"/>
      <c r="M224" s="106"/>
      <c r="N224" s="106"/>
      <c r="O224" s="70"/>
      <c r="P224" s="72"/>
      <c r="Q224" s="71"/>
      <c r="R224" s="126"/>
      <c r="S224" s="164"/>
      <c r="U224" s="70"/>
      <c r="V224" s="72"/>
      <c r="W224" s="70"/>
      <c r="X224" s="72"/>
      <c r="Y224" s="71"/>
      <c r="Z224" s="72"/>
    </row>
    <row r="225" spans="1:26" s="56" customFormat="1" x14ac:dyDescent="0.2">
      <c r="A225" s="157">
        <v>8307</v>
      </c>
      <c r="B225" s="157" t="s">
        <v>87</v>
      </c>
      <c r="C225" s="157" t="s">
        <v>79</v>
      </c>
      <c r="D225" s="161">
        <v>42843</v>
      </c>
      <c r="E225" s="159"/>
      <c r="F225" s="169">
        <v>1.09511</v>
      </c>
      <c r="G225" s="169">
        <v>10.26693</v>
      </c>
      <c r="H225" s="174" t="s">
        <v>272</v>
      </c>
      <c r="I225">
        <v>1.0026230501936399E-2</v>
      </c>
      <c r="J225">
        <v>1.7853552380994613</v>
      </c>
      <c r="K225">
        <v>7.1374323003310326E-3</v>
      </c>
      <c r="L225">
        <v>8.9551212389739742E-3</v>
      </c>
      <c r="M225">
        <v>2.718722154253872</v>
      </c>
      <c r="N225">
        <v>1.510530660807766E-2</v>
      </c>
      <c r="O225">
        <v>2.0569726063431286</v>
      </c>
      <c r="P225">
        <v>1.8034711391874674</v>
      </c>
      <c r="Q225">
        <v>7.5534098297510123E-3</v>
      </c>
      <c r="R225">
        <v>0.22453631180708525</v>
      </c>
      <c r="S225">
        <v>5.478209347010113E-5</v>
      </c>
      <c r="T225">
        <v>0.22453631180708483</v>
      </c>
      <c r="U225">
        <v>1.3137384560386911</v>
      </c>
      <c r="V225">
        <v>0.43607377857012758</v>
      </c>
      <c r="W225">
        <v>0.19222089555096109</v>
      </c>
      <c r="X225">
        <v>1.0775160273416389</v>
      </c>
      <c r="Y225">
        <v>0.25345618964974276</v>
      </c>
      <c r="Z225">
        <v>0.79183628690669661</v>
      </c>
    </row>
    <row r="226" spans="1:26" s="56" customFormat="1" x14ac:dyDescent="0.2">
      <c r="A226" s="56">
        <v>8473</v>
      </c>
      <c r="B226" s="56" t="s">
        <v>322</v>
      </c>
      <c r="C226" s="56" t="s">
        <v>97</v>
      </c>
      <c r="D226" s="131">
        <v>42843</v>
      </c>
      <c r="E226" s="72">
        <v>319</v>
      </c>
      <c r="F226" s="70">
        <v>8.7760000000000005E-2</v>
      </c>
      <c r="G226" s="70">
        <v>0.10238</v>
      </c>
      <c r="H226" s="174" t="s">
        <v>316</v>
      </c>
      <c r="I226">
        <v>1.0082372043631353E-2</v>
      </c>
      <c r="J226">
        <v>0.61471797168949294</v>
      </c>
      <c r="K226">
        <v>7.1328852066646414E-3</v>
      </c>
      <c r="L226">
        <v>1.3257119278473482E-2</v>
      </c>
      <c r="M226">
        <v>1.1812608763393613</v>
      </c>
      <c r="N226">
        <v>9.5623938319909837E-3</v>
      </c>
      <c r="O226">
        <v>1.5731666002299016</v>
      </c>
      <c r="P226">
        <v>0.67550895704461689</v>
      </c>
      <c r="Q226">
        <v>1.3420826815386873E-2</v>
      </c>
      <c r="R226">
        <v>0.12210989395458836</v>
      </c>
      <c r="S226">
        <v>9.7336303155524505E-5</v>
      </c>
      <c r="T226">
        <v>0.12210989395458785</v>
      </c>
      <c r="U226">
        <v>0.85839942870135166</v>
      </c>
      <c r="V226">
        <v>0.26880235931095781</v>
      </c>
      <c r="W226">
        <v>5.6297110387963388E-2</v>
      </c>
      <c r="X226">
        <v>0.29732017813085171</v>
      </c>
      <c r="Y226">
        <v>4.8310399616024804E-2</v>
      </c>
      <c r="Z226">
        <v>0.17750510089744292</v>
      </c>
    </row>
    <row r="227" spans="1:26" s="56" customFormat="1" x14ac:dyDescent="0.2">
      <c r="A227" s="157">
        <v>8307</v>
      </c>
      <c r="B227" s="157" t="s">
        <v>87</v>
      </c>
      <c r="C227" s="157" t="s">
        <v>79</v>
      </c>
      <c r="D227" s="161">
        <v>42843</v>
      </c>
      <c r="E227" s="159"/>
      <c r="F227" s="169">
        <v>1.09511</v>
      </c>
      <c r="G227" s="169">
        <v>10.26693</v>
      </c>
      <c r="H227" s="174" t="s">
        <v>274</v>
      </c>
      <c r="I227">
        <v>1.0021684246605505E-2</v>
      </c>
      <c r="J227">
        <v>1.8188602652998889</v>
      </c>
      <c r="K227">
        <v>7.1299465584976863E-3</v>
      </c>
      <c r="L227">
        <v>7.9950215498264445E-3</v>
      </c>
      <c r="M227">
        <v>2.7193657495928494</v>
      </c>
      <c r="N227">
        <v>2.1458131389670468E-2</v>
      </c>
      <c r="O227">
        <v>2.0634483972057045</v>
      </c>
      <c r="P227">
        <v>1.9212249085503155</v>
      </c>
      <c r="Q227">
        <v>7.5544540656926271E-3</v>
      </c>
      <c r="R227">
        <v>0.31023455095637575</v>
      </c>
      <c r="S227">
        <v>5.4789666927949675E-5</v>
      </c>
      <c r="T227">
        <v>0.3102345509563742</v>
      </c>
      <c r="U227">
        <v>1.3124968427005166</v>
      </c>
      <c r="V227">
        <v>0.36862849060552205</v>
      </c>
      <c r="W227">
        <v>0.19395818718764929</v>
      </c>
      <c r="X227">
        <v>0.86863900537953431</v>
      </c>
      <c r="Y227">
        <v>0.25437556207800027</v>
      </c>
      <c r="Z227">
        <v>0.92655888312565338</v>
      </c>
    </row>
    <row r="228" spans="1:26" s="56" customFormat="1" x14ac:dyDescent="0.2">
      <c r="A228" s="56">
        <v>8474</v>
      </c>
      <c r="B228" s="56" t="s">
        <v>324</v>
      </c>
      <c r="C228" s="56" t="s">
        <v>97</v>
      </c>
      <c r="D228" s="131">
        <v>42843</v>
      </c>
      <c r="E228" s="72">
        <v>335</v>
      </c>
      <c r="F228" s="70">
        <v>8.4290000000000004E-2</v>
      </c>
      <c r="G228" s="70">
        <v>0.10206999999999999</v>
      </c>
      <c r="H228" s="174" t="s">
        <v>317</v>
      </c>
      <c r="I228">
        <v>1.009657376661805E-2</v>
      </c>
      <c r="J228">
        <v>0.53076197762323918</v>
      </c>
      <c r="K228">
        <v>7.1283195404913775E-3</v>
      </c>
      <c r="L228">
        <v>8.2070690229596836E-3</v>
      </c>
      <c r="M228">
        <v>1.2819535293383038</v>
      </c>
      <c r="N228">
        <v>9.6445039405214511E-3</v>
      </c>
      <c r="O228">
        <v>1.709325334888766</v>
      </c>
      <c r="P228">
        <v>0.51546200162515265</v>
      </c>
      <c r="Q228">
        <v>1.3439515082489327E-2</v>
      </c>
      <c r="R228">
        <v>0.10992355414906511</v>
      </c>
      <c r="S228">
        <v>9.7471842258827016E-5</v>
      </c>
      <c r="T228">
        <v>0.10992355414906463</v>
      </c>
      <c r="U228">
        <v>0.9314050616095223</v>
      </c>
      <c r="V228">
        <v>0.31919773458825307</v>
      </c>
      <c r="W228">
        <v>7.7548371774835367E-2</v>
      </c>
      <c r="X228">
        <v>0.33697478024086108</v>
      </c>
      <c r="Y228">
        <v>7.2282192515473687E-2</v>
      </c>
      <c r="Z228">
        <v>0.20178028593177927</v>
      </c>
    </row>
    <row r="229" spans="1:26" s="56" customFormat="1" x14ac:dyDescent="0.2">
      <c r="A229" s="157">
        <v>8307</v>
      </c>
      <c r="B229" s="157" t="s">
        <v>87</v>
      </c>
      <c r="C229" s="157" t="s">
        <v>79</v>
      </c>
      <c r="D229" s="161">
        <v>42843</v>
      </c>
      <c r="E229" s="159"/>
      <c r="F229" s="169">
        <v>1.09511</v>
      </c>
      <c r="G229" s="169">
        <v>10.26693</v>
      </c>
      <c r="H229" s="174" t="s">
        <v>284</v>
      </c>
      <c r="I229">
        <v>1.0107618916881191E-2</v>
      </c>
      <c r="J229">
        <v>1.314757330961539</v>
      </c>
      <c r="K229">
        <v>7.1246048478423437E-3</v>
      </c>
      <c r="L229">
        <v>9.8265362982500534E-3</v>
      </c>
      <c r="M229">
        <v>2.7194682874143399</v>
      </c>
      <c r="N229">
        <v>2.2757987460776417E-2</v>
      </c>
      <c r="O229">
        <v>2.0288902420812787</v>
      </c>
      <c r="P229">
        <v>1.3415017649960508</v>
      </c>
      <c r="Q229">
        <v>7.5531964305691982E-3</v>
      </c>
      <c r="R229">
        <v>0.26298912297990007</v>
      </c>
      <c r="S229">
        <v>5.4780545764602789E-5</v>
      </c>
      <c r="T229">
        <v>0.26298912297989951</v>
      </c>
      <c r="U229">
        <v>1.3117297245024426</v>
      </c>
      <c r="V229">
        <v>0.37144733630086202</v>
      </c>
      <c r="W229">
        <v>0.19182031159590204</v>
      </c>
      <c r="X229">
        <v>0.98880284847880062</v>
      </c>
      <c r="Y229">
        <v>0.25147809643544128</v>
      </c>
      <c r="Z229">
        <v>0.94074898577457922</v>
      </c>
    </row>
    <row r="230" spans="1:26" s="56" customFormat="1" x14ac:dyDescent="0.2">
      <c r="A230" s="56">
        <v>8475</v>
      </c>
      <c r="B230" s="56" t="s">
        <v>326</v>
      </c>
      <c r="C230" s="56" t="s">
        <v>97</v>
      </c>
      <c r="D230" s="131">
        <v>42843</v>
      </c>
      <c r="E230" s="72">
        <v>352</v>
      </c>
      <c r="F230" s="70">
        <v>8.745E-2</v>
      </c>
      <c r="G230" s="70">
        <v>0.10646</v>
      </c>
      <c r="H230" s="174" t="s">
        <v>318</v>
      </c>
      <c r="I230">
        <v>1.0037987583161408E-2</v>
      </c>
      <c r="J230">
        <v>0.79429102957844522</v>
      </c>
      <c r="K230">
        <v>7.1209785422588412E-3</v>
      </c>
      <c r="L230">
        <v>8.2711203542914415E-3</v>
      </c>
      <c r="M230">
        <v>1.3065798858156779</v>
      </c>
      <c r="N230">
        <v>1.1814434875044008E-2</v>
      </c>
      <c r="O230">
        <v>1.7378693302270198</v>
      </c>
      <c r="P230">
        <v>0.74864234966158727</v>
      </c>
      <c r="Q230">
        <v>1.3305299575755278E-2</v>
      </c>
      <c r="R230">
        <v>0.16866708302798136</v>
      </c>
      <c r="S230">
        <v>9.649842672852152E-5</v>
      </c>
      <c r="T230">
        <v>0.16866708302798084</v>
      </c>
      <c r="U230">
        <v>0.93602590001044805</v>
      </c>
      <c r="V230">
        <v>0.30939732894103061</v>
      </c>
      <c r="W230">
        <v>3.8119212319146535E-2</v>
      </c>
      <c r="X230">
        <v>0.21982989415812548</v>
      </c>
      <c r="Y230">
        <v>3.5697544241540091E-2</v>
      </c>
      <c r="Z230">
        <v>0.18419638754172765</v>
      </c>
    </row>
    <row r="231" spans="1:26" s="56" customFormat="1" x14ac:dyDescent="0.2">
      <c r="A231" s="157">
        <v>8307</v>
      </c>
      <c r="B231" s="157" t="s">
        <v>87</v>
      </c>
      <c r="C231" s="157" t="s">
        <v>79</v>
      </c>
      <c r="D231" s="161">
        <v>42843</v>
      </c>
      <c r="E231" s="159"/>
      <c r="F231" s="169">
        <v>1.09511</v>
      </c>
      <c r="G231" s="169">
        <v>10.26693</v>
      </c>
      <c r="H231" s="174" t="s">
        <v>286</v>
      </c>
      <c r="I231">
        <v>1.0056879081473812E-2</v>
      </c>
      <c r="J231">
        <v>2.0100912573952785</v>
      </c>
      <c r="K231">
        <v>7.1214599890246314E-3</v>
      </c>
      <c r="L231">
        <v>2.2822134210002377E-2</v>
      </c>
      <c r="M231">
        <v>2.7194380790479991</v>
      </c>
      <c r="N231">
        <v>1.8580241397005041E-2</v>
      </c>
      <c r="O231">
        <v>2.0673880601358965</v>
      </c>
      <c r="P231">
        <v>2.1079737485245205</v>
      </c>
      <c r="Q231">
        <v>7.590163654419075E-3</v>
      </c>
      <c r="R231">
        <v>0.51061764374754648</v>
      </c>
      <c r="S231">
        <v>5.5048655394282565E-5</v>
      </c>
      <c r="T231">
        <v>0.5106176437475457</v>
      </c>
      <c r="U231">
        <v>1.3192810605998626</v>
      </c>
      <c r="V231">
        <v>0.41271643289805277</v>
      </c>
      <c r="W231">
        <v>0.19025676274866318</v>
      </c>
      <c r="X231">
        <v>1.6001391697558192</v>
      </c>
      <c r="Y231">
        <v>0.25046479019805462</v>
      </c>
      <c r="Z231">
        <v>1.3956403361793419</v>
      </c>
    </row>
    <row r="232" spans="1:26" s="56" customFormat="1" x14ac:dyDescent="0.2">
      <c r="A232" s="56">
        <v>8476</v>
      </c>
      <c r="B232" s="56" t="s">
        <v>325</v>
      </c>
      <c r="C232" s="56" t="s">
        <v>97</v>
      </c>
      <c r="D232" s="131">
        <v>42843</v>
      </c>
      <c r="E232" s="72">
        <v>371</v>
      </c>
      <c r="F232" s="70">
        <v>8.5250000000000006E-2</v>
      </c>
      <c r="G232" s="70">
        <v>0.10252</v>
      </c>
      <c r="H232" s="174" t="s">
        <v>319</v>
      </c>
      <c r="I232">
        <v>1.0039228603438304E-2</v>
      </c>
      <c r="J232">
        <v>0.69419384808862394</v>
      </c>
      <c r="K232">
        <v>7.1164135310682435E-3</v>
      </c>
      <c r="L232">
        <v>1.2248203451874015E-2</v>
      </c>
      <c r="M232">
        <v>1.0399898965330987</v>
      </c>
      <c r="N232">
        <v>1.1933130642183262E-2</v>
      </c>
      <c r="O232">
        <v>1.3673767043196874</v>
      </c>
      <c r="P232">
        <v>0.7335905552533234</v>
      </c>
      <c r="Q232">
        <v>1.3215321031515138E-2</v>
      </c>
      <c r="R232">
        <v>0.16911614951150927</v>
      </c>
      <c r="S232">
        <v>9.5845845558961243E-5</v>
      </c>
      <c r="T232">
        <v>0.16911614951150808</v>
      </c>
      <c r="U232">
        <v>0.74611099530343494</v>
      </c>
      <c r="V232">
        <v>0.30674973757960422</v>
      </c>
      <c r="W232">
        <v>4.9023479931926128E-2</v>
      </c>
      <c r="X232">
        <v>0.3095432976830263</v>
      </c>
      <c r="Y232">
        <v>3.6578444997168551E-2</v>
      </c>
      <c r="Z232">
        <v>0.17075354509949045</v>
      </c>
    </row>
    <row r="233" spans="1:26" s="56" customFormat="1" x14ac:dyDescent="0.2">
      <c r="A233" s="157">
        <v>8307</v>
      </c>
      <c r="B233" s="157" t="s">
        <v>87</v>
      </c>
      <c r="C233" s="157" t="s">
        <v>79</v>
      </c>
      <c r="D233" s="161">
        <v>42843</v>
      </c>
      <c r="E233" s="159"/>
      <c r="F233" s="169">
        <v>1.09511</v>
      </c>
      <c r="G233" s="169">
        <v>10.26693</v>
      </c>
      <c r="H233" s="174" t="s">
        <v>288</v>
      </c>
      <c r="I233">
        <v>1.0085564642798715E-2</v>
      </c>
      <c r="J233">
        <v>1.712884619681456</v>
      </c>
      <c r="K233">
        <v>7.1165151587096421E-3</v>
      </c>
      <c r="L233">
        <v>1.2365843195453441E-2</v>
      </c>
      <c r="M233">
        <v>2.7201515786074593</v>
      </c>
      <c r="N233">
        <v>1.823272883806349E-2</v>
      </c>
      <c r="O233">
        <v>2.0579747322693267</v>
      </c>
      <c r="P233">
        <v>1.7070151590813436</v>
      </c>
      <c r="Q233">
        <v>7.6092436480453621E-3</v>
      </c>
      <c r="R233">
        <v>0.37467349120850035</v>
      </c>
      <c r="S233">
        <v>5.518703554547299E-5</v>
      </c>
      <c r="T233">
        <v>0.3746734912085013</v>
      </c>
      <c r="U233">
        <v>1.317871463445681</v>
      </c>
      <c r="V233">
        <v>0.42504439564299251</v>
      </c>
      <c r="W233">
        <v>0.19338995554019278</v>
      </c>
      <c r="X233">
        <v>1.2134275652906075</v>
      </c>
      <c r="Y233">
        <v>0.25459381966400363</v>
      </c>
      <c r="Z233">
        <v>1.0048981588901518</v>
      </c>
    </row>
    <row r="234" spans="1:26" s="56" customFormat="1" x14ac:dyDescent="0.2">
      <c r="A234" s="56">
        <v>8455</v>
      </c>
      <c r="B234" s="56" t="s">
        <v>327</v>
      </c>
      <c r="C234" s="56" t="s">
        <v>97</v>
      </c>
      <c r="D234" s="131">
        <v>42843</v>
      </c>
      <c r="E234" s="72">
        <v>1</v>
      </c>
      <c r="F234" s="70">
        <v>8.0119999999999997E-2</v>
      </c>
      <c r="G234" s="70">
        <v>0.10635</v>
      </c>
      <c r="H234" t="s">
        <v>320</v>
      </c>
      <c r="I234">
        <v>1.0135555050447423E-2</v>
      </c>
      <c r="J234">
        <v>0.40069451498862019</v>
      </c>
      <c r="K234">
        <v>7.1269565238218143E-3</v>
      </c>
      <c r="L234">
        <v>0.10329965327159359</v>
      </c>
      <c r="M234">
        <v>0.67552882245903123</v>
      </c>
      <c r="N234">
        <v>8.3577551931554514E-2</v>
      </c>
      <c r="O234">
        <v>0.93074048255582476</v>
      </c>
      <c r="P234">
        <v>0.4414099522822868</v>
      </c>
      <c r="Q234">
        <v>1.395233945335575E-2</v>
      </c>
      <c r="R234">
        <v>0.20399012320935517</v>
      </c>
      <c r="S234">
        <v>1.0119116813306945E-4</v>
      </c>
      <c r="T234">
        <v>0.2039901232093547</v>
      </c>
      <c r="U234">
        <v>0.45794334311955082</v>
      </c>
      <c r="V234">
        <v>0.34445258418028568</v>
      </c>
      <c r="W234">
        <v>5.0246565032690824E-3</v>
      </c>
      <c r="X234">
        <v>0.33175732454156165</v>
      </c>
      <c r="Y234">
        <v>2.3016921119827583E-3</v>
      </c>
      <c r="Z234">
        <v>0.17946384161091261</v>
      </c>
    </row>
    <row r="235" spans="1:26" s="56" customFormat="1" x14ac:dyDescent="0.2">
      <c r="A235" s="157">
        <v>8307</v>
      </c>
      <c r="B235" s="157" t="s">
        <v>87</v>
      </c>
      <c r="C235" s="157" t="s">
        <v>79</v>
      </c>
      <c r="D235" s="161">
        <v>42843</v>
      </c>
      <c r="E235" s="159"/>
      <c r="F235" s="169">
        <v>1.09511</v>
      </c>
      <c r="G235" s="169">
        <v>10.26693</v>
      </c>
      <c r="H235" t="s">
        <v>321</v>
      </c>
      <c r="I235">
        <v>9.9926972464429407E-3</v>
      </c>
      <c r="J235">
        <v>0.94524032760535492</v>
      </c>
      <c r="K235">
        <v>7.1322391304564723E-3</v>
      </c>
      <c r="L235">
        <v>9.3316651983342738E-3</v>
      </c>
      <c r="M235">
        <v>2.7198484590363838</v>
      </c>
      <c r="N235">
        <v>1.1513531703014859E-2</v>
      </c>
      <c r="O235">
        <v>2.0603952602964521</v>
      </c>
      <c r="P235">
        <v>0.92544207385351651</v>
      </c>
      <c r="Q235">
        <v>7.565214943817504E-3</v>
      </c>
      <c r="R235">
        <v>0.15364487060514539</v>
      </c>
      <c r="S235">
        <v>5.4867711605061648E-5</v>
      </c>
      <c r="T235">
        <v>0.15364487060514331</v>
      </c>
      <c r="U235">
        <v>1.3149832048219978</v>
      </c>
      <c r="V235">
        <v>0.39671834435371212</v>
      </c>
      <c r="W235">
        <v>0.19231721686944914</v>
      </c>
      <c r="X235">
        <v>0.42113597597432428</v>
      </c>
      <c r="Y235">
        <v>0.25231672835248314</v>
      </c>
      <c r="Z235">
        <v>0.36605503308700132</v>
      </c>
    </row>
    <row r="236" spans="1:26" s="56" customFormat="1" x14ac:dyDescent="0.2">
      <c r="D236" s="131"/>
      <c r="E236" s="72"/>
      <c r="F236" s="70"/>
      <c r="G236" s="70"/>
      <c r="H236" s="70"/>
      <c r="I236" s="70"/>
      <c r="J236" s="72"/>
      <c r="K236" s="70"/>
      <c r="L236" s="106"/>
      <c r="M236" s="106"/>
      <c r="N236" s="106"/>
      <c r="O236" s="70"/>
      <c r="P236" s="72"/>
      <c r="Q236" s="71"/>
      <c r="R236" s="126"/>
      <c r="S236" s="164"/>
      <c r="U236" s="70"/>
      <c r="V236" s="72"/>
      <c r="W236" s="70"/>
      <c r="X236" s="72"/>
      <c r="Y236" s="71"/>
      <c r="Z236" s="72"/>
    </row>
    <row r="237" spans="1:26" s="56" customFormat="1" x14ac:dyDescent="0.2">
      <c r="A237" s="157">
        <v>8307</v>
      </c>
      <c r="B237" s="157" t="s">
        <v>87</v>
      </c>
      <c r="C237" s="157" t="s">
        <v>79</v>
      </c>
      <c r="D237" s="161">
        <v>42844</v>
      </c>
      <c r="E237" s="159"/>
      <c r="F237" s="169">
        <v>1.09511</v>
      </c>
      <c r="G237" s="169">
        <v>10.26693</v>
      </c>
      <c r="H237" t="s">
        <v>328</v>
      </c>
      <c r="I237">
        <v>9.9220200360246816E-3</v>
      </c>
      <c r="J237">
        <v>1.2660319165284581</v>
      </c>
      <c r="K237">
        <v>7.1125904136068382E-3</v>
      </c>
      <c r="L237">
        <v>8.9225383317483569E-3</v>
      </c>
      <c r="M237">
        <v>2.7203988546459299</v>
      </c>
      <c r="N237">
        <v>1.7728736190929989E-2</v>
      </c>
      <c r="O237">
        <v>2.0758019385872455</v>
      </c>
      <c r="P237">
        <v>1.2886487021773809</v>
      </c>
      <c r="Q237">
        <v>7.5670860752153658E-3</v>
      </c>
      <c r="R237">
        <v>0.21342802298835803</v>
      </c>
      <c r="S237">
        <v>5.4881282230440507E-5</v>
      </c>
      <c r="T237">
        <v>0.21342802298835803</v>
      </c>
      <c r="U237">
        <v>1.3157650148884164</v>
      </c>
      <c r="V237">
        <v>0.32499066700970469</v>
      </c>
      <c r="W237">
        <v>0.19315008189238839</v>
      </c>
      <c r="X237">
        <v>0.88723283292698873</v>
      </c>
      <c r="Y237">
        <v>0.25496068990474774</v>
      </c>
      <c r="Z237">
        <v>0.67261121739028562</v>
      </c>
    </row>
    <row r="238" spans="1:26" s="56" customFormat="1" x14ac:dyDescent="0.2">
      <c r="A238" s="56">
        <v>8456</v>
      </c>
      <c r="B238" s="56" t="s">
        <v>346</v>
      </c>
      <c r="C238" s="56" t="s">
        <v>97</v>
      </c>
      <c r="D238" s="131">
        <v>42844</v>
      </c>
      <c r="E238" s="72">
        <v>8</v>
      </c>
      <c r="F238" s="70">
        <v>4.8520000000000001E-2</v>
      </c>
      <c r="G238" s="70">
        <v>0.10505999999999993</v>
      </c>
      <c r="H238" t="s">
        <v>329</v>
      </c>
      <c r="I238">
        <v>1.0060727315006613E-2</v>
      </c>
      <c r="J238">
        <v>0.29472871918615628</v>
      </c>
      <c r="K238">
        <v>7.1118146559619152E-3</v>
      </c>
      <c r="L238">
        <v>1.714692906292542E-2</v>
      </c>
      <c r="M238">
        <v>0.45423041345239423</v>
      </c>
      <c r="N238">
        <v>1.029127315160909E-2</v>
      </c>
      <c r="O238">
        <v>0.62448380076852072</v>
      </c>
      <c r="P238">
        <v>0.31579744562648854</v>
      </c>
      <c r="Q238">
        <v>1.3813296192247755E-2</v>
      </c>
      <c r="R238">
        <v>0.17729010494961484</v>
      </c>
      <c r="S238">
        <v>1.0018273868225322E-4</v>
      </c>
      <c r="T238">
        <v>0.17729010494961459</v>
      </c>
      <c r="U238">
        <v>0.32649838397126535</v>
      </c>
      <c r="V238">
        <v>0.34316146854065915</v>
      </c>
      <c r="W238">
        <v>1.0411091101325458E-3</v>
      </c>
      <c r="X238">
        <v>0.308934380072444</v>
      </c>
      <c r="Y238">
        <v>3.3929228383125011E-4</v>
      </c>
      <c r="Z238">
        <v>0.21135828969583198</v>
      </c>
    </row>
    <row r="239" spans="1:26" s="56" customFormat="1" x14ac:dyDescent="0.2">
      <c r="A239" s="157">
        <v>8307</v>
      </c>
      <c r="B239" s="157" t="s">
        <v>87</v>
      </c>
      <c r="C239" s="157" t="s">
        <v>79</v>
      </c>
      <c r="D239" s="161">
        <v>42844</v>
      </c>
      <c r="E239" s="159"/>
      <c r="F239" s="169">
        <v>1.09511</v>
      </c>
      <c r="G239" s="169">
        <v>10.26693</v>
      </c>
      <c r="H239" t="s">
        <v>330</v>
      </c>
      <c r="I239">
        <v>1.0139205050493077E-2</v>
      </c>
      <c r="J239">
        <v>1.2347730317250654</v>
      </c>
      <c r="K239">
        <v>7.1205687458689585E-3</v>
      </c>
      <c r="L239">
        <v>8.6706920747390472E-3</v>
      </c>
      <c r="M239">
        <v>2.7188227007267463</v>
      </c>
      <c r="N239">
        <v>2.1753989096443445E-2</v>
      </c>
      <c r="O239">
        <v>2.0297315846082418</v>
      </c>
      <c r="P239">
        <v>1.2689475328641029</v>
      </c>
      <c r="Q239">
        <v>7.5546677510540733E-3</v>
      </c>
      <c r="R239">
        <v>0.31324196769180485</v>
      </c>
      <c r="S239">
        <v>5.4791216709003211E-5</v>
      </c>
      <c r="T239">
        <v>0.31324196769180512</v>
      </c>
      <c r="U239">
        <v>1.3209721063463746</v>
      </c>
      <c r="V239">
        <v>0.30874943497585783</v>
      </c>
      <c r="W239">
        <v>0.19052356760701086</v>
      </c>
      <c r="X239">
        <v>0.7152258115337109</v>
      </c>
      <c r="Y239">
        <v>0.25154019864099059</v>
      </c>
      <c r="Z239">
        <v>0.59912841394997129</v>
      </c>
    </row>
    <row r="240" spans="1:26" s="56" customFormat="1" x14ac:dyDescent="0.2">
      <c r="A240" s="56">
        <v>8457</v>
      </c>
      <c r="B240" s="56" t="s">
        <v>347</v>
      </c>
      <c r="C240" s="56" t="s">
        <v>97</v>
      </c>
      <c r="D240" s="131">
        <v>42844</v>
      </c>
      <c r="E240" s="72">
        <v>15</v>
      </c>
      <c r="F240" s="70">
        <v>4.9029999999999997E-2</v>
      </c>
      <c r="G240" s="70">
        <v>0.10650999999999833</v>
      </c>
      <c r="H240" t="s">
        <v>331</v>
      </c>
      <c r="I240">
        <v>1.0102909697852913E-2</v>
      </c>
      <c r="J240">
        <v>0.4755545404886114</v>
      </c>
      <c r="K240">
        <v>7.1201022455591586E-3</v>
      </c>
      <c r="L240">
        <v>1.3044314777116789E-2</v>
      </c>
      <c r="M240">
        <v>0.43848980337990634</v>
      </c>
      <c r="N240">
        <v>8.6963817943200971E-3</v>
      </c>
      <c r="O240">
        <v>0.60455806832897019</v>
      </c>
      <c r="P240">
        <v>0.57950121255061471</v>
      </c>
      <c r="Q240">
        <v>1.3921698689200238E-2</v>
      </c>
      <c r="R240">
        <v>0.22853464263420695</v>
      </c>
      <c r="S240">
        <v>1.0096894198040516E-4</v>
      </c>
      <c r="T240">
        <v>0.22853464263420697</v>
      </c>
      <c r="U240">
        <v>0.31905840415998582</v>
      </c>
      <c r="V240">
        <v>0.44595360461561606</v>
      </c>
      <c r="W240">
        <v>1.8213138877588709E-3</v>
      </c>
      <c r="X240">
        <v>0.38859874709956693</v>
      </c>
      <c r="Y240">
        <v>5.8066626502616743E-4</v>
      </c>
      <c r="Z240">
        <v>0.21548462088633855</v>
      </c>
    </row>
    <row r="241" spans="1:26" s="56" customFormat="1" x14ac:dyDescent="0.2">
      <c r="A241" s="157">
        <v>8307</v>
      </c>
      <c r="B241" s="157" t="s">
        <v>87</v>
      </c>
      <c r="C241" s="157" t="s">
        <v>79</v>
      </c>
      <c r="D241" s="161">
        <v>42844</v>
      </c>
      <c r="E241" s="159"/>
      <c r="F241" s="169">
        <v>1.09511</v>
      </c>
      <c r="G241" s="169">
        <v>10.26693</v>
      </c>
      <c r="H241" t="s">
        <v>332</v>
      </c>
      <c r="I241">
        <v>9.7529933204833479E-3</v>
      </c>
      <c r="J241">
        <v>1.3742707324349506</v>
      </c>
      <c r="K241">
        <v>7.1011234749386223E-3</v>
      </c>
      <c r="L241">
        <v>2.6699740030180098E-2</v>
      </c>
      <c r="M241">
        <v>2.7193615544550509</v>
      </c>
      <c r="N241">
        <v>2.0353952320577455E-2</v>
      </c>
      <c r="O241">
        <v>2.1093737425156105</v>
      </c>
      <c r="P241">
        <v>1.248042874702294</v>
      </c>
      <c r="Q241">
        <v>7.5807269883820163E-3</v>
      </c>
      <c r="R241">
        <v>0.22948768949610709</v>
      </c>
      <c r="S241">
        <v>5.4980214738666084E-5</v>
      </c>
      <c r="T241">
        <v>0.22948768949610673</v>
      </c>
      <c r="U241">
        <v>1.3170289432342401</v>
      </c>
      <c r="V241">
        <v>0.34172223088679843</v>
      </c>
      <c r="W241">
        <v>0.19213229681573732</v>
      </c>
      <c r="X241">
        <v>0.69246083974209938</v>
      </c>
      <c r="Y241">
        <v>0.25305518909763475</v>
      </c>
      <c r="Z241">
        <v>0.70263538955315796</v>
      </c>
    </row>
    <row r="242" spans="1:26" s="56" customFormat="1" x14ac:dyDescent="0.2">
      <c r="A242" s="56">
        <v>8458</v>
      </c>
      <c r="B242" s="56" t="s">
        <v>348</v>
      </c>
      <c r="C242" s="56" t="s">
        <v>97</v>
      </c>
      <c r="D242" s="131">
        <v>42844</v>
      </c>
      <c r="E242" s="72">
        <v>30</v>
      </c>
      <c r="F242" s="70">
        <v>4.5350000000000001E-2</v>
      </c>
      <c r="G242" s="70">
        <v>0.10289999999999999</v>
      </c>
      <c r="H242" t="s">
        <v>333</v>
      </c>
      <c r="I242">
        <v>1.0109983746821427E-2</v>
      </c>
      <c r="J242">
        <v>0.44056919081155532</v>
      </c>
      <c r="K242">
        <v>7.0988607872390433E-3</v>
      </c>
      <c r="L242">
        <v>1.673366549881922E-2</v>
      </c>
      <c r="M242">
        <v>0.43459301785743437</v>
      </c>
      <c r="N242">
        <v>1.15947580586279E-2</v>
      </c>
      <c r="O242">
        <v>0.59843428141642829</v>
      </c>
      <c r="P242">
        <v>0.55925554321228343</v>
      </c>
      <c r="Q242">
        <v>1.3894105314026189E-2</v>
      </c>
      <c r="R242">
        <v>0.29459560057454304</v>
      </c>
      <c r="S242">
        <v>1.0076881741520724E-4</v>
      </c>
      <c r="T242">
        <v>0.29459560057454265</v>
      </c>
      <c r="U242">
        <v>0.31958431415674832</v>
      </c>
      <c r="V242">
        <v>0.40697876903902797</v>
      </c>
      <c r="W242">
        <v>5.0750299376150901E-2</v>
      </c>
      <c r="X242">
        <v>0.32350647204418698</v>
      </c>
      <c r="Y242">
        <v>1.6235344365187438E-2</v>
      </c>
      <c r="Z242">
        <v>0.22621902042033884</v>
      </c>
    </row>
    <row r="243" spans="1:26" s="56" customFormat="1" x14ac:dyDescent="0.2">
      <c r="A243" s="157">
        <v>8307</v>
      </c>
      <c r="B243" s="157" t="s">
        <v>87</v>
      </c>
      <c r="C243" s="157" t="s">
        <v>79</v>
      </c>
      <c r="D243" s="161">
        <v>42844</v>
      </c>
      <c r="E243" s="159"/>
      <c r="F243" s="169">
        <v>1.09511</v>
      </c>
      <c r="G243" s="169">
        <v>10.26693</v>
      </c>
      <c r="H243" t="s">
        <v>334</v>
      </c>
      <c r="I243">
        <v>9.9458697283736942E-3</v>
      </c>
      <c r="J243">
        <v>1.6609666679158894</v>
      </c>
      <c r="K243">
        <v>7.1159060564047315E-3</v>
      </c>
      <c r="L243">
        <v>7.9419840816342749E-2</v>
      </c>
      <c r="M243">
        <v>2.7185068400160031</v>
      </c>
      <c r="N243">
        <v>4.4209863425329017E-2</v>
      </c>
      <c r="O243">
        <v>2.0790055726746228</v>
      </c>
      <c r="P243">
        <v>1.6477968303275599</v>
      </c>
      <c r="Q243">
        <v>7.5997379641689587E-3</v>
      </c>
      <c r="R243">
        <v>0.28587977997950564</v>
      </c>
      <c r="S243">
        <v>5.5118094328942772E-5</v>
      </c>
      <c r="T243">
        <v>0.28587977997950575</v>
      </c>
      <c r="U243">
        <v>1.3154507658197443</v>
      </c>
      <c r="V243">
        <v>0.35834936223378594</v>
      </c>
      <c r="W243">
        <v>0.19493589435727679</v>
      </c>
      <c r="X243">
        <v>0.71636592868518867</v>
      </c>
      <c r="Y243">
        <v>0.25617056936031474</v>
      </c>
      <c r="Z243">
        <v>0.57016128074806827</v>
      </c>
    </row>
    <row r="244" spans="1:26" s="56" customFormat="1" x14ac:dyDescent="0.2">
      <c r="A244" s="56">
        <v>8459</v>
      </c>
      <c r="B244" s="56" t="s">
        <v>349</v>
      </c>
      <c r="C244" s="56" t="s">
        <v>97</v>
      </c>
      <c r="D244" s="131">
        <v>42844</v>
      </c>
      <c r="E244" s="72">
        <v>40</v>
      </c>
      <c r="F244" s="70">
        <v>4.1279999999999997E-2</v>
      </c>
      <c r="G244" s="70">
        <v>0.10337999999999958</v>
      </c>
      <c r="H244" t="s">
        <v>335</v>
      </c>
      <c r="I244">
        <v>1.0076867269155347E-2</v>
      </c>
      <c r="J244">
        <v>0.40830100164569261</v>
      </c>
      <c r="K244">
        <v>7.121744946708068E-3</v>
      </c>
      <c r="L244">
        <v>2.0195277089895117E-2</v>
      </c>
      <c r="M244">
        <v>0.40108060565453374</v>
      </c>
      <c r="N244">
        <v>1.3010850415485437E-2</v>
      </c>
      <c r="O244">
        <v>0.55732047274914598</v>
      </c>
      <c r="P244">
        <v>0.57093363369544847</v>
      </c>
      <c r="Q244">
        <v>1.3968970358002578E-2</v>
      </c>
      <c r="R244">
        <v>0.28233463471657383</v>
      </c>
      <c r="S244">
        <v>1.0131178594587054E-4</v>
      </c>
      <c r="T244">
        <v>0.28233463471657444</v>
      </c>
      <c r="U244">
        <v>0.29613479580115892</v>
      </c>
      <c r="V244">
        <v>0.34762440570569414</v>
      </c>
      <c r="W244">
        <v>2.7095247068660192E-2</v>
      </c>
      <c r="X244">
        <v>0.29369405927058428</v>
      </c>
      <c r="Y244">
        <v>8.02685157889888E-3</v>
      </c>
      <c r="Z244">
        <v>0.22890122800800425</v>
      </c>
    </row>
    <row r="245" spans="1:26" s="56" customFormat="1" x14ac:dyDescent="0.2">
      <c r="A245" s="157">
        <v>8307</v>
      </c>
      <c r="B245" s="157" t="s">
        <v>87</v>
      </c>
      <c r="C245" s="157" t="s">
        <v>79</v>
      </c>
      <c r="D245" s="161">
        <v>42844</v>
      </c>
      <c r="E245" s="159"/>
      <c r="F245" s="169">
        <v>1.09511</v>
      </c>
      <c r="G245" s="169">
        <v>10.26693</v>
      </c>
      <c r="H245" t="s">
        <v>336</v>
      </c>
      <c r="I245">
        <v>9.8752514667166131E-3</v>
      </c>
      <c r="J245">
        <v>1.3468922373613255</v>
      </c>
      <c r="K245">
        <v>7.1233585240341292E-3</v>
      </c>
      <c r="L245">
        <v>9.1281505290918535E-3</v>
      </c>
      <c r="M245">
        <v>2.7187062540411171</v>
      </c>
      <c r="N245">
        <v>1.6940950798664669E-2</v>
      </c>
      <c r="O245">
        <v>2.0800985534636434</v>
      </c>
      <c r="P245">
        <v>1.2958469236007053</v>
      </c>
      <c r="Q245">
        <v>7.5593720026896974E-3</v>
      </c>
      <c r="R245">
        <v>0.21500330852374777</v>
      </c>
      <c r="S245">
        <v>5.4825334909738808E-5</v>
      </c>
      <c r="T245">
        <v>0.21500330852374833</v>
      </c>
      <c r="U245">
        <v>1.3159193253742936</v>
      </c>
      <c r="V245">
        <v>0.44970844245550451</v>
      </c>
      <c r="W245">
        <v>0.19276084551559683</v>
      </c>
      <c r="X245">
        <v>0.76622808503155648</v>
      </c>
      <c r="Y245">
        <v>0.25306365490687732</v>
      </c>
      <c r="Z245">
        <v>0.59561913849109493</v>
      </c>
    </row>
    <row r="246" spans="1:26" s="56" customFormat="1" x14ac:dyDescent="0.2">
      <c r="A246" s="56">
        <v>8460</v>
      </c>
      <c r="B246" s="56" t="s">
        <v>350</v>
      </c>
      <c r="C246" s="56" t="s">
        <v>97</v>
      </c>
      <c r="D246" s="131">
        <v>42844</v>
      </c>
      <c r="E246" s="72">
        <v>60</v>
      </c>
      <c r="F246" s="70">
        <v>5.5230000000000001E-2</v>
      </c>
      <c r="G246" s="70">
        <v>0.10241000000000078</v>
      </c>
      <c r="H246" t="s">
        <v>337</v>
      </c>
      <c r="I246">
        <v>1.0034479730093053E-2</v>
      </c>
      <c r="J246">
        <v>0.52924271826143099</v>
      </c>
      <c r="K246">
        <v>7.1243935957527255E-3</v>
      </c>
      <c r="L246">
        <v>1.2736348439021961E-2</v>
      </c>
      <c r="M246">
        <v>0.67357214219905182</v>
      </c>
      <c r="N246">
        <v>1.0730782064288159E-2</v>
      </c>
      <c r="O246">
        <v>0.94227483843817117</v>
      </c>
      <c r="P246">
        <v>0.46931228309855938</v>
      </c>
      <c r="Q246">
        <v>1.401668438031365E-2</v>
      </c>
      <c r="R246">
        <v>0.1817804181742686</v>
      </c>
      <c r="S246">
        <v>1.0165783813805857E-4</v>
      </c>
      <c r="T246">
        <v>0.18178041817426846</v>
      </c>
      <c r="U246">
        <v>0.50201802708483478</v>
      </c>
      <c r="V246">
        <v>0.28400380507866774</v>
      </c>
      <c r="W246">
        <v>7.5525522857421493E-2</v>
      </c>
      <c r="X246">
        <v>0.28662050487480795</v>
      </c>
      <c r="Y246">
        <v>3.7889974050654612E-2</v>
      </c>
      <c r="Z246">
        <v>0.17379855880115874</v>
      </c>
    </row>
    <row r="247" spans="1:26" s="56" customFormat="1" x14ac:dyDescent="0.2">
      <c r="A247" s="157">
        <v>8307</v>
      </c>
      <c r="B247" s="157" t="s">
        <v>87</v>
      </c>
      <c r="C247" s="157" t="s">
        <v>79</v>
      </c>
      <c r="D247" s="161">
        <v>42844</v>
      </c>
      <c r="E247" s="159"/>
      <c r="F247" s="169">
        <v>1.09511</v>
      </c>
      <c r="G247" s="169">
        <v>10.26693</v>
      </c>
      <c r="H247" t="s">
        <v>321</v>
      </c>
      <c r="I247">
        <v>9.6722188364581369E-3</v>
      </c>
      <c r="J247">
        <v>1.5509071904854601</v>
      </c>
      <c r="K247">
        <v>7.1193053944039186E-3</v>
      </c>
      <c r="L247">
        <v>1.1292192028965588E-2</v>
      </c>
      <c r="M247">
        <v>2.719081362494852</v>
      </c>
      <c r="N247">
        <v>1.7232524714310513E-2</v>
      </c>
      <c r="O247">
        <v>2.1348118084770435</v>
      </c>
      <c r="P247">
        <v>1.5410261374209759</v>
      </c>
      <c r="Q247">
        <v>7.5674157069629006E-3</v>
      </c>
      <c r="R247">
        <v>0.29133386316159005</v>
      </c>
      <c r="S247">
        <v>5.4883672927835609E-5</v>
      </c>
      <c r="T247">
        <v>0.29133386316158955</v>
      </c>
      <c r="U247">
        <v>1.3190692202038148</v>
      </c>
      <c r="V247">
        <v>0.37536175899112389</v>
      </c>
      <c r="W247">
        <v>0.19303695625789569</v>
      </c>
      <c r="X247">
        <v>0.84683448767244685</v>
      </c>
      <c r="Y247">
        <v>0.25439367831750398</v>
      </c>
      <c r="Z247">
        <v>0.69142270220625968</v>
      </c>
    </row>
    <row r="248" spans="1:26" s="56" customFormat="1" x14ac:dyDescent="0.2">
      <c r="A248" s="56">
        <v>8461</v>
      </c>
      <c r="B248" s="56" t="s">
        <v>351</v>
      </c>
      <c r="C248" s="56" t="s">
        <v>97</v>
      </c>
      <c r="D248" s="131">
        <v>42844</v>
      </c>
      <c r="E248" s="72">
        <v>80</v>
      </c>
      <c r="F248" s="70">
        <v>6.021E-2</v>
      </c>
      <c r="G248" s="70">
        <v>0.10354999999999848</v>
      </c>
      <c r="H248" t="s">
        <v>338</v>
      </c>
      <c r="I248">
        <v>1.0020060871440922E-2</v>
      </c>
      <c r="J248">
        <v>0.46095131848543741</v>
      </c>
      <c r="K248">
        <v>7.1207392859059387E-3</v>
      </c>
      <c r="L248">
        <v>1.0249550582386203E-2</v>
      </c>
      <c r="M248">
        <v>0.68144815086495525</v>
      </c>
      <c r="N248">
        <v>1.1228207990301612E-2</v>
      </c>
      <c r="O248">
        <v>0.95145130364480557</v>
      </c>
      <c r="P248">
        <v>0.48584202660754261</v>
      </c>
      <c r="Q248">
        <v>1.3979869968725245E-2</v>
      </c>
      <c r="R248">
        <v>0.19113052375972994</v>
      </c>
      <c r="S248">
        <v>1.0139083679930696E-4</v>
      </c>
      <c r="T248">
        <v>0.1911305237597308</v>
      </c>
      <c r="U248">
        <v>0.51096610315508373</v>
      </c>
      <c r="V248">
        <v>0.31229077194765409</v>
      </c>
      <c r="W248">
        <v>9.8635333630885683E-2</v>
      </c>
      <c r="X248">
        <v>0.30675932982919846</v>
      </c>
      <c r="Y248">
        <v>5.0389635996965387E-2</v>
      </c>
      <c r="Z248">
        <v>0.16672244934481431</v>
      </c>
    </row>
    <row r="249" spans="1:26" s="56" customFormat="1" x14ac:dyDescent="0.2">
      <c r="A249" s="157">
        <v>8307</v>
      </c>
      <c r="B249" s="157" t="s">
        <v>87</v>
      </c>
      <c r="C249" s="157" t="s">
        <v>79</v>
      </c>
      <c r="D249" s="161">
        <v>42844</v>
      </c>
      <c r="E249" s="159"/>
      <c r="F249" s="169">
        <v>1.09511</v>
      </c>
      <c r="G249" s="169">
        <v>10.26693</v>
      </c>
      <c r="H249" t="s">
        <v>339</v>
      </c>
      <c r="I249">
        <v>9.786486880175688E-3</v>
      </c>
      <c r="J249">
        <v>1.3334865604731294</v>
      </c>
      <c r="K249">
        <v>7.1192318933385908E-3</v>
      </c>
      <c r="L249">
        <v>7.4697865549711038E-3</v>
      </c>
      <c r="M249">
        <v>2.7192233798240029</v>
      </c>
      <c r="N249">
        <v>1.6987921623310816E-2</v>
      </c>
      <c r="O249">
        <v>2.1017863846141105</v>
      </c>
      <c r="P249">
        <v>1.2434504284167676</v>
      </c>
      <c r="Q249">
        <v>7.5710251441609647E-3</v>
      </c>
      <c r="R249">
        <v>0.31852748828892125</v>
      </c>
      <c r="S249">
        <v>5.4909850843560516E-5</v>
      </c>
      <c r="T249">
        <v>0.3185274882889213</v>
      </c>
      <c r="U249">
        <v>1.3144274839669019</v>
      </c>
      <c r="V249">
        <v>0.37251044682090961</v>
      </c>
      <c r="W249">
        <v>0.19375856127143948</v>
      </c>
      <c r="X249">
        <v>0.893955504519924</v>
      </c>
      <c r="Y249">
        <v>0.25461791901947567</v>
      </c>
      <c r="Z249">
        <v>0.84810676892306447</v>
      </c>
    </row>
    <row r="250" spans="1:26" s="56" customFormat="1" x14ac:dyDescent="0.2">
      <c r="A250" s="56">
        <v>8462</v>
      </c>
      <c r="B250" s="56" t="s">
        <v>352</v>
      </c>
      <c r="C250" s="56" t="s">
        <v>97</v>
      </c>
      <c r="D250" s="131">
        <v>42844</v>
      </c>
      <c r="E250" s="72">
        <v>96</v>
      </c>
      <c r="F250" s="70">
        <v>6.7119999999999999E-2</v>
      </c>
      <c r="G250" s="70">
        <v>0.10616000000000092</v>
      </c>
      <c r="H250" t="s">
        <v>340</v>
      </c>
      <c r="I250">
        <v>1.0004456991750201E-2</v>
      </c>
      <c r="J250">
        <v>0.50094136284811963</v>
      </c>
      <c r="K250">
        <v>7.1150034956675781E-3</v>
      </c>
      <c r="L250">
        <v>1.4944195597446724E-2</v>
      </c>
      <c r="M250">
        <v>0.82376603237253021</v>
      </c>
      <c r="N250">
        <v>1.1378936174886896E-2</v>
      </c>
      <c r="O250">
        <v>1.1552329967861099</v>
      </c>
      <c r="P250">
        <v>0.51449045986778041</v>
      </c>
      <c r="Q250">
        <v>1.4017870921517022E-2</v>
      </c>
      <c r="R250">
        <v>0.18207731138325239</v>
      </c>
      <c r="S250">
        <v>1.0166644368344458E-4</v>
      </c>
      <c r="T250">
        <v>0.18207731138325295</v>
      </c>
      <c r="U250">
        <v>0.60807282532604989</v>
      </c>
      <c r="V250">
        <v>0.36075917798783463</v>
      </c>
      <c r="W250">
        <v>2.0151489870134626E-2</v>
      </c>
      <c r="X250">
        <v>0.27720148709629611</v>
      </c>
      <c r="Y250">
        <v>1.2234664670700141E-2</v>
      </c>
      <c r="Z250">
        <v>0.21314778239803078</v>
      </c>
    </row>
    <row r="251" spans="1:26" s="56" customFormat="1" x14ac:dyDescent="0.2">
      <c r="A251" s="157">
        <v>8307</v>
      </c>
      <c r="B251" s="157" t="s">
        <v>87</v>
      </c>
      <c r="C251" s="157" t="s">
        <v>79</v>
      </c>
      <c r="D251" s="161">
        <v>42844</v>
      </c>
      <c r="E251" s="159"/>
      <c r="F251" s="169">
        <v>1.09511</v>
      </c>
      <c r="G251" s="169">
        <v>10.26693</v>
      </c>
      <c r="H251" t="s">
        <v>341</v>
      </c>
      <c r="I251">
        <v>9.8459600776317022E-3</v>
      </c>
      <c r="J251">
        <v>1.4473609093571922</v>
      </c>
      <c r="K251">
        <v>7.117240379036059E-3</v>
      </c>
      <c r="L251">
        <v>8.0800327726040459E-3</v>
      </c>
      <c r="M251">
        <v>2.7198088406692849</v>
      </c>
      <c r="N251">
        <v>1.6272649390463672E-2</v>
      </c>
      <c r="O251">
        <v>2.0934663440512584</v>
      </c>
      <c r="P251">
        <v>1.4795673715459705</v>
      </c>
      <c r="Q251">
        <v>7.5784400110567238E-3</v>
      </c>
      <c r="R251">
        <v>0.25496028028164552</v>
      </c>
      <c r="S251">
        <v>5.4963628136267665E-5</v>
      </c>
      <c r="T251">
        <v>0.25496028028164519</v>
      </c>
      <c r="U251">
        <v>1.3162568340324647</v>
      </c>
      <c r="V251">
        <v>0.39051951074524527</v>
      </c>
      <c r="W251">
        <v>0.19354726386427035</v>
      </c>
      <c r="X251">
        <v>0.83197061050886945</v>
      </c>
      <c r="Y251">
        <v>0.25471759774520952</v>
      </c>
      <c r="Z251">
        <v>0.63924429539570926</v>
      </c>
    </row>
    <row r="252" spans="1:26" s="56" customFormat="1" x14ac:dyDescent="0.2">
      <c r="A252" s="56">
        <v>8463</v>
      </c>
      <c r="B252" s="56" t="s">
        <v>353</v>
      </c>
      <c r="C252" s="56" t="s">
        <v>97</v>
      </c>
      <c r="D252" s="131">
        <v>42844</v>
      </c>
      <c r="E252" s="72">
        <v>135</v>
      </c>
      <c r="F252" s="70">
        <v>7.5079999999999994E-2</v>
      </c>
      <c r="G252" s="70">
        <v>0.10418999999999912</v>
      </c>
      <c r="H252" t="s">
        <v>342</v>
      </c>
      <c r="I252">
        <v>1.0037006434076477E-2</v>
      </c>
      <c r="J252">
        <v>0.52234091018182072</v>
      </c>
      <c r="K252">
        <v>7.1144239149775173E-3</v>
      </c>
      <c r="L252">
        <v>1.2438242232967942E-2</v>
      </c>
      <c r="M252">
        <v>0.76591116262896375</v>
      </c>
      <c r="N252">
        <v>9.2922711521884402E-3</v>
      </c>
      <c r="O252">
        <v>1.0640159010551695</v>
      </c>
      <c r="P252">
        <v>0.49817390696866615</v>
      </c>
      <c r="Q252">
        <v>1.3944880968076237E-2</v>
      </c>
      <c r="R252">
        <v>0.22881296468663456</v>
      </c>
      <c r="S252">
        <v>1.011370744923248E-4</v>
      </c>
      <c r="T252">
        <v>0.22881296468663512</v>
      </c>
      <c r="U252">
        <v>0.56169481256203746</v>
      </c>
      <c r="V252">
        <v>0.31683729175869701</v>
      </c>
      <c r="W252">
        <v>4.7837196858361151E-2</v>
      </c>
      <c r="X252">
        <v>0.27419972882334093</v>
      </c>
      <c r="Y252">
        <v>2.6864210644145594E-2</v>
      </c>
      <c r="Z252">
        <v>0.18866116481364184</v>
      </c>
    </row>
    <row r="253" spans="1:26" s="56" customFormat="1" x14ac:dyDescent="0.2">
      <c r="A253" s="157">
        <v>8307</v>
      </c>
      <c r="B253" s="157" t="s">
        <v>87</v>
      </c>
      <c r="C253" s="157" t="s">
        <v>79</v>
      </c>
      <c r="D253" s="161">
        <v>42844</v>
      </c>
      <c r="E253" s="159"/>
      <c r="F253" s="169">
        <v>1.09511</v>
      </c>
      <c r="G253" s="169">
        <v>10.26693</v>
      </c>
      <c r="H253" t="s">
        <v>343</v>
      </c>
      <c r="I253">
        <v>9.7372624236797076E-3</v>
      </c>
      <c r="J253">
        <v>1.3737138315106729</v>
      </c>
      <c r="K253">
        <v>7.117255425730021E-3</v>
      </c>
      <c r="L253">
        <v>7.5491793325253645E-3</v>
      </c>
      <c r="M253">
        <v>2.7198719033208398</v>
      </c>
      <c r="N253">
        <v>1.6902187197893315E-2</v>
      </c>
      <c r="O253">
        <v>2.1138592133267102</v>
      </c>
      <c r="P253">
        <v>1.3696070022710223</v>
      </c>
      <c r="Q253">
        <v>7.5505422130760563E-3</v>
      </c>
      <c r="R253">
        <v>0.29539151660905621</v>
      </c>
      <c r="S253">
        <v>5.4761295704818304E-5</v>
      </c>
      <c r="T253">
        <v>0.29539151660905538</v>
      </c>
      <c r="U253">
        <v>1.3154545096993</v>
      </c>
      <c r="V253">
        <v>0.38121649985830464</v>
      </c>
      <c r="W253">
        <v>0.1929915823480424</v>
      </c>
      <c r="X253">
        <v>0.66195381437904299</v>
      </c>
      <c r="Y253">
        <v>0.25413346616382959</v>
      </c>
      <c r="Z253">
        <v>0.59180903296194687</v>
      </c>
    </row>
    <row r="254" spans="1:26" s="56" customFormat="1" x14ac:dyDescent="0.2">
      <c r="A254" s="56">
        <v>8464</v>
      </c>
      <c r="B254" s="56" t="s">
        <v>354</v>
      </c>
      <c r="C254" s="56" t="s">
        <v>97</v>
      </c>
      <c r="D254" s="131">
        <v>42844</v>
      </c>
      <c r="E254" s="72">
        <v>155</v>
      </c>
      <c r="F254" s="70">
        <v>6.472E-2</v>
      </c>
      <c r="G254" s="70">
        <v>0.10189000000000092</v>
      </c>
      <c r="H254" t="s">
        <v>344</v>
      </c>
      <c r="I254">
        <v>9.9959055206188963E-3</v>
      </c>
      <c r="J254">
        <v>0.43964091469406813</v>
      </c>
      <c r="K254">
        <v>7.1109927726809661E-3</v>
      </c>
      <c r="L254">
        <v>9.9524568425206263E-3</v>
      </c>
      <c r="M254">
        <v>0.82628594990993343</v>
      </c>
      <c r="N254">
        <v>9.3748231687000791E-3</v>
      </c>
      <c r="O254">
        <v>1.1544027041500042</v>
      </c>
      <c r="P254">
        <v>0.43863900465582539</v>
      </c>
      <c r="Q254">
        <v>1.3962062537347308E-2</v>
      </c>
      <c r="R254">
        <v>0.14180235326741875</v>
      </c>
      <c r="S254">
        <v>1.0126168607239073E-4</v>
      </c>
      <c r="T254">
        <v>0.14180235326741944</v>
      </c>
      <c r="U254">
        <v>0.61084926357917702</v>
      </c>
      <c r="V254">
        <v>0.2537268512279513</v>
      </c>
      <c r="W254">
        <v>3.7867061192242285E-2</v>
      </c>
      <c r="X254">
        <v>0.27725776181127709</v>
      </c>
      <c r="Y254">
        <v>2.3107249602072662E-2</v>
      </c>
      <c r="Z254">
        <v>0.17563387117618315</v>
      </c>
    </row>
    <row r="255" spans="1:26" s="56" customFormat="1" x14ac:dyDescent="0.2">
      <c r="A255" s="157">
        <v>8307</v>
      </c>
      <c r="B255" s="157" t="s">
        <v>87</v>
      </c>
      <c r="C255" s="157" t="s">
        <v>79</v>
      </c>
      <c r="D255" s="161">
        <v>42844</v>
      </c>
      <c r="E255" s="159"/>
      <c r="F255" s="169">
        <v>1.09511</v>
      </c>
      <c r="G255" s="169">
        <v>10.26693</v>
      </c>
      <c r="H255" t="s">
        <v>345</v>
      </c>
      <c r="I255">
        <v>9.8319175998789424E-3</v>
      </c>
      <c r="J255">
        <v>1.3716356860686663</v>
      </c>
      <c r="K255">
        <v>7.1143817003898775E-3</v>
      </c>
      <c r="L255">
        <v>1.0917035770793084E-2</v>
      </c>
      <c r="M255">
        <v>2.7188278180394265</v>
      </c>
      <c r="N255">
        <v>2.1882061190089303E-2</v>
      </c>
      <c r="O255">
        <v>2.0966263046672595</v>
      </c>
      <c r="P255">
        <v>1.4055250238790178</v>
      </c>
      <c r="Q255">
        <v>7.550192014674606E-3</v>
      </c>
      <c r="R255">
        <v>0.27577824550577479</v>
      </c>
      <c r="S255">
        <v>5.4758755845073691E-5</v>
      </c>
      <c r="T255">
        <v>0.27577824550577551</v>
      </c>
      <c r="U255">
        <v>1.3151180419936441</v>
      </c>
      <c r="V255">
        <v>0.40658134008324764</v>
      </c>
      <c r="W255">
        <v>0.19362458646791594</v>
      </c>
      <c r="X255">
        <v>0.85797467977763686</v>
      </c>
      <c r="Y255">
        <v>0.25487331553721271</v>
      </c>
      <c r="Z255">
        <v>0.62854210697288015</v>
      </c>
    </row>
    <row r="256" spans="1:26" s="56" customFormat="1" x14ac:dyDescent="0.2">
      <c r="D256" s="131"/>
      <c r="E256" s="72"/>
      <c r="F256" s="70"/>
      <c r="G256" s="70"/>
      <c r="H256" s="70"/>
      <c r="I256" s="70"/>
      <c r="J256" s="72"/>
      <c r="K256" s="70"/>
      <c r="L256" s="106"/>
      <c r="M256" s="106"/>
      <c r="N256" s="106"/>
      <c r="O256" s="70"/>
      <c r="P256" s="72"/>
      <c r="Q256" s="71"/>
      <c r="R256" s="126"/>
      <c r="S256" s="164"/>
      <c r="U256" s="70"/>
      <c r="V256" s="72"/>
      <c r="W256" s="70"/>
      <c r="X256" s="72"/>
      <c r="Y256" s="71"/>
      <c r="Z256" s="72"/>
    </row>
    <row r="257" spans="1:26" s="56" customFormat="1" x14ac:dyDescent="0.2">
      <c r="A257" s="157">
        <v>8307</v>
      </c>
      <c r="B257" s="157" t="s">
        <v>87</v>
      </c>
      <c r="C257" s="157" t="s">
        <v>79</v>
      </c>
      <c r="D257" s="161">
        <v>42845</v>
      </c>
      <c r="E257" s="159"/>
      <c r="F257" s="169">
        <v>1.09511</v>
      </c>
      <c r="G257" s="169">
        <v>10.26693</v>
      </c>
      <c r="H257" t="s">
        <v>328</v>
      </c>
      <c r="I257">
        <v>9.9235738311343278E-3</v>
      </c>
      <c r="J257">
        <v>1.1589588562580337</v>
      </c>
      <c r="K257">
        <v>7.1356590576232108E-3</v>
      </c>
      <c r="L257">
        <v>1.1323456965342961E-2</v>
      </c>
      <c r="M257">
        <v>2.7194671955002101</v>
      </c>
      <c r="N257">
        <v>2.0459554598536225E-2</v>
      </c>
      <c r="O257">
        <v>2.0715793553059845</v>
      </c>
      <c r="P257">
        <v>1.2620451610270025</v>
      </c>
      <c r="Q257">
        <v>7.5530842091800585E-3</v>
      </c>
      <c r="R257">
        <v>0.27026074956851437</v>
      </c>
      <c r="S257">
        <v>5.4779731864289195E-5</v>
      </c>
      <c r="T257">
        <v>0.27026074956851426</v>
      </c>
      <c r="U257">
        <v>1.3121983507119188</v>
      </c>
      <c r="V257">
        <v>0.39505545752704063</v>
      </c>
      <c r="W257">
        <v>0.18350247637728184</v>
      </c>
      <c r="X257">
        <v>0.51418927959240801</v>
      </c>
      <c r="Y257">
        <v>0.24111238986320191</v>
      </c>
      <c r="Z257">
        <v>0.5571752683383111</v>
      </c>
    </row>
    <row r="258" spans="1:26" s="56" customFormat="1" x14ac:dyDescent="0.2">
      <c r="A258" s="56">
        <v>8465</v>
      </c>
      <c r="B258" s="56" t="s">
        <v>363</v>
      </c>
      <c r="C258" s="56" t="s">
        <v>97</v>
      </c>
      <c r="D258" s="131">
        <v>42845</v>
      </c>
      <c r="E258" s="72">
        <v>185</v>
      </c>
      <c r="F258" s="70">
        <v>7.6939999999999995E-2</v>
      </c>
      <c r="G258" s="70">
        <v>0.10230000000000139</v>
      </c>
      <c r="H258" t="s">
        <v>355</v>
      </c>
      <c r="I258">
        <v>1.0073191776665966E-2</v>
      </c>
      <c r="J258">
        <v>0.40536222076784756</v>
      </c>
      <c r="K258">
        <v>7.13562452130731E-3</v>
      </c>
      <c r="L258">
        <v>1.2128291859849847E-2</v>
      </c>
      <c r="M258">
        <v>0.77630850443600885</v>
      </c>
      <c r="N258">
        <v>9.8500536736442594E-3</v>
      </c>
      <c r="O258">
        <v>1.067516345706284</v>
      </c>
      <c r="P258">
        <v>0.39353937026041164</v>
      </c>
      <c r="Q258">
        <v>1.3854176308478409E-2</v>
      </c>
      <c r="R258">
        <v>0.16599503794733378</v>
      </c>
      <c r="S258">
        <v>1.0047922707609028E-4</v>
      </c>
      <c r="T258">
        <v>0.16599503794733317</v>
      </c>
      <c r="U258">
        <v>0.57215039225787856</v>
      </c>
      <c r="V258">
        <v>0.39747803989331171</v>
      </c>
      <c r="W258">
        <v>5.1973376553909191E-2</v>
      </c>
      <c r="X258">
        <v>0.42387650262929466</v>
      </c>
      <c r="Y258">
        <v>2.97486131288437E-2</v>
      </c>
      <c r="Z258">
        <v>0.20857719049232759</v>
      </c>
    </row>
    <row r="259" spans="1:26" s="56" customFormat="1" x14ac:dyDescent="0.2">
      <c r="A259" s="157">
        <v>8307</v>
      </c>
      <c r="B259" s="157" t="s">
        <v>87</v>
      </c>
      <c r="C259" s="157" t="s">
        <v>79</v>
      </c>
      <c r="D259" s="161">
        <v>42845</v>
      </c>
      <c r="E259" s="159"/>
      <c r="F259" s="169">
        <v>1.09511</v>
      </c>
      <c r="G259" s="169">
        <v>10.26693</v>
      </c>
      <c r="H259" t="s">
        <v>330</v>
      </c>
      <c r="I259">
        <v>1.0120109145009546E-2</v>
      </c>
      <c r="J259">
        <v>1.4223405700378147</v>
      </c>
      <c r="K259">
        <v>7.1289399335537733E-3</v>
      </c>
      <c r="L259">
        <v>1.4162233311978707E-2</v>
      </c>
      <c r="M259">
        <v>2.7207681847058036</v>
      </c>
      <c r="N259">
        <v>1.8520209986921807E-2</v>
      </c>
      <c r="O259">
        <v>2.0395485454416424</v>
      </c>
      <c r="P259">
        <v>1.4108899253904792</v>
      </c>
      <c r="Q259">
        <v>7.565079710172699E-3</v>
      </c>
      <c r="R259">
        <v>0.21017179130643762</v>
      </c>
      <c r="S259">
        <v>5.4866730805351699E-5</v>
      </c>
      <c r="T259">
        <v>0.21017179130643815</v>
      </c>
      <c r="U259">
        <v>1.3101381850938649</v>
      </c>
      <c r="V259">
        <v>0.31838542050851887</v>
      </c>
      <c r="W259">
        <v>0.18579665042289167</v>
      </c>
      <c r="X259">
        <v>0.70606495925616164</v>
      </c>
      <c r="Y259">
        <v>0.24397197587580768</v>
      </c>
      <c r="Z259">
        <v>0.70945394140761442</v>
      </c>
    </row>
    <row r="260" spans="1:26" s="56" customFormat="1" x14ac:dyDescent="0.2">
      <c r="A260" s="56">
        <v>8466</v>
      </c>
      <c r="B260" s="56" t="s">
        <v>364</v>
      </c>
      <c r="C260" s="56" t="s">
        <v>97</v>
      </c>
      <c r="D260" s="131">
        <v>42845</v>
      </c>
      <c r="E260" s="72">
        <v>197</v>
      </c>
      <c r="F260" s="70">
        <v>8.0649999999999999E-2</v>
      </c>
      <c r="G260" s="70">
        <v>0.10267999999999944</v>
      </c>
      <c r="H260" t="s">
        <v>356</v>
      </c>
      <c r="I260">
        <v>9.9914456541846681E-3</v>
      </c>
      <c r="J260">
        <v>0.39768076415323034</v>
      </c>
      <c r="K260">
        <v>7.1402971596109099E-3</v>
      </c>
      <c r="L260">
        <v>6.5677971057828355E-2</v>
      </c>
      <c r="M260">
        <v>0.93599243857641079</v>
      </c>
      <c r="N260">
        <v>7.1946886803441579E-2</v>
      </c>
      <c r="O260">
        <v>1.2946775683524745</v>
      </c>
      <c r="P260">
        <v>0.45957647429354914</v>
      </c>
      <c r="Q260">
        <v>1.3821693841206713E-2</v>
      </c>
      <c r="R260">
        <v>0.17576415343832463</v>
      </c>
      <c r="S260">
        <v>1.0024364373051191E-4</v>
      </c>
      <c r="T260">
        <v>0.17576415343832458</v>
      </c>
      <c r="U260">
        <v>0.65885048624122278</v>
      </c>
      <c r="V260">
        <v>0.36175112641554891</v>
      </c>
      <c r="W260">
        <v>2.9664379009072261E-2</v>
      </c>
      <c r="X260">
        <v>0.55345701171813411</v>
      </c>
      <c r="Y260">
        <v>1.959936745292044E-2</v>
      </c>
      <c r="Z260">
        <v>0.26209102116486083</v>
      </c>
    </row>
    <row r="261" spans="1:26" s="56" customFormat="1" x14ac:dyDescent="0.2">
      <c r="A261" s="157">
        <v>8307</v>
      </c>
      <c r="B261" s="157" t="s">
        <v>87</v>
      </c>
      <c r="C261" s="157" t="s">
        <v>79</v>
      </c>
      <c r="D261" s="161">
        <v>42845</v>
      </c>
      <c r="E261" s="159"/>
      <c r="F261" s="169">
        <v>1.09511</v>
      </c>
      <c r="G261" s="169">
        <v>10.26693</v>
      </c>
      <c r="H261" t="s">
        <v>332</v>
      </c>
      <c r="I261">
        <v>9.9596307910184128E-3</v>
      </c>
      <c r="J261">
        <v>1.6034049147782063</v>
      </c>
      <c r="K261">
        <v>7.1401103157164919E-3</v>
      </c>
      <c r="L261">
        <v>8.3648149267028793E-3</v>
      </c>
      <c r="M261">
        <v>2.719205793025063</v>
      </c>
      <c r="N261">
        <v>1.618895362118903E-2</v>
      </c>
      <c r="O261">
        <v>2.0738786390921402</v>
      </c>
      <c r="P261">
        <v>1.5130787586607002</v>
      </c>
      <c r="Q261">
        <v>7.5767379562542191E-3</v>
      </c>
      <c r="R261">
        <v>0.20402319557468093</v>
      </c>
      <c r="S261">
        <v>5.4951283761027408E-5</v>
      </c>
      <c r="T261">
        <v>0.20402319557468176</v>
      </c>
      <c r="U261">
        <v>1.3124347548267132</v>
      </c>
      <c r="V261">
        <v>0.46966275542307168</v>
      </c>
      <c r="W261">
        <v>0.1876643226305576</v>
      </c>
      <c r="X261">
        <v>0.80933130911407947</v>
      </c>
      <c r="Y261">
        <v>0.24615529148490317</v>
      </c>
      <c r="Z261">
        <v>0.59206046634594889</v>
      </c>
    </row>
    <row r="262" spans="1:26" s="56" customFormat="1" x14ac:dyDescent="0.2">
      <c r="A262" s="56">
        <v>8467</v>
      </c>
      <c r="B262" s="56" t="s">
        <v>365</v>
      </c>
      <c r="C262" s="56" t="s">
        <v>97</v>
      </c>
      <c r="D262" s="131">
        <v>42845</v>
      </c>
      <c r="E262" s="72">
        <v>201</v>
      </c>
      <c r="F262" s="70">
        <v>8.1290000000000001E-2</v>
      </c>
      <c r="G262" s="70">
        <v>0.10163999999999973</v>
      </c>
      <c r="H262" t="s">
        <v>357</v>
      </c>
      <c r="I262">
        <v>1.0026914777759391E-2</v>
      </c>
      <c r="J262">
        <v>0.56484399994305678</v>
      </c>
      <c r="K262">
        <v>7.1289984771352065E-3</v>
      </c>
      <c r="L262">
        <v>4.5739663611505367E-2</v>
      </c>
      <c r="M262">
        <v>1.2228378581107622</v>
      </c>
      <c r="N262">
        <v>5.5090923716146836E-2</v>
      </c>
      <c r="O262">
        <v>1.6901253443549087</v>
      </c>
      <c r="P262">
        <v>0.54897222523733347</v>
      </c>
      <c r="Q262">
        <v>1.3857161804834683E-2</v>
      </c>
      <c r="R262">
        <v>0.14302986728916783</v>
      </c>
      <c r="S262">
        <v>1.0050087977919136E-4</v>
      </c>
      <c r="T262">
        <v>0.14302986728916822</v>
      </c>
      <c r="U262">
        <v>0.88651288755934776</v>
      </c>
      <c r="V262">
        <v>0.38530282095013979</v>
      </c>
      <c r="W262">
        <v>6.0202679178653164E-2</v>
      </c>
      <c r="X262">
        <v>0.43831201404628312</v>
      </c>
      <c r="Y262">
        <v>5.3313924496412507E-2</v>
      </c>
      <c r="Z262">
        <v>0.20020854383769252</v>
      </c>
    </row>
    <row r="263" spans="1:26" s="56" customFormat="1" x14ac:dyDescent="0.2">
      <c r="A263" s="157">
        <v>8307</v>
      </c>
      <c r="B263" s="157" t="s">
        <v>87</v>
      </c>
      <c r="C263" s="157" t="s">
        <v>79</v>
      </c>
      <c r="D263" s="161">
        <v>42845</v>
      </c>
      <c r="E263" s="159"/>
      <c r="F263" s="169">
        <v>1.09511</v>
      </c>
      <c r="G263" s="169">
        <v>10.26693</v>
      </c>
      <c r="H263" t="s">
        <v>334</v>
      </c>
      <c r="I263">
        <v>9.7059763392877869E-3</v>
      </c>
      <c r="J263">
        <v>1.5788045683761052</v>
      </c>
      <c r="K263">
        <v>7.1436036614458938E-3</v>
      </c>
      <c r="L263">
        <v>9.3930850174768332E-3</v>
      </c>
      <c r="M263">
        <v>2.7187046354440345</v>
      </c>
      <c r="N263">
        <v>1.8091462533478896E-2</v>
      </c>
      <c r="O263">
        <v>2.1260546219014307</v>
      </c>
      <c r="P263">
        <v>1.5601062503478214</v>
      </c>
      <c r="Q263">
        <v>7.5602705161173485E-3</v>
      </c>
      <c r="R263">
        <v>0.34183838099594321</v>
      </c>
      <c r="S263">
        <v>5.483185149598094E-5</v>
      </c>
      <c r="T263">
        <v>0.34183838099594344</v>
      </c>
      <c r="U263">
        <v>1.3085324689417697</v>
      </c>
      <c r="V263">
        <v>0.36546578075972691</v>
      </c>
      <c r="W263">
        <v>0.18465920504067701</v>
      </c>
      <c r="X263">
        <v>0.87415400653618469</v>
      </c>
      <c r="Y263">
        <v>0.24048196582087331</v>
      </c>
      <c r="Z263">
        <v>0.72408759579089454</v>
      </c>
    </row>
    <row r="264" spans="1:26" s="56" customFormat="1" x14ac:dyDescent="0.2">
      <c r="A264" s="56">
        <v>8468</v>
      </c>
      <c r="B264" s="56" t="s">
        <v>366</v>
      </c>
      <c r="C264" s="56" t="s">
        <v>97</v>
      </c>
      <c r="D264" s="131">
        <v>42845</v>
      </c>
      <c r="E264" s="72">
        <v>210</v>
      </c>
      <c r="F264" s="70">
        <v>8.3409999999999998E-2</v>
      </c>
      <c r="G264" s="70">
        <v>0.10346999999999973</v>
      </c>
      <c r="H264" t="s">
        <v>358</v>
      </c>
      <c r="I264">
        <v>1.004784276606183E-2</v>
      </c>
      <c r="J264">
        <v>0.53283091482474754</v>
      </c>
      <c r="K264">
        <v>7.1386886557761329E-3</v>
      </c>
      <c r="L264">
        <v>5.4715829793897296E-2</v>
      </c>
      <c r="M264">
        <v>1.1005152410015191</v>
      </c>
      <c r="N264">
        <v>7.37534965571158E-2</v>
      </c>
      <c r="O264">
        <v>1.5178854485664541</v>
      </c>
      <c r="P264">
        <v>0.54985832757514408</v>
      </c>
      <c r="Q264">
        <v>1.3861369504486564E-2</v>
      </c>
      <c r="R264">
        <v>0.20277513284844864</v>
      </c>
      <c r="S264">
        <v>1.0053139667167026E-4</v>
      </c>
      <c r="T264">
        <v>0.20277513284844817</v>
      </c>
      <c r="U264">
        <v>0.81380586736555349</v>
      </c>
      <c r="V264">
        <v>0.30589362079152521</v>
      </c>
      <c r="W264">
        <v>0.10536743925387598</v>
      </c>
      <c r="X264">
        <v>0.37829229339617737</v>
      </c>
      <c r="Y264">
        <v>8.5746277530494602E-2</v>
      </c>
      <c r="Z264">
        <v>0.20348571241783028</v>
      </c>
    </row>
    <row r="265" spans="1:26" s="56" customFormat="1" x14ac:dyDescent="0.2">
      <c r="A265" s="157">
        <v>8307</v>
      </c>
      <c r="B265" s="157" t="s">
        <v>87</v>
      </c>
      <c r="C265" s="157" t="s">
        <v>79</v>
      </c>
      <c r="D265" s="161">
        <v>42845</v>
      </c>
      <c r="E265" s="159"/>
      <c r="F265" s="169">
        <v>1.09511</v>
      </c>
      <c r="G265" s="169">
        <v>10.26693</v>
      </c>
      <c r="H265" t="s">
        <v>336</v>
      </c>
      <c r="I265">
        <v>9.8751108953078776E-3</v>
      </c>
      <c r="J265">
        <v>1.2784205473781096</v>
      </c>
      <c r="K265">
        <v>7.1223957091243427E-3</v>
      </c>
      <c r="L265">
        <v>7.9431239407222604E-3</v>
      </c>
      <c r="M265">
        <v>2.7198138503429288</v>
      </c>
      <c r="N265">
        <v>1.6299405539823914E-2</v>
      </c>
      <c r="O265">
        <v>2.0847973976905045</v>
      </c>
      <c r="P265">
        <v>1.1808128579104551</v>
      </c>
      <c r="Q265">
        <v>7.5677459138339823E-3</v>
      </c>
      <c r="R265">
        <v>0.26023743730732196</v>
      </c>
      <c r="S265">
        <v>5.4886067796389497E-5</v>
      </c>
      <c r="T265">
        <v>0.26023743730732218</v>
      </c>
      <c r="U265">
        <v>1.3166593943117297</v>
      </c>
      <c r="V265">
        <v>0.37321001323646485</v>
      </c>
      <c r="W265">
        <v>0.18848858290693368</v>
      </c>
      <c r="X265">
        <v>0.8051462916408122</v>
      </c>
      <c r="Y265">
        <v>0.2483635859741557</v>
      </c>
      <c r="Z265">
        <v>0.69853736407449352</v>
      </c>
    </row>
    <row r="266" spans="1:26" s="56" customFormat="1" x14ac:dyDescent="0.2">
      <c r="A266" s="56">
        <v>8469</v>
      </c>
      <c r="B266" s="56" t="s">
        <v>367</v>
      </c>
      <c r="C266" s="56" t="s">
        <v>97</v>
      </c>
      <c r="D266" s="131">
        <v>42845</v>
      </c>
      <c r="E266" s="72">
        <v>240</v>
      </c>
      <c r="F266" s="70">
        <v>7.3599999999999999E-2</v>
      </c>
      <c r="G266" s="70">
        <v>0.10457999999999856</v>
      </c>
      <c r="H266" t="s">
        <v>359</v>
      </c>
      <c r="I266">
        <v>1.0012905912737713E-2</v>
      </c>
      <c r="J266">
        <v>0.73544665213487848</v>
      </c>
      <c r="K266">
        <v>7.1190398877207725E-3</v>
      </c>
      <c r="L266">
        <v>7.9224725447572461E-3</v>
      </c>
      <c r="M266">
        <v>1.0267514312614239</v>
      </c>
      <c r="N266">
        <v>1.2326404736898991E-2</v>
      </c>
      <c r="O266">
        <v>1.4072194341096531</v>
      </c>
      <c r="P266">
        <v>0.70508060471094969</v>
      </c>
      <c r="Q266">
        <v>1.3731175154391796E-2</v>
      </c>
      <c r="R266">
        <v>0.15175609448986682</v>
      </c>
      <c r="S266">
        <v>9.9587145106227822E-5</v>
      </c>
      <c r="T266">
        <v>0.15175609448986702</v>
      </c>
      <c r="U266">
        <v>0.75125116664806912</v>
      </c>
      <c r="V266">
        <v>0.2758168451047085</v>
      </c>
      <c r="W266">
        <v>4.7283815446579024E-2</v>
      </c>
      <c r="X266">
        <v>0.25132017738553086</v>
      </c>
      <c r="Y266">
        <v>3.5461367610681499E-2</v>
      </c>
      <c r="Z266">
        <v>0.16626380425948759</v>
      </c>
    </row>
    <row r="267" spans="1:26" s="56" customFormat="1" x14ac:dyDescent="0.2">
      <c r="A267" s="157">
        <v>8307</v>
      </c>
      <c r="B267" s="157" t="s">
        <v>87</v>
      </c>
      <c r="C267" s="157" t="s">
        <v>79</v>
      </c>
      <c r="D267" s="161">
        <v>42845</v>
      </c>
      <c r="E267" s="159"/>
      <c r="F267" s="169">
        <v>1.09511</v>
      </c>
      <c r="G267" s="169">
        <v>10.26693</v>
      </c>
      <c r="H267" t="s">
        <v>321</v>
      </c>
      <c r="I267">
        <v>9.9072965385764034E-3</v>
      </c>
      <c r="J267">
        <v>1.0810784685542791</v>
      </c>
      <c r="K267">
        <v>7.1244997239699485E-3</v>
      </c>
      <c r="L267">
        <v>8.4613766049142329E-3</v>
      </c>
      <c r="M267">
        <v>2.7196190633664448</v>
      </c>
      <c r="N267">
        <v>1.843627399289953E-2</v>
      </c>
      <c r="O267">
        <v>2.0731675609306057</v>
      </c>
      <c r="P267">
        <v>1.1586647255728411</v>
      </c>
      <c r="Q267">
        <v>7.5593258589452886E-3</v>
      </c>
      <c r="R267">
        <v>0.31172065413043687</v>
      </c>
      <c r="S267">
        <v>5.4825000246192638E-5</v>
      </c>
      <c r="T267">
        <v>0.31172065413043687</v>
      </c>
      <c r="U267">
        <v>1.3151627850513221</v>
      </c>
      <c r="V267">
        <v>0.32292378404601407</v>
      </c>
      <c r="W267">
        <v>0.18651355511544998</v>
      </c>
      <c r="X267">
        <v>0.67915676112446932</v>
      </c>
      <c r="Y267">
        <v>0.24474203291002286</v>
      </c>
      <c r="Z267">
        <v>0.69584239549230509</v>
      </c>
    </row>
    <row r="268" spans="1:26" s="56" customFormat="1" x14ac:dyDescent="0.2">
      <c r="A268" s="56">
        <v>8470</v>
      </c>
      <c r="B268" s="56" t="s">
        <v>368</v>
      </c>
      <c r="C268" s="56" t="s">
        <v>97</v>
      </c>
      <c r="D268" s="131">
        <v>42845</v>
      </c>
      <c r="E268" s="72">
        <v>276</v>
      </c>
      <c r="F268" s="70">
        <v>8.4129999999999996E-2</v>
      </c>
      <c r="G268" s="70">
        <v>0.10403999999999947</v>
      </c>
      <c r="H268" t="s">
        <v>360</v>
      </c>
      <c r="I268">
        <v>1.0085660186654572E-2</v>
      </c>
      <c r="J268">
        <v>0.5576307647190587</v>
      </c>
      <c r="K268">
        <v>7.1164870873546109E-3</v>
      </c>
      <c r="L268">
        <v>1.1959720517445479E-2</v>
      </c>
      <c r="M268">
        <v>1.0271505734586677</v>
      </c>
      <c r="N268">
        <v>1.232146671798263E-2</v>
      </c>
      <c r="O268">
        <v>1.3802273246606456</v>
      </c>
      <c r="P268">
        <v>0.55176884831166173</v>
      </c>
      <c r="Q268">
        <v>1.3576885745165754E-2</v>
      </c>
      <c r="R268">
        <v>0.18059121683782203</v>
      </c>
      <c r="S268">
        <v>9.8468140970588792E-5</v>
      </c>
      <c r="T268">
        <v>0.18059121683782264</v>
      </c>
      <c r="U268">
        <v>0.74667487800164378</v>
      </c>
      <c r="V268">
        <v>0.30457668594006143</v>
      </c>
      <c r="W268">
        <v>1.3929291092390475E-2</v>
      </c>
      <c r="X268">
        <v>0.29406245374068152</v>
      </c>
      <c r="Y268">
        <v>1.0403221238627964E-2</v>
      </c>
      <c r="Z268">
        <v>0.14161534062296921</v>
      </c>
    </row>
    <row r="269" spans="1:26" s="56" customFormat="1" x14ac:dyDescent="0.2">
      <c r="A269" s="157">
        <v>8307</v>
      </c>
      <c r="B269" s="157" t="s">
        <v>87</v>
      </c>
      <c r="C269" s="157" t="s">
        <v>79</v>
      </c>
      <c r="D269" s="161">
        <v>42845</v>
      </c>
      <c r="E269" s="159"/>
      <c r="F269" s="169">
        <v>1.09511</v>
      </c>
      <c r="G269" s="169">
        <v>10.26693</v>
      </c>
      <c r="H269" t="s">
        <v>339</v>
      </c>
      <c r="I269">
        <v>9.9840007298073498E-3</v>
      </c>
      <c r="J269">
        <v>1.2371208666215072</v>
      </c>
      <c r="K269">
        <v>7.1087311261386517E-3</v>
      </c>
      <c r="L269">
        <v>8.2711501689954146E-3</v>
      </c>
      <c r="M269">
        <v>2.7194427316427894</v>
      </c>
      <c r="N269">
        <v>1.4932126145562963E-2</v>
      </c>
      <c r="O269">
        <v>2.0613384982735221</v>
      </c>
      <c r="P269">
        <v>1.3222742920387993</v>
      </c>
      <c r="Q269">
        <v>7.5674491316951413E-3</v>
      </c>
      <c r="R269">
        <v>0.25918695382157836</v>
      </c>
      <c r="S269">
        <v>5.4883915345081208E-5</v>
      </c>
      <c r="T269">
        <v>0.25918695382157791</v>
      </c>
      <c r="U269">
        <v>1.3240763326623672</v>
      </c>
      <c r="V269">
        <v>0.41800438286574965</v>
      </c>
      <c r="W269">
        <v>0.1870360777730129</v>
      </c>
      <c r="X269">
        <v>0.66339257262641738</v>
      </c>
      <c r="Y269">
        <v>0.24737361826538606</v>
      </c>
      <c r="Z269">
        <v>0.5607804653565025</v>
      </c>
    </row>
    <row r="270" spans="1:26" s="56" customFormat="1" x14ac:dyDescent="0.2">
      <c r="A270" s="56">
        <v>8471</v>
      </c>
      <c r="B270" s="56" t="s">
        <v>369</v>
      </c>
      <c r="C270" s="56" t="s">
        <v>97</v>
      </c>
      <c r="D270" s="131">
        <v>42845</v>
      </c>
      <c r="E270" s="72">
        <v>294</v>
      </c>
      <c r="F270" s="70">
        <v>8.7029999999999996E-2</v>
      </c>
      <c r="G270" s="70">
        <v>0.10632000000000019</v>
      </c>
      <c r="H270" t="s">
        <v>361</v>
      </c>
      <c r="I270">
        <v>9.978754696663171E-3</v>
      </c>
      <c r="J270">
        <v>0.39097924022085645</v>
      </c>
      <c r="K270">
        <v>7.1097255662304513E-3</v>
      </c>
      <c r="L270">
        <v>7.9338568066435865E-3</v>
      </c>
      <c r="M270">
        <v>0.8485357195286789</v>
      </c>
      <c r="N270">
        <v>9.8609889051108571E-3</v>
      </c>
      <c r="O270">
        <v>1.1477637432475161</v>
      </c>
      <c r="P270">
        <v>0.37839183014393457</v>
      </c>
      <c r="Q270">
        <v>1.3462359964093685E-2</v>
      </c>
      <c r="R270">
        <v>0.21397080461096163</v>
      </c>
      <c r="S270">
        <v>9.763752775287157E-5</v>
      </c>
      <c r="T270">
        <v>0.21397080461096177</v>
      </c>
      <c r="U270">
        <v>0.61446196588656021</v>
      </c>
      <c r="V270">
        <v>0.31404650084025248</v>
      </c>
      <c r="W270">
        <v>5.4336874212405691E-2</v>
      </c>
      <c r="X270">
        <v>0.27023048226450552</v>
      </c>
      <c r="Y270">
        <v>3.3375057973417263E-2</v>
      </c>
      <c r="Z270">
        <v>0.18521362703939384</v>
      </c>
    </row>
    <row r="271" spans="1:26" s="56" customFormat="1" x14ac:dyDescent="0.2">
      <c r="A271" s="157">
        <v>8307</v>
      </c>
      <c r="B271" s="157" t="s">
        <v>87</v>
      </c>
      <c r="C271" s="157" t="s">
        <v>79</v>
      </c>
      <c r="D271" s="161">
        <v>42845</v>
      </c>
      <c r="E271" s="159"/>
      <c r="F271" s="169">
        <v>1.09511</v>
      </c>
      <c r="G271" s="169">
        <v>10.26693</v>
      </c>
      <c r="H271" t="s">
        <v>341</v>
      </c>
      <c r="I271">
        <v>9.9000095925962338E-3</v>
      </c>
      <c r="J271">
        <v>1.4089210962661731</v>
      </c>
      <c r="K271">
        <v>7.1033700464707954E-3</v>
      </c>
      <c r="L271">
        <v>1.4654188526429806E-2</v>
      </c>
      <c r="M271">
        <v>2.7190230205685433</v>
      </c>
      <c r="N271">
        <v>1.9115499513132649E-2</v>
      </c>
      <c r="O271">
        <v>2.0852806782299473</v>
      </c>
      <c r="P271">
        <v>1.4147966608537641</v>
      </c>
      <c r="Q271">
        <v>7.576628795095173E-3</v>
      </c>
      <c r="R271">
        <v>0.28287516492188253</v>
      </c>
      <c r="S271">
        <v>5.4950492055433102E-5</v>
      </c>
      <c r="T271">
        <v>0.28287516492188275</v>
      </c>
      <c r="U271">
        <v>1.3182757382187316</v>
      </c>
      <c r="V271">
        <v>0.36703816556578667</v>
      </c>
      <c r="W271">
        <v>0.18800352504933945</v>
      </c>
      <c r="X271">
        <v>0.81552670227497026</v>
      </c>
      <c r="Y271">
        <v>0.24693570201344112</v>
      </c>
      <c r="Z271">
        <v>0.73311469105500404</v>
      </c>
    </row>
    <row r="272" spans="1:26" s="56" customFormat="1" x14ac:dyDescent="0.2">
      <c r="A272" s="56">
        <v>8472</v>
      </c>
      <c r="B272" s="56" t="s">
        <v>370</v>
      </c>
      <c r="C272" s="56" t="s">
        <v>97</v>
      </c>
      <c r="D272" s="131">
        <v>42845</v>
      </c>
      <c r="E272" s="72">
        <v>299</v>
      </c>
      <c r="F272" s="70">
        <v>7.3010000000000005E-2</v>
      </c>
      <c r="G272" s="70">
        <v>0.10505000000000031</v>
      </c>
      <c r="H272" t="s">
        <v>362</v>
      </c>
      <c r="I272">
        <v>1.0024603541513922E-2</v>
      </c>
      <c r="J272">
        <v>0.63612197498739687</v>
      </c>
      <c r="K272">
        <v>7.0792601844836605E-3</v>
      </c>
      <c r="L272">
        <v>1.0987132100163569E-2</v>
      </c>
      <c r="M272">
        <v>0.85677379941929288</v>
      </c>
      <c r="N272">
        <v>9.8091363689131027E-3</v>
      </c>
      <c r="O272">
        <v>1.1619093060969603</v>
      </c>
      <c r="P272">
        <v>0.57986100857691825</v>
      </c>
      <c r="Q272">
        <v>1.3584829515106435E-2</v>
      </c>
      <c r="R272">
        <v>0.16677392973119698</v>
      </c>
      <c r="S272">
        <v>9.8525754201858324E-5</v>
      </c>
      <c r="T272">
        <v>0.16677392973119651</v>
      </c>
      <c r="U272">
        <v>0.62152767485896132</v>
      </c>
      <c r="V272">
        <v>0.42983792031074852</v>
      </c>
      <c r="W272">
        <v>0.10141765692581982</v>
      </c>
      <c r="X272">
        <v>0.48322434854424567</v>
      </c>
      <c r="Y272">
        <v>6.3139538991968294E-2</v>
      </c>
      <c r="Z272">
        <v>0.26703677124643826</v>
      </c>
    </row>
    <row r="273" spans="1:26" s="56" customFormat="1" x14ac:dyDescent="0.2">
      <c r="A273" s="157">
        <v>8307</v>
      </c>
      <c r="B273" s="157" t="s">
        <v>87</v>
      </c>
      <c r="C273" s="157" t="s">
        <v>79</v>
      </c>
      <c r="D273" s="161">
        <v>42845</v>
      </c>
      <c r="E273" s="159"/>
      <c r="F273" s="169">
        <v>1.09511</v>
      </c>
      <c r="G273" s="169">
        <v>10.26693</v>
      </c>
      <c r="H273" t="s">
        <v>343</v>
      </c>
      <c r="I273">
        <v>9.8231768821485845E-3</v>
      </c>
      <c r="J273">
        <v>1.88075110254599</v>
      </c>
      <c r="K273">
        <v>7.0766172690893206E-3</v>
      </c>
      <c r="L273">
        <v>1.155927971001016E-2</v>
      </c>
      <c r="M273">
        <v>2.7192920636561646</v>
      </c>
      <c r="N273">
        <v>2.6000638880993982E-2</v>
      </c>
      <c r="O273">
        <v>2.0847981377602154</v>
      </c>
      <c r="P273">
        <v>2.1467768532237144</v>
      </c>
      <c r="Q273">
        <v>7.5647213606709228E-3</v>
      </c>
      <c r="R273">
        <v>0.34499740284664288</v>
      </c>
      <c r="S273">
        <v>5.4864131828685028E-5</v>
      </c>
      <c r="T273">
        <v>0.34499740284664182</v>
      </c>
      <c r="U273">
        <v>1.3124039223367938</v>
      </c>
      <c r="V273">
        <v>0.43427862736289335</v>
      </c>
      <c r="W273">
        <v>0.18528406659966987</v>
      </c>
      <c r="X273">
        <v>1.1916264286591416</v>
      </c>
      <c r="Y273">
        <v>0.24313843859888246</v>
      </c>
      <c r="Z273">
        <v>1.1473074657913509</v>
      </c>
    </row>
    <row r="274" spans="1:26" s="56" customFormat="1" x14ac:dyDescent="0.2">
      <c r="D274" s="131"/>
      <c r="E274" s="72"/>
      <c r="F274" s="70"/>
      <c r="G274" s="70"/>
      <c r="H274" s="70"/>
      <c r="I274" s="70"/>
      <c r="J274" s="72"/>
      <c r="K274" s="70"/>
      <c r="L274" s="106"/>
      <c r="M274" s="106"/>
      <c r="N274" s="106"/>
      <c r="O274" s="70"/>
      <c r="P274" s="72"/>
      <c r="Q274" s="71"/>
      <c r="R274" s="126"/>
      <c r="S274" s="164"/>
      <c r="U274" s="70"/>
      <c r="V274" s="72"/>
      <c r="W274" s="70"/>
      <c r="X274" s="72"/>
      <c r="Y274" s="71"/>
      <c r="Z274" s="72"/>
    </row>
    <row r="275" spans="1:26" s="56" customFormat="1" x14ac:dyDescent="0.2">
      <c r="A275" s="157">
        <v>8307</v>
      </c>
      <c r="B275" s="157" t="s">
        <v>87</v>
      </c>
      <c r="C275" s="157" t="s">
        <v>79</v>
      </c>
      <c r="D275" s="161">
        <v>42850</v>
      </c>
      <c r="E275" s="159"/>
      <c r="F275" s="169">
        <v>1.09511</v>
      </c>
      <c r="G275" s="169">
        <v>10.26693</v>
      </c>
      <c r="H275" t="s">
        <v>328</v>
      </c>
      <c r="I275">
        <v>9.9630879178324774E-3</v>
      </c>
      <c r="J275">
        <v>1.6113172582875261</v>
      </c>
      <c r="K275">
        <v>7.1133877996247341E-3</v>
      </c>
      <c r="L275">
        <v>1.0816802715025657E-2</v>
      </c>
      <c r="M275">
        <v>2.7191928019715332</v>
      </c>
      <c r="N275">
        <v>2.1859180284928951E-2</v>
      </c>
      <c r="O275">
        <v>2.0742141565191607</v>
      </c>
      <c r="P275">
        <v>1.667548524059163</v>
      </c>
      <c r="Q275">
        <v>7.5691554935307364E-3</v>
      </c>
      <c r="R275">
        <v>0.29325811935091795</v>
      </c>
      <c r="S275">
        <v>5.4896290957642742E-5</v>
      </c>
      <c r="T275">
        <v>0.29325811935091795</v>
      </c>
      <c r="U275">
        <v>1.3127833913796232</v>
      </c>
      <c r="V275">
        <v>0.48974572393331017</v>
      </c>
      <c r="W275">
        <v>0.18585076329074016</v>
      </c>
      <c r="X275">
        <v>0.9372491841082945</v>
      </c>
      <c r="Y275">
        <v>0.24445780208633094</v>
      </c>
      <c r="Z275">
        <v>0.70030889472483127</v>
      </c>
    </row>
    <row r="276" spans="1:26" s="56" customFormat="1" x14ac:dyDescent="0.2">
      <c r="A276" s="56">
        <v>8483</v>
      </c>
      <c r="B276" s="56" t="s">
        <v>376</v>
      </c>
      <c r="C276" s="56" t="s">
        <v>97</v>
      </c>
      <c r="D276" s="131">
        <v>42850</v>
      </c>
      <c r="E276" s="72">
        <v>445</v>
      </c>
      <c r="F276" s="70">
        <v>6.9879999999999998E-2</v>
      </c>
      <c r="G276" s="70">
        <v>0.1038699999999988</v>
      </c>
      <c r="H276" t="s">
        <v>371</v>
      </c>
      <c r="I276">
        <v>1.0022609376807365E-2</v>
      </c>
      <c r="J276">
        <v>0.83772663937630187</v>
      </c>
      <c r="K276">
        <v>7.0986618954265931E-3</v>
      </c>
      <c r="L276">
        <v>2.1185740959085146E-2</v>
      </c>
      <c r="M276">
        <v>0.44799014959925809</v>
      </c>
      <c r="N276">
        <v>1.3666832677759484E-2</v>
      </c>
      <c r="O276">
        <v>0.5487304233142466</v>
      </c>
      <c r="P276">
        <v>0.87174718497751036</v>
      </c>
      <c r="Q276">
        <v>1.231638418648596E-2</v>
      </c>
      <c r="R276">
        <v>0.38477879265100523</v>
      </c>
      <c r="S276">
        <v>8.9326188426875033E-5</v>
      </c>
      <c r="T276">
        <v>0.38477879265100517</v>
      </c>
      <c r="U276">
        <v>0.29919378386027573</v>
      </c>
      <c r="V276">
        <v>0.59837017729388753</v>
      </c>
      <c r="W276">
        <v>5.804599288214269E-3</v>
      </c>
      <c r="X276">
        <v>0.4224771497881803</v>
      </c>
      <c r="Y276">
        <v>1.736052591416134E-3</v>
      </c>
      <c r="Z276">
        <v>0.32304497801843274</v>
      </c>
    </row>
    <row r="277" spans="1:26" s="56" customFormat="1" x14ac:dyDescent="0.2">
      <c r="A277" s="157">
        <v>8307</v>
      </c>
      <c r="B277" s="157" t="s">
        <v>87</v>
      </c>
      <c r="C277" s="157" t="s">
        <v>79</v>
      </c>
      <c r="D277" s="161">
        <v>42850</v>
      </c>
      <c r="E277" s="159"/>
      <c r="F277" s="169">
        <v>1.09511</v>
      </c>
      <c r="G277" s="169">
        <v>10.26693</v>
      </c>
      <c r="H277" t="s">
        <v>330</v>
      </c>
      <c r="I277">
        <v>1.0019792665722654E-2</v>
      </c>
      <c r="J277">
        <v>1.6507935619910734</v>
      </c>
      <c r="K277">
        <v>7.1013436195921003E-3</v>
      </c>
      <c r="L277">
        <v>2.4797246362704924E-2</v>
      </c>
      <c r="M277">
        <v>2.7194004997039629</v>
      </c>
      <c r="N277">
        <v>2.7015676519895657E-2</v>
      </c>
      <c r="O277">
        <v>2.0542625258307763</v>
      </c>
      <c r="P277">
        <v>1.5458062606100345</v>
      </c>
      <c r="Q277">
        <v>7.537858982556051E-3</v>
      </c>
      <c r="R277">
        <v>0.23510607433302744</v>
      </c>
      <c r="S277">
        <v>5.4669308915340371E-5</v>
      </c>
      <c r="T277">
        <v>0.23510607433302766</v>
      </c>
      <c r="U277">
        <v>1.3194237370470467</v>
      </c>
      <c r="V277">
        <v>0.53635813395905552</v>
      </c>
      <c r="W277">
        <v>0.18560196215845756</v>
      </c>
      <c r="X277">
        <v>1.12670087537254</v>
      </c>
      <c r="Y277">
        <v>0.24450216727872751</v>
      </c>
      <c r="Z277">
        <v>0.87968944972791718</v>
      </c>
    </row>
    <row r="278" spans="1:26" s="56" customFormat="1" x14ac:dyDescent="0.2">
      <c r="A278" s="56">
        <v>8484</v>
      </c>
      <c r="B278" s="56" t="s">
        <v>377</v>
      </c>
      <c r="C278" s="56" t="s">
        <v>97</v>
      </c>
      <c r="D278" s="131">
        <v>42850</v>
      </c>
      <c r="E278" s="72">
        <v>458</v>
      </c>
      <c r="F278" s="70">
        <v>7.6219999999999996E-2</v>
      </c>
      <c r="G278" s="70">
        <v>0.10583000000000098</v>
      </c>
      <c r="H278" t="s">
        <v>372</v>
      </c>
      <c r="I278">
        <v>1.0024025161218527E-2</v>
      </c>
      <c r="J278">
        <v>0.54976613414293996</v>
      </c>
      <c r="K278">
        <v>7.1037889917100533E-3</v>
      </c>
      <c r="L278">
        <v>1.4143286564973628E-2</v>
      </c>
      <c r="M278">
        <v>0.49466215645559641</v>
      </c>
      <c r="N278">
        <v>1.4840063493075682E-2</v>
      </c>
      <c r="O278">
        <v>0.64766020832310667</v>
      </c>
      <c r="P278">
        <v>0.59745481133560463</v>
      </c>
      <c r="Q278">
        <v>1.3121724537876706E-2</v>
      </c>
      <c r="R278">
        <v>0.28262819010638318</v>
      </c>
      <c r="S278">
        <v>9.5167024737829778E-5</v>
      </c>
      <c r="T278">
        <v>0.28262819010638307</v>
      </c>
      <c r="U278">
        <v>0.39231614428825656</v>
      </c>
      <c r="V278">
        <v>0.41843060688316364</v>
      </c>
      <c r="W278">
        <v>3.253039991186936E-3</v>
      </c>
      <c r="X278">
        <v>0.28530758453187055</v>
      </c>
      <c r="Y278">
        <v>1.276528483259984E-3</v>
      </c>
      <c r="Z278">
        <v>0.28879687408523769</v>
      </c>
    </row>
    <row r="279" spans="1:26" s="56" customFormat="1" x14ac:dyDescent="0.2">
      <c r="A279" s="157">
        <v>8307</v>
      </c>
      <c r="B279" s="157" t="s">
        <v>87</v>
      </c>
      <c r="C279" s="157" t="s">
        <v>79</v>
      </c>
      <c r="D279" s="161">
        <v>42850</v>
      </c>
      <c r="E279" s="159"/>
      <c r="F279" s="169">
        <v>1.09511</v>
      </c>
      <c r="G279" s="169">
        <v>10.26693</v>
      </c>
      <c r="H279" t="s">
        <v>332</v>
      </c>
      <c r="I279">
        <v>9.9079537719001676E-3</v>
      </c>
      <c r="J279">
        <v>2.1282709972501355</v>
      </c>
      <c r="K279">
        <v>7.1119458926489909E-3</v>
      </c>
      <c r="L279">
        <v>1.1118810833030847E-2</v>
      </c>
      <c r="M279">
        <v>2.7195948932844694</v>
      </c>
      <c r="N279">
        <v>2.6251733886539692E-2</v>
      </c>
      <c r="O279">
        <v>2.0912274922643954</v>
      </c>
      <c r="P279">
        <v>2.2664889487039859</v>
      </c>
      <c r="Q279">
        <v>7.581953646090398E-3</v>
      </c>
      <c r="R279">
        <v>0.39072931533524707</v>
      </c>
      <c r="S279">
        <v>5.4989111234255637E-5</v>
      </c>
      <c r="T279">
        <v>0.39072931533524585</v>
      </c>
      <c r="U279">
        <v>1.3148442599286501</v>
      </c>
      <c r="V279">
        <v>0.48505828027196946</v>
      </c>
      <c r="W279">
        <v>0.18520698726398604</v>
      </c>
      <c r="X279">
        <v>0.98293120257584055</v>
      </c>
      <c r="Y279">
        <v>0.24458548736811347</v>
      </c>
      <c r="Z279">
        <v>0.88397214845244176</v>
      </c>
    </row>
    <row r="280" spans="1:26" s="56" customFormat="1" x14ac:dyDescent="0.2">
      <c r="A280" s="56">
        <v>8477</v>
      </c>
      <c r="B280" s="56" t="s">
        <v>374</v>
      </c>
      <c r="C280" s="56" t="s">
        <v>97</v>
      </c>
      <c r="D280" s="131">
        <v>42850</v>
      </c>
      <c r="E280" s="72">
        <v>394</v>
      </c>
      <c r="F280" s="70">
        <v>7.3260000000000006E-2</v>
      </c>
      <c r="G280" s="70">
        <v>0.10054000000000052</v>
      </c>
      <c r="H280" t="s">
        <v>373</v>
      </c>
      <c r="I280">
        <v>9.9603006630254072E-3</v>
      </c>
      <c r="J280">
        <v>1.3126768687111463</v>
      </c>
      <c r="K280">
        <v>7.1112794590722549E-3</v>
      </c>
      <c r="L280">
        <v>3.3643974659247115E-2</v>
      </c>
      <c r="M280">
        <v>0.80186265683577429</v>
      </c>
      <c r="N280">
        <v>2.3030091133012822E-2</v>
      </c>
      <c r="O280">
        <v>1.0429961247848676</v>
      </c>
      <c r="P280">
        <v>1.4167381322181065</v>
      </c>
      <c r="Q280">
        <v>1.2912764689435103E-2</v>
      </c>
      <c r="R280">
        <v>0.3609452403119659</v>
      </c>
      <c r="S280">
        <v>9.3651516085864651E-5</v>
      </c>
      <c r="T280">
        <v>0.36094524031196368</v>
      </c>
      <c r="U280">
        <v>0.56250588710452998</v>
      </c>
      <c r="V280">
        <v>0.54071396384379233</v>
      </c>
      <c r="W280">
        <v>4.0792412031354412E-2</v>
      </c>
      <c r="X280">
        <v>0.47907298763815381</v>
      </c>
      <c r="Y280">
        <v>2.2966878712842389E-2</v>
      </c>
      <c r="Z280">
        <v>0.3800999240079671</v>
      </c>
    </row>
    <row r="281" spans="1:26" s="56" customFormat="1" x14ac:dyDescent="0.2">
      <c r="A281" s="157">
        <v>8307</v>
      </c>
      <c r="B281" s="157" t="s">
        <v>87</v>
      </c>
      <c r="C281" s="157" t="s">
        <v>79</v>
      </c>
      <c r="D281" s="161">
        <v>42850</v>
      </c>
      <c r="E281" s="159"/>
      <c r="F281" s="169">
        <v>1.09511</v>
      </c>
      <c r="G281" s="169">
        <v>10.26693</v>
      </c>
      <c r="H281" t="s">
        <v>334</v>
      </c>
      <c r="I281">
        <v>1.0053027537851285E-2</v>
      </c>
      <c r="J281">
        <v>2.0549325963180576</v>
      </c>
      <c r="K281">
        <v>7.1196109426888612E-3</v>
      </c>
      <c r="L281">
        <v>1.2594565047139919E-2</v>
      </c>
      <c r="M281">
        <v>2.7190124000259099</v>
      </c>
      <c r="N281">
        <v>2.6442261032819062E-2</v>
      </c>
      <c r="O281">
        <v>2.06855725149236</v>
      </c>
      <c r="P281">
        <v>1.8808034319372637</v>
      </c>
      <c r="Q281">
        <v>7.5885728636306505E-3</v>
      </c>
      <c r="R281">
        <v>0.33464429525393435</v>
      </c>
      <c r="S281">
        <v>5.5037117975867989E-5</v>
      </c>
      <c r="T281">
        <v>0.33464429525393535</v>
      </c>
      <c r="U281">
        <v>1.3194207104304569</v>
      </c>
      <c r="V281">
        <v>0.51581261353463181</v>
      </c>
      <c r="W281">
        <v>0.18656224406804794</v>
      </c>
      <c r="X281">
        <v>0.9599881477968798</v>
      </c>
      <c r="Y281">
        <v>0.24581175813470119</v>
      </c>
      <c r="Z281">
        <v>0.88164807508618448</v>
      </c>
    </row>
    <row r="282" spans="1:26" s="56" customFormat="1" x14ac:dyDescent="0.2">
      <c r="A282" s="56">
        <v>8478</v>
      </c>
      <c r="B282" s="56" t="s">
        <v>375</v>
      </c>
      <c r="C282" s="56" t="s">
        <v>97</v>
      </c>
      <c r="D282" s="131">
        <v>42850</v>
      </c>
      <c r="E282" s="72">
        <v>418</v>
      </c>
      <c r="F282" s="70">
        <v>8.2900000000000001E-2</v>
      </c>
      <c r="G282" s="70">
        <v>0.10360999999999976</v>
      </c>
      <c r="H282" t="s">
        <v>378</v>
      </c>
      <c r="I282">
        <v>1.0022409620286112E-2</v>
      </c>
      <c r="J282">
        <v>1.0010080603981004</v>
      </c>
      <c r="K282">
        <v>7.1100758155792226E-3</v>
      </c>
      <c r="L282">
        <v>1.3736342252279926E-2</v>
      </c>
      <c r="M282">
        <v>0.88062958841597994</v>
      </c>
      <c r="N282">
        <v>1.315207281557656E-2</v>
      </c>
      <c r="O282">
        <v>1.1255313165132781</v>
      </c>
      <c r="P282">
        <v>1.0275638450629692</v>
      </c>
      <c r="Q282">
        <v>1.2788785529325065E-2</v>
      </c>
      <c r="R282">
        <v>0.29817499475735404</v>
      </c>
      <c r="S282">
        <v>9.2752340999304229E-5</v>
      </c>
      <c r="T282">
        <v>0.29817499475735337</v>
      </c>
      <c r="U282">
        <v>0.60894282632199181</v>
      </c>
      <c r="V282">
        <v>0.34631789483395758</v>
      </c>
      <c r="W282">
        <v>1.7554250728007658E-2</v>
      </c>
      <c r="X282">
        <v>0.29659601677580394</v>
      </c>
      <c r="Y282">
        <v>1.0710758880122205E-2</v>
      </c>
      <c r="Z282">
        <v>0.19760212589751877</v>
      </c>
    </row>
    <row r="283" spans="1:26" s="56" customFormat="1" x14ac:dyDescent="0.2">
      <c r="A283" s="157">
        <v>8307</v>
      </c>
      <c r="B283" s="157" t="s">
        <v>87</v>
      </c>
      <c r="C283" s="157" t="s">
        <v>79</v>
      </c>
      <c r="D283" s="161">
        <v>42850</v>
      </c>
      <c r="E283" s="159"/>
      <c r="F283" s="169">
        <v>1.09511</v>
      </c>
      <c r="G283" s="169">
        <v>10.26693</v>
      </c>
      <c r="H283" t="s">
        <v>336</v>
      </c>
      <c r="I283">
        <v>1.002847010405743E-2</v>
      </c>
      <c r="J283">
        <v>0.97722139370297312</v>
      </c>
      <c r="K283">
        <v>7.1074049823604928E-3</v>
      </c>
      <c r="L283">
        <v>8.2162877558690211E-3</v>
      </c>
      <c r="M283">
        <v>2.7194374968846811</v>
      </c>
      <c r="N283">
        <v>1.1467339094809473E-2</v>
      </c>
      <c r="O283">
        <v>2.0531286561855415</v>
      </c>
      <c r="P283">
        <v>0.97756939581231139</v>
      </c>
      <c r="Q283">
        <v>7.5564029102996614E-3</v>
      </c>
      <c r="R283">
        <v>0.17882373855027472</v>
      </c>
      <c r="S283">
        <v>5.4803801178550074E-5</v>
      </c>
      <c r="T283">
        <v>0.17882373855027447</v>
      </c>
      <c r="U283">
        <v>1.3154082682384061</v>
      </c>
      <c r="V283">
        <v>0.28390502041461441</v>
      </c>
      <c r="W283">
        <v>0.19536017344178985</v>
      </c>
      <c r="X283">
        <v>0.37001041724830769</v>
      </c>
      <c r="Y283">
        <v>0.25742532272889312</v>
      </c>
      <c r="Z283">
        <v>0.34361026301518532</v>
      </c>
    </row>
    <row r="284" spans="1:26" s="56" customFormat="1" x14ac:dyDescent="0.2">
      <c r="D284" s="131"/>
      <c r="E284" s="72"/>
      <c r="F284" s="70"/>
      <c r="G284" s="70"/>
      <c r="H284" s="70"/>
      <c r="I284" s="70"/>
      <c r="J284" s="72"/>
      <c r="K284" s="70"/>
      <c r="L284" s="106"/>
      <c r="M284" s="106"/>
      <c r="N284" s="106"/>
      <c r="O284" s="70"/>
      <c r="P284" s="72"/>
      <c r="Q284" s="71"/>
      <c r="R284" s="126"/>
      <c r="S284" s="164"/>
      <c r="U284" s="70"/>
      <c r="V284" s="72"/>
      <c r="W284" s="70"/>
      <c r="X284" s="72"/>
      <c r="Y284" s="71"/>
      <c r="Z284" s="72"/>
    </row>
    <row r="285" spans="1:26" s="56" customFormat="1" x14ac:dyDescent="0.2">
      <c r="A285" s="157">
        <v>8307</v>
      </c>
      <c r="B285" s="157" t="s">
        <v>87</v>
      </c>
      <c r="C285" s="157" t="s">
        <v>79</v>
      </c>
      <c r="D285" s="161">
        <v>42846</v>
      </c>
      <c r="E285" s="159"/>
      <c r="F285" s="169">
        <v>1.09511</v>
      </c>
      <c r="G285" s="169">
        <v>10.26693</v>
      </c>
      <c r="H285" t="s">
        <v>328</v>
      </c>
      <c r="I285">
        <v>9.8196945493523938E-3</v>
      </c>
      <c r="J285">
        <v>1.0970460486670011</v>
      </c>
      <c r="K285">
        <v>7.1117315867895896E-3</v>
      </c>
      <c r="L285">
        <v>7.2522371831777411E-3</v>
      </c>
      <c r="M285">
        <v>2.7193245692316417</v>
      </c>
      <c r="N285">
        <v>1.8899956498851265E-2</v>
      </c>
      <c r="O285">
        <v>2.1017965335421116</v>
      </c>
      <c r="P285">
        <v>1.1341957689337465</v>
      </c>
      <c r="Q285">
        <v>7.5726440937924295E-3</v>
      </c>
      <c r="R285">
        <v>0.20754044470637908</v>
      </c>
      <c r="S285">
        <v>5.4921592487669994E-5</v>
      </c>
      <c r="T285">
        <v>0.20754044470637772</v>
      </c>
      <c r="U285">
        <v>1.3171912414834215</v>
      </c>
      <c r="V285">
        <v>0.34314431511385957</v>
      </c>
      <c r="W285">
        <v>0.1725986771140402</v>
      </c>
      <c r="X285">
        <v>0.56510456574200263</v>
      </c>
      <c r="Y285">
        <v>0.22714586470717221</v>
      </c>
      <c r="Z285">
        <v>0.64226264695926083</v>
      </c>
    </row>
    <row r="286" spans="1:26" s="56" customFormat="1" x14ac:dyDescent="0.2">
      <c r="A286" s="56">
        <v>8479</v>
      </c>
      <c r="B286" s="56" t="s">
        <v>379</v>
      </c>
      <c r="C286" s="56" t="s">
        <v>97</v>
      </c>
      <c r="D286" s="131">
        <v>42846</v>
      </c>
      <c r="E286" s="72">
        <v>421</v>
      </c>
      <c r="F286" s="70">
        <v>8.4099999999999994E-2</v>
      </c>
      <c r="G286" s="70">
        <v>0.10318000000000005</v>
      </c>
      <c r="H286" t="s">
        <v>383</v>
      </c>
      <c r="I286">
        <v>1.0063510758952838E-2</v>
      </c>
      <c r="J286">
        <v>0.4017400070844902</v>
      </c>
      <c r="K286">
        <v>7.1037523139028244E-3</v>
      </c>
      <c r="L286">
        <v>1.0954447748097231E-2</v>
      </c>
      <c r="M286">
        <v>0.77961570288145554</v>
      </c>
      <c r="N286">
        <v>7.9188004397187008E-3</v>
      </c>
      <c r="O286">
        <v>0.99052042114141459</v>
      </c>
      <c r="P286">
        <v>0.43635191172434939</v>
      </c>
      <c r="Q286">
        <v>1.2749884959779367E-2</v>
      </c>
      <c r="R286">
        <v>0.20087394960458643</v>
      </c>
      <c r="S286">
        <v>9.247020952690627E-5</v>
      </c>
      <c r="T286">
        <v>0.20087394960458635</v>
      </c>
      <c r="U286">
        <v>0.53527812928395568</v>
      </c>
      <c r="V286">
        <v>0.36100624898298561</v>
      </c>
      <c r="W286">
        <v>5.2404121584812849E-2</v>
      </c>
      <c r="X286">
        <v>0.28252106218942719</v>
      </c>
      <c r="Y286">
        <v>2.8012466655962808E-2</v>
      </c>
      <c r="Z286">
        <v>0.15644023550849739</v>
      </c>
    </row>
    <row r="287" spans="1:26" s="56" customFormat="1" x14ac:dyDescent="0.2">
      <c r="A287" s="157">
        <v>8307</v>
      </c>
      <c r="B287" s="157" t="s">
        <v>87</v>
      </c>
      <c r="C287" s="157" t="s">
        <v>79</v>
      </c>
      <c r="D287" s="161">
        <v>42846</v>
      </c>
      <c r="E287" s="159"/>
      <c r="F287" s="169">
        <v>1.09511</v>
      </c>
      <c r="G287" s="169">
        <v>10.26693</v>
      </c>
      <c r="H287" t="s">
        <v>330</v>
      </c>
      <c r="I287">
        <v>9.8362074972788583E-3</v>
      </c>
      <c r="J287">
        <v>1.3445678032944099</v>
      </c>
      <c r="K287">
        <v>7.0998062651592697E-3</v>
      </c>
      <c r="L287">
        <v>7.5710838986171296E-3</v>
      </c>
      <c r="M287">
        <v>2.7198598702495826</v>
      </c>
      <c r="N287">
        <v>2.0510366516404404E-2</v>
      </c>
      <c r="O287">
        <v>2.095732793111734</v>
      </c>
      <c r="P287">
        <v>1.387971587273336</v>
      </c>
      <c r="Q287">
        <v>7.5653704459613435E-3</v>
      </c>
      <c r="R287">
        <v>0.27861971383655287</v>
      </c>
      <c r="S287">
        <v>5.4868839404713791E-5</v>
      </c>
      <c r="T287">
        <v>0.27861971383655326</v>
      </c>
      <c r="U287">
        <v>1.3093902812693099</v>
      </c>
      <c r="V287">
        <v>0.45924851116717452</v>
      </c>
      <c r="W287">
        <v>0.18813597828117357</v>
      </c>
      <c r="X287">
        <v>0.74644477499218265</v>
      </c>
      <c r="Y287">
        <v>0.24753134888835307</v>
      </c>
      <c r="Z287">
        <v>0.73665793017608283</v>
      </c>
    </row>
    <row r="288" spans="1:26" s="56" customFormat="1" x14ac:dyDescent="0.2">
      <c r="A288" s="56">
        <v>8480</v>
      </c>
      <c r="B288" s="56" t="s">
        <v>380</v>
      </c>
      <c r="C288" s="56" t="s">
        <v>97</v>
      </c>
      <c r="D288" s="131">
        <v>42846</v>
      </c>
      <c r="E288" s="72">
        <v>423</v>
      </c>
      <c r="F288" s="70">
        <v>7.0069999999999993E-2</v>
      </c>
      <c r="G288" s="70">
        <v>0.1036999999999999</v>
      </c>
      <c r="H288" t="s">
        <v>384</v>
      </c>
      <c r="I288">
        <v>1.0039164929014488E-2</v>
      </c>
      <c r="J288">
        <v>0.3809154846741164</v>
      </c>
      <c r="K288">
        <v>7.0986272317925432E-3</v>
      </c>
      <c r="L288">
        <v>1.5172316637389644E-2</v>
      </c>
      <c r="M288">
        <v>0.52468172795376644</v>
      </c>
      <c r="N288">
        <v>1.1554575231507637E-2</v>
      </c>
      <c r="O288">
        <v>0.59035721375802896</v>
      </c>
      <c r="P288">
        <v>0.42521778948038946</v>
      </c>
      <c r="Q288">
        <v>1.130724062939035E-2</v>
      </c>
      <c r="R288">
        <v>0.27953899101994439</v>
      </c>
      <c r="S288">
        <v>8.2007242690365948E-5</v>
      </c>
      <c r="T288">
        <v>0.27953899101994445</v>
      </c>
      <c r="U288">
        <v>0.28602449419286369</v>
      </c>
      <c r="V288">
        <v>0.35685083459445543</v>
      </c>
      <c r="W288">
        <v>4.2047434142633906E-2</v>
      </c>
      <c r="X288">
        <v>0.28598403294852692</v>
      </c>
      <c r="Y288">
        <v>1.2030508844716167E-2</v>
      </c>
      <c r="Z288">
        <v>0.25535553506556213</v>
      </c>
    </row>
    <row r="289" spans="1:26" s="56" customFormat="1" x14ac:dyDescent="0.2">
      <c r="A289" s="157">
        <v>8307</v>
      </c>
      <c r="B289" s="157" t="s">
        <v>87</v>
      </c>
      <c r="C289" s="157" t="s">
        <v>79</v>
      </c>
      <c r="D289" s="161">
        <v>42846</v>
      </c>
      <c r="E289" s="159"/>
      <c r="F289" s="169">
        <v>1.09511</v>
      </c>
      <c r="G289" s="169">
        <v>10.26693</v>
      </c>
      <c r="H289" t="s">
        <v>332</v>
      </c>
      <c r="I289">
        <v>1.0022938487297439E-2</v>
      </c>
      <c r="J289">
        <v>1.4325745585925829</v>
      </c>
      <c r="K289">
        <v>7.1001610229703901E-3</v>
      </c>
      <c r="L289">
        <v>9.0954246262431489E-3</v>
      </c>
      <c r="M289">
        <v>2.7197670742395759</v>
      </c>
      <c r="N289">
        <v>1.8921520495306984E-2</v>
      </c>
      <c r="O289">
        <v>2.0531872404796196</v>
      </c>
      <c r="P289">
        <v>1.5241024126551574</v>
      </c>
      <c r="Q289">
        <v>7.5511836627379474E-3</v>
      </c>
      <c r="R289">
        <v>0.24921562965397756</v>
      </c>
      <c r="S289">
        <v>5.4765947902451703E-5</v>
      </c>
      <c r="T289">
        <v>0.24921562965397795</v>
      </c>
      <c r="U289">
        <v>1.3188158261159366</v>
      </c>
      <c r="V289">
        <v>0.39115722772214945</v>
      </c>
      <c r="W289">
        <v>0.18814360390584225</v>
      </c>
      <c r="X289">
        <v>0.76640610570234635</v>
      </c>
      <c r="Y289">
        <v>0.24682189630869419</v>
      </c>
      <c r="Z289">
        <v>0.64138964818857458</v>
      </c>
    </row>
    <row r="290" spans="1:26" s="56" customFormat="1" x14ac:dyDescent="0.2">
      <c r="A290" s="56">
        <v>8481</v>
      </c>
      <c r="B290" s="56" t="s">
        <v>381</v>
      </c>
      <c r="C290" s="56" t="s">
        <v>97</v>
      </c>
      <c r="D290" s="131">
        <v>42846</v>
      </c>
      <c r="E290" s="72">
        <v>432</v>
      </c>
      <c r="F290" s="70">
        <v>7.8799999999999995E-2</v>
      </c>
      <c r="G290" s="70">
        <v>0.10572999999999944</v>
      </c>
      <c r="H290" t="s">
        <v>385</v>
      </c>
      <c r="I290">
        <v>1.0082179251087144E-2</v>
      </c>
      <c r="J290">
        <v>0.35120071531997427</v>
      </c>
      <c r="K290">
        <v>7.0963162557166511E-3</v>
      </c>
      <c r="L290">
        <v>1.1340320105192734E-2</v>
      </c>
      <c r="M290">
        <v>0.60360407536892813</v>
      </c>
      <c r="N290">
        <v>1.0308411634320237E-2</v>
      </c>
      <c r="O290">
        <v>0.75280931213441726</v>
      </c>
      <c r="P290">
        <v>0.36024791708467324</v>
      </c>
      <c r="Q290">
        <v>1.2603231341502196E-2</v>
      </c>
      <c r="R290">
        <v>0.19102502108836394</v>
      </c>
      <c r="S290">
        <v>9.1406584964586819E-5</v>
      </c>
      <c r="T290">
        <v>0.19102502108836367</v>
      </c>
      <c r="U290">
        <v>0.41552158633364533</v>
      </c>
      <c r="V290">
        <v>0.45013976205241607</v>
      </c>
      <c r="W290">
        <v>6.9154780512526173E-2</v>
      </c>
      <c r="X290">
        <v>0.36155546190911708</v>
      </c>
      <c r="Y290">
        <v>2.8755034192855515E-2</v>
      </c>
      <c r="Z290">
        <v>0.27418469803124118</v>
      </c>
    </row>
    <row r="291" spans="1:26" s="56" customFormat="1" x14ac:dyDescent="0.2">
      <c r="A291" s="157">
        <v>8307</v>
      </c>
      <c r="B291" s="157" t="s">
        <v>87</v>
      </c>
      <c r="C291" s="157" t="s">
        <v>79</v>
      </c>
      <c r="D291" s="161">
        <v>42846</v>
      </c>
      <c r="E291" s="159"/>
      <c r="F291" s="169">
        <v>1.09511</v>
      </c>
      <c r="G291" s="169">
        <v>10.26693</v>
      </c>
      <c r="H291" t="s">
        <v>334</v>
      </c>
      <c r="I291">
        <v>1.0050984866635665E-2</v>
      </c>
      <c r="J291">
        <v>1.1821337645445344</v>
      </c>
      <c r="K291">
        <v>7.0931583403958153E-3</v>
      </c>
      <c r="L291">
        <v>6.6623347365707478E-3</v>
      </c>
      <c r="M291">
        <v>2.7188369756631321</v>
      </c>
      <c r="N291">
        <v>2.016074043727082E-2</v>
      </c>
      <c r="O291">
        <v>2.0559676965982203</v>
      </c>
      <c r="P291">
        <v>1.2157072101652397</v>
      </c>
      <c r="Q291">
        <v>7.5882165373421214E-3</v>
      </c>
      <c r="R291">
        <v>0.28557935158922798</v>
      </c>
      <c r="S291">
        <v>5.5034533672820178E-5</v>
      </c>
      <c r="T291">
        <v>0.28557935158922815</v>
      </c>
      <c r="U291">
        <v>1.3180836847895192</v>
      </c>
      <c r="V291">
        <v>0.4554647002031208</v>
      </c>
      <c r="W291">
        <v>0.18802057056704419</v>
      </c>
      <c r="X291">
        <v>0.86429162285831473</v>
      </c>
      <c r="Y291">
        <v>0.24708131005918735</v>
      </c>
      <c r="Z291">
        <v>0.70169527591197645</v>
      </c>
    </row>
    <row r="292" spans="1:26" s="56" customFormat="1" x14ac:dyDescent="0.2">
      <c r="A292" s="56">
        <v>8482</v>
      </c>
      <c r="B292" s="56" t="s">
        <v>382</v>
      </c>
      <c r="C292" s="56" t="s">
        <v>97</v>
      </c>
      <c r="D292" s="131">
        <v>42846</v>
      </c>
      <c r="E292" s="72">
        <v>440</v>
      </c>
      <c r="F292" s="70">
        <v>8.4000000000000005E-2</v>
      </c>
      <c r="G292" s="70">
        <v>0.10641999999999996</v>
      </c>
      <c r="H292" t="s">
        <v>386</v>
      </c>
      <c r="I292">
        <v>1.0029549259508103E-2</v>
      </c>
      <c r="J292">
        <v>0.62513315625807764</v>
      </c>
      <c r="K292">
        <v>7.0898724122527082E-3</v>
      </c>
      <c r="L292">
        <v>1.2876357745869189E-2</v>
      </c>
      <c r="M292">
        <v>0.53869230298163662</v>
      </c>
      <c r="N292">
        <v>1.4811323235694788E-2</v>
      </c>
      <c r="O292">
        <v>0.66786003528484794</v>
      </c>
      <c r="P292">
        <v>0.70543123933396878</v>
      </c>
      <c r="Q292">
        <v>1.2432119808168112E-2</v>
      </c>
      <c r="R292">
        <v>0.41109966249803775</v>
      </c>
      <c r="S292">
        <v>9.0165576171975163E-5</v>
      </c>
      <c r="T292">
        <v>0.41109966249803803</v>
      </c>
      <c r="U292">
        <v>0.36338125910804087</v>
      </c>
      <c r="V292">
        <v>0.51546629961785373</v>
      </c>
      <c r="W292">
        <v>6.5434943193025896E-2</v>
      </c>
      <c r="X292">
        <v>0.47739389845766494</v>
      </c>
      <c r="Y292">
        <v>2.3731291915860226E-2</v>
      </c>
      <c r="Z292">
        <v>0.33757793872346198</v>
      </c>
    </row>
    <row r="293" spans="1:26" s="56" customFormat="1" x14ac:dyDescent="0.2">
      <c r="A293" s="157">
        <v>8307</v>
      </c>
      <c r="B293" s="157" t="s">
        <v>87</v>
      </c>
      <c r="C293" s="157" t="s">
        <v>79</v>
      </c>
      <c r="D293" s="161">
        <v>42846</v>
      </c>
      <c r="E293" s="159"/>
      <c r="F293" s="169">
        <v>1.09511</v>
      </c>
      <c r="G293" s="169">
        <v>10.26693</v>
      </c>
      <c r="H293" t="s">
        <v>336</v>
      </c>
      <c r="I293">
        <v>9.8423449532778259E-3</v>
      </c>
      <c r="J293">
        <v>2.263083214314507</v>
      </c>
      <c r="K293">
        <v>7.088242084001448E-3</v>
      </c>
      <c r="L293">
        <v>8.8046871330565071E-3</v>
      </c>
      <c r="M293">
        <v>2.7189409908857445</v>
      </c>
      <c r="N293">
        <v>2.0528144128375163E-2</v>
      </c>
      <c r="O293">
        <v>2.0925700987334324</v>
      </c>
      <c r="P293">
        <v>2.1151061938754805</v>
      </c>
      <c r="Q293">
        <v>7.5612636966012614E-3</v>
      </c>
      <c r="R293">
        <v>0.26803003984249851</v>
      </c>
      <c r="S293">
        <v>5.4839054667439766E-5</v>
      </c>
      <c r="T293">
        <v>0.26803003984249929</v>
      </c>
      <c r="U293">
        <v>1.3165910590542975</v>
      </c>
      <c r="V293">
        <v>0.40506427854249372</v>
      </c>
      <c r="W293">
        <v>0.19210485760122284</v>
      </c>
      <c r="X293">
        <v>0.76019565766402797</v>
      </c>
      <c r="Y293">
        <v>0.25298957365567609</v>
      </c>
      <c r="Z293">
        <v>0.66308700764370088</v>
      </c>
    </row>
    <row r="294" spans="1:26" s="56" customFormat="1" x14ac:dyDescent="0.2">
      <c r="D294" s="131"/>
      <c r="E294" s="72"/>
      <c r="F294" s="70"/>
      <c r="G294" s="70"/>
      <c r="H294" s="70"/>
      <c r="I294" s="70"/>
      <c r="J294" s="72"/>
      <c r="K294" s="70"/>
      <c r="L294" s="106"/>
      <c r="M294" s="106"/>
      <c r="N294" s="106"/>
      <c r="O294" s="70"/>
      <c r="P294" s="72"/>
      <c r="Q294" s="71"/>
      <c r="R294" s="126"/>
      <c r="S294" s="164"/>
      <c r="U294" s="70"/>
      <c r="V294" s="72"/>
      <c r="W294" s="70"/>
      <c r="X294" s="72"/>
      <c r="Y294" s="71"/>
      <c r="Z294" s="72"/>
    </row>
    <row r="295" spans="1:26" s="56" customFormat="1" x14ac:dyDescent="0.2">
      <c r="A295" s="157">
        <v>8307</v>
      </c>
      <c r="B295" s="157" t="s">
        <v>87</v>
      </c>
      <c r="C295" s="157" t="s">
        <v>79</v>
      </c>
      <c r="D295" s="161">
        <v>42863</v>
      </c>
      <c r="E295" s="159"/>
      <c r="F295" s="169">
        <v>1.09511</v>
      </c>
      <c r="G295" s="169">
        <v>10.26693</v>
      </c>
      <c r="H295" t="s">
        <v>387</v>
      </c>
      <c r="I295">
        <v>9.6795162831115628E-3</v>
      </c>
      <c r="J295">
        <v>1.1103346161869343</v>
      </c>
      <c r="K295">
        <v>7.1767826253897812E-3</v>
      </c>
      <c r="L295">
        <v>8.9613199497074313E-3</v>
      </c>
      <c r="M295">
        <v>2.720115543332283</v>
      </c>
      <c r="N295">
        <v>1.3197268474040508E-2</v>
      </c>
      <c r="O295">
        <v>2.1202432002913785</v>
      </c>
      <c r="P295">
        <v>1.0015270382552792</v>
      </c>
      <c r="Q295">
        <v>7.5601828120672237E-3</v>
      </c>
      <c r="R295">
        <v>0.23677752909857819</v>
      </c>
      <c r="S295">
        <v>5.483121541087765E-5</v>
      </c>
      <c r="T295">
        <v>0.23677752909857705</v>
      </c>
      <c r="U295">
        <v>1.3164053221099119</v>
      </c>
      <c r="V295">
        <v>0.49511272878391993</v>
      </c>
      <c r="W295">
        <v>0.18229233343405193</v>
      </c>
      <c r="X295">
        <v>0.72940671280639768</v>
      </c>
      <c r="Y295">
        <v>0.24022725518508931</v>
      </c>
      <c r="Z295">
        <v>0.48091241878919883</v>
      </c>
    </row>
    <row r="296" spans="1:26" s="56" customFormat="1" x14ac:dyDescent="0.2">
      <c r="A296" s="56">
        <v>8509</v>
      </c>
      <c r="B296" s="56" t="s">
        <v>395</v>
      </c>
      <c r="C296" s="56" t="s">
        <v>97</v>
      </c>
      <c r="D296" s="131">
        <v>42863</v>
      </c>
      <c r="E296" s="72">
        <v>0.2</v>
      </c>
      <c r="F296" s="70">
        <v>0.18889</v>
      </c>
      <c r="G296" s="70">
        <v>0.1081999999999983</v>
      </c>
      <c r="H296" t="s">
        <v>388</v>
      </c>
      <c r="I296">
        <v>9.990808712100582E-3</v>
      </c>
      <c r="J296">
        <v>0.2002532193844459</v>
      </c>
      <c r="K296">
        <v>7.1774408348291921E-3</v>
      </c>
      <c r="L296">
        <v>8.1865580393477872E-3</v>
      </c>
      <c r="M296">
        <v>0.63103052113128022</v>
      </c>
      <c r="N296">
        <v>6.4172647783761333E-3</v>
      </c>
      <c r="O296">
        <v>1.466473237075214</v>
      </c>
      <c r="P296">
        <v>0.2255352634802506</v>
      </c>
      <c r="Q296">
        <v>2.3197213001566689E-2</v>
      </c>
      <c r="R296">
        <v>6.4327532795752651E-2</v>
      </c>
      <c r="S296">
        <v>1.6824082362012669E-4</v>
      </c>
      <c r="T296">
        <v>6.4327532795752401E-2</v>
      </c>
      <c r="U296">
        <v>0.73720364753221668</v>
      </c>
      <c r="V296">
        <v>0.27473123179130554</v>
      </c>
      <c r="W296">
        <v>3.5785266481580128E-3</v>
      </c>
      <c r="X296">
        <v>0.25810566858319461</v>
      </c>
      <c r="Y296">
        <v>2.6379530440964957E-3</v>
      </c>
      <c r="Z296">
        <v>8.4401758382520856E-2</v>
      </c>
    </row>
    <row r="297" spans="1:26" s="56" customFormat="1" x14ac:dyDescent="0.2">
      <c r="A297" s="157">
        <v>8307</v>
      </c>
      <c r="B297" s="157" t="s">
        <v>87</v>
      </c>
      <c r="C297" s="157" t="s">
        <v>79</v>
      </c>
      <c r="D297" s="161">
        <v>42863</v>
      </c>
      <c r="E297" s="159"/>
      <c r="F297" s="169">
        <v>1.09511</v>
      </c>
      <c r="G297" s="169">
        <v>10.26693</v>
      </c>
      <c r="H297" t="s">
        <v>389</v>
      </c>
      <c r="I297">
        <v>9.6902790519720807E-3</v>
      </c>
      <c r="J297">
        <v>1.0080438988392431</v>
      </c>
      <c r="K297">
        <v>7.1750065576510124E-3</v>
      </c>
      <c r="L297">
        <v>6.1145834156851866E-3</v>
      </c>
      <c r="M297">
        <v>2.7205324309247971</v>
      </c>
      <c r="N297">
        <v>1.3196485576881469E-2</v>
      </c>
      <c r="O297">
        <v>2.1264544325629759</v>
      </c>
      <c r="P297">
        <v>1.034552207584214</v>
      </c>
      <c r="Q297">
        <v>7.5564059937325316E-3</v>
      </c>
      <c r="R297">
        <v>0.19416518488596188</v>
      </c>
      <c r="S297">
        <v>5.4803823541550557E-5</v>
      </c>
      <c r="T297">
        <v>0.19416518488596196</v>
      </c>
      <c r="U297">
        <v>1.3178254452972065</v>
      </c>
      <c r="V297">
        <v>0.30930209123909935</v>
      </c>
      <c r="W297">
        <v>0.18312094166386778</v>
      </c>
      <c r="X297">
        <v>0.58152388533290089</v>
      </c>
      <c r="Y297">
        <v>0.24171282280911827</v>
      </c>
      <c r="Z297">
        <v>0.50265485469177018</v>
      </c>
    </row>
    <row r="298" spans="1:26" s="56" customFormat="1" x14ac:dyDescent="0.2">
      <c r="A298" s="56">
        <v>8510</v>
      </c>
      <c r="B298" s="56" t="s">
        <v>396</v>
      </c>
      <c r="C298" s="56" t="s">
        <v>97</v>
      </c>
      <c r="D298" s="131">
        <v>42863</v>
      </c>
      <c r="E298" s="72">
        <v>1</v>
      </c>
      <c r="F298" s="70">
        <v>0.23254</v>
      </c>
      <c r="G298" s="70">
        <v>0.10777000000000037</v>
      </c>
      <c r="H298" t="s">
        <v>390</v>
      </c>
      <c r="I298">
        <v>9.989299693320788E-3</v>
      </c>
      <c r="J298">
        <v>0.21649877591974753</v>
      </c>
      <c r="K298">
        <v>7.1729447617257655E-3</v>
      </c>
      <c r="L298">
        <v>5.7532399155244204E-3</v>
      </c>
      <c r="M298">
        <v>0.68229174642978108</v>
      </c>
      <c r="N298">
        <v>5.5601468647625734E-3</v>
      </c>
      <c r="O298">
        <v>1.5250126833714455</v>
      </c>
      <c r="P298">
        <v>0.20498491441748318</v>
      </c>
      <c r="Q298">
        <v>2.2313167631462759E-2</v>
      </c>
      <c r="R298">
        <v>4.1116241346385814E-2</v>
      </c>
      <c r="S298">
        <v>1.6182916885910861E-4</v>
      </c>
      <c r="T298">
        <v>4.111624134638614E-2</v>
      </c>
      <c r="U298">
        <v>0.76941929452173852</v>
      </c>
      <c r="V298">
        <v>0.2355098322585934</v>
      </c>
      <c r="W298">
        <v>7.9008137465990821E-2</v>
      </c>
      <c r="X298">
        <v>0.31562735480810827</v>
      </c>
      <c r="Y298">
        <v>6.0780573607898257E-2</v>
      </c>
      <c r="Z298">
        <v>0.19553660671273276</v>
      </c>
    </row>
    <row r="299" spans="1:26" s="56" customFormat="1" x14ac:dyDescent="0.2">
      <c r="A299" s="157">
        <v>8307</v>
      </c>
      <c r="B299" s="157" t="s">
        <v>87</v>
      </c>
      <c r="C299" s="157" t="s">
        <v>79</v>
      </c>
      <c r="D299" s="161">
        <v>42863</v>
      </c>
      <c r="E299" s="159"/>
      <c r="F299" s="169">
        <v>1.09511</v>
      </c>
      <c r="G299" s="169">
        <v>10.26693</v>
      </c>
      <c r="H299" t="s">
        <v>391</v>
      </c>
      <c r="I299">
        <v>9.7088287158856503E-3</v>
      </c>
      <c r="J299">
        <v>0.7868187455673652</v>
      </c>
      <c r="K299">
        <v>7.1739975290787622E-3</v>
      </c>
      <c r="L299">
        <v>7.3673313834748608E-3</v>
      </c>
      <c r="M299">
        <v>2.7206671034536067</v>
      </c>
      <c r="N299">
        <v>1.2244005172666973E-2</v>
      </c>
      <c r="O299">
        <v>2.1140931530708578</v>
      </c>
      <c r="P299">
        <v>0.71661853143562571</v>
      </c>
      <c r="Q299">
        <v>7.5462855039568882E-3</v>
      </c>
      <c r="R299">
        <v>0.19942360826760921</v>
      </c>
      <c r="S299">
        <v>5.4730423364763012E-5</v>
      </c>
      <c r="T299">
        <v>0.19942360826760852</v>
      </c>
      <c r="U299">
        <v>1.3150071472863423</v>
      </c>
      <c r="V299">
        <v>0.38457260398421084</v>
      </c>
      <c r="W299">
        <v>0.18239041035683795</v>
      </c>
      <c r="X299">
        <v>0.55988053880519817</v>
      </c>
      <c r="Y299">
        <v>0.24039332493674115</v>
      </c>
      <c r="Z299">
        <v>0.53242062703441317</v>
      </c>
    </row>
    <row r="300" spans="1:26" s="56" customFormat="1" x14ac:dyDescent="0.2">
      <c r="A300" s="56">
        <v>8511</v>
      </c>
      <c r="B300" s="56" t="s">
        <v>397</v>
      </c>
      <c r="C300" s="56" t="s">
        <v>97</v>
      </c>
      <c r="D300" s="131">
        <v>42863</v>
      </c>
      <c r="E300" s="72">
        <v>2.4</v>
      </c>
      <c r="F300" s="70">
        <v>0.23511000000000001</v>
      </c>
      <c r="G300" s="70">
        <v>0.10351999999999961</v>
      </c>
      <c r="H300" t="s">
        <v>392</v>
      </c>
      <c r="I300">
        <v>9.986558483509279E-3</v>
      </c>
      <c r="J300">
        <v>0.25400635576154695</v>
      </c>
      <c r="K300">
        <v>7.1684870798035894E-3</v>
      </c>
      <c r="L300">
        <v>5.3597648587145981E-3</v>
      </c>
      <c r="M300">
        <v>0.73683463812203387</v>
      </c>
      <c r="N300">
        <v>5.4516879554250622E-3</v>
      </c>
      <c r="O300">
        <v>1.6687536668829528</v>
      </c>
      <c r="P300">
        <v>0.26193917805155925</v>
      </c>
      <c r="Q300">
        <v>2.2609399393193088E-2</v>
      </c>
      <c r="R300">
        <v>5.6658962151838799E-2</v>
      </c>
      <c r="S300">
        <v>1.6397762848538295E-4</v>
      </c>
      <c r="T300">
        <v>5.6658962151839312E-2</v>
      </c>
      <c r="U300">
        <v>0.85064474332950135</v>
      </c>
      <c r="V300">
        <v>0.26100070846923906</v>
      </c>
      <c r="W300">
        <v>0.16816132649239451</v>
      </c>
      <c r="X300">
        <v>0.33544815177309539</v>
      </c>
      <c r="Y300">
        <v>0.143291743663501</v>
      </c>
      <c r="Z300">
        <v>0.34377116753898929</v>
      </c>
    </row>
    <row r="301" spans="1:26" s="56" customFormat="1" x14ac:dyDescent="0.2">
      <c r="A301" s="157">
        <v>8307</v>
      </c>
      <c r="B301" s="157" t="s">
        <v>87</v>
      </c>
      <c r="C301" s="157" t="s">
        <v>79</v>
      </c>
      <c r="D301" s="161">
        <v>42863</v>
      </c>
      <c r="E301" s="159"/>
      <c r="F301" s="169">
        <v>1.09511</v>
      </c>
      <c r="G301" s="169">
        <v>10.26693</v>
      </c>
      <c r="H301" t="s">
        <v>393</v>
      </c>
      <c r="I301">
        <v>9.735688271500148E-3</v>
      </c>
      <c r="J301">
        <v>0.75702674144164595</v>
      </c>
      <c r="K301">
        <v>7.1764811137665528E-3</v>
      </c>
      <c r="L301">
        <v>6.9421571589531996E-3</v>
      </c>
      <c r="M301">
        <v>2.7205111197081169</v>
      </c>
      <c r="N301">
        <v>1.2773739130333053E-2</v>
      </c>
      <c r="O301">
        <v>2.1121485008669061</v>
      </c>
      <c r="P301">
        <v>0.87061537691616642</v>
      </c>
      <c r="Q301">
        <v>7.548545440866374E-3</v>
      </c>
      <c r="R301">
        <v>0.17709088240344198</v>
      </c>
      <c r="S301">
        <v>5.4746813853006384E-5</v>
      </c>
      <c r="T301">
        <v>0.17709088240344251</v>
      </c>
      <c r="U301">
        <v>1.3172717037895734</v>
      </c>
      <c r="V301">
        <v>0.45569128879011428</v>
      </c>
      <c r="W301">
        <v>0.17854059333204883</v>
      </c>
      <c r="X301">
        <v>0.61869341000852329</v>
      </c>
      <c r="Y301">
        <v>0.23460972846967221</v>
      </c>
      <c r="Z301">
        <v>0.45516183048195474</v>
      </c>
    </row>
    <row r="302" spans="1:26" s="56" customFormat="1" x14ac:dyDescent="0.2">
      <c r="A302" s="56">
        <v>8512</v>
      </c>
      <c r="B302" s="56" t="s">
        <v>398</v>
      </c>
      <c r="C302" s="56" t="s">
        <v>97</v>
      </c>
      <c r="D302" s="131">
        <v>42863</v>
      </c>
      <c r="E302" s="72">
        <v>9.15</v>
      </c>
      <c r="F302" s="70">
        <v>0.23472999999999999</v>
      </c>
      <c r="G302" s="70">
        <v>0.10653000000000112</v>
      </c>
      <c r="H302" t="s">
        <v>394</v>
      </c>
      <c r="I302">
        <v>9.9726347555456341E-3</v>
      </c>
      <c r="J302">
        <v>0.1722964407332947</v>
      </c>
      <c r="K302">
        <v>7.1724180894725256E-3</v>
      </c>
      <c r="L302">
        <v>3.1151147671833461E-2</v>
      </c>
      <c r="M302">
        <v>0.81521040068601913</v>
      </c>
      <c r="N302">
        <v>2.5889711872826838E-2</v>
      </c>
      <c r="O302">
        <v>1.7864278313032442</v>
      </c>
      <c r="P302">
        <v>0.17619198758531901</v>
      </c>
      <c r="Q302">
        <v>2.1853669781244162E-2</v>
      </c>
      <c r="R302">
        <v>5.1416487956102611E-2</v>
      </c>
      <c r="S302">
        <v>1.584966005558719E-4</v>
      </c>
      <c r="T302">
        <v>5.1416487956103166E-2</v>
      </c>
      <c r="U302">
        <v>0.96649861811471793</v>
      </c>
      <c r="V302">
        <v>0.33243122962756622</v>
      </c>
      <c r="W302">
        <v>5.3425828339626481E-2</v>
      </c>
      <c r="X302">
        <v>0.28611887754692966</v>
      </c>
      <c r="Y302">
        <v>5.1651543391624588E-2</v>
      </c>
      <c r="Z302">
        <v>0.15952878807991988</v>
      </c>
    </row>
    <row r="303" spans="1:26" s="56" customFormat="1" x14ac:dyDescent="0.2">
      <c r="A303" s="157">
        <v>8307</v>
      </c>
      <c r="B303" s="157" t="s">
        <v>87</v>
      </c>
      <c r="C303" s="157" t="s">
        <v>79</v>
      </c>
      <c r="D303" s="161">
        <v>42863</v>
      </c>
      <c r="E303" s="159"/>
      <c r="F303" s="169">
        <v>1.09511</v>
      </c>
      <c r="G303" s="169">
        <v>10.26693</v>
      </c>
      <c r="H303" t="s">
        <v>393</v>
      </c>
      <c r="I303">
        <v>9.735688271500148E-3</v>
      </c>
      <c r="J303">
        <v>0.75702674144164595</v>
      </c>
      <c r="K303">
        <v>7.1764811137665528E-3</v>
      </c>
      <c r="L303">
        <v>6.9421571589531996E-3</v>
      </c>
      <c r="M303">
        <v>2.7205111197081169</v>
      </c>
      <c r="N303">
        <v>1.2773739130333053E-2</v>
      </c>
      <c r="O303">
        <v>2.1121485008669061</v>
      </c>
      <c r="P303">
        <v>0.87061537691616642</v>
      </c>
      <c r="Q303">
        <v>7.548545440866374E-3</v>
      </c>
      <c r="R303">
        <v>0.17709088240344198</v>
      </c>
      <c r="S303">
        <v>5.4746813853006384E-5</v>
      </c>
      <c r="T303">
        <v>0.17709088240344251</v>
      </c>
      <c r="U303">
        <v>1.3172717037895734</v>
      </c>
      <c r="V303">
        <v>0.45569128879011428</v>
      </c>
      <c r="W303">
        <v>0.17854059333204883</v>
      </c>
      <c r="X303">
        <v>0.61869341000852329</v>
      </c>
      <c r="Y303">
        <v>0.23460972846967221</v>
      </c>
      <c r="Z303">
        <v>0.45516183048195474</v>
      </c>
    </row>
    <row r="304" spans="1:26" s="56" customFormat="1" x14ac:dyDescent="0.2">
      <c r="D304" s="131"/>
      <c r="E304" s="72"/>
      <c r="F304" s="70"/>
      <c r="G304" s="70"/>
      <c r="H304" s="70"/>
      <c r="I304" s="70"/>
      <c r="J304" s="72"/>
      <c r="K304" s="70"/>
      <c r="L304" s="106"/>
      <c r="M304" s="106"/>
      <c r="N304" s="106"/>
      <c r="O304" s="70"/>
      <c r="P304" s="72"/>
      <c r="Q304" s="71"/>
      <c r="R304" s="126"/>
      <c r="S304" s="164"/>
      <c r="U304" s="70"/>
      <c r="V304" s="72"/>
      <c r="W304" s="70"/>
      <c r="X304" s="72"/>
      <c r="Y304" s="71"/>
      <c r="Z304" s="72"/>
    </row>
    <row r="305" spans="1:26" s="56" customFormat="1" x14ac:dyDescent="0.2">
      <c r="A305" s="157">
        <v>8307</v>
      </c>
      <c r="B305" s="157" t="s">
        <v>87</v>
      </c>
      <c r="C305" s="157" t="s">
        <v>79</v>
      </c>
      <c r="D305" s="161">
        <v>42863</v>
      </c>
      <c r="E305" s="159"/>
      <c r="F305" s="169">
        <v>1.09511</v>
      </c>
      <c r="G305" s="169">
        <v>10.26693</v>
      </c>
      <c r="H305" t="s">
        <v>387</v>
      </c>
      <c r="I305">
        <v>9.7756708562031572E-3</v>
      </c>
      <c r="J305">
        <v>1.0990822013983916</v>
      </c>
      <c r="K305">
        <v>7.1775634965828075E-3</v>
      </c>
      <c r="L305">
        <v>8.9603441527537631E-3</v>
      </c>
      <c r="M305">
        <v>2.719841086101741</v>
      </c>
      <c r="N305">
        <v>1.319507312153397E-2</v>
      </c>
      <c r="O305">
        <v>2.1005404817281863</v>
      </c>
      <c r="P305">
        <v>0.99160493471984534</v>
      </c>
      <c r="Q305">
        <v>7.5650242250546174E-3</v>
      </c>
      <c r="R305">
        <v>0.23305188050324238</v>
      </c>
      <c r="S305">
        <v>5.4866328392270265E-5</v>
      </c>
      <c r="T305">
        <v>0.23305188050324332</v>
      </c>
      <c r="U305">
        <v>1.3164544754143164</v>
      </c>
      <c r="V305">
        <v>0.49511279536648306</v>
      </c>
      <c r="W305">
        <v>0.18626649686298938</v>
      </c>
      <c r="X305">
        <v>0.73516350987760581</v>
      </c>
      <c r="Y305">
        <v>0.24547691402254385</v>
      </c>
      <c r="Z305">
        <v>0.49192796385509102</v>
      </c>
    </row>
    <row r="306" spans="1:26" s="56" customFormat="1" x14ac:dyDescent="0.2">
      <c r="A306" s="56">
        <v>8509</v>
      </c>
      <c r="B306" s="56" t="s">
        <v>395</v>
      </c>
      <c r="C306" s="56" t="s">
        <v>97</v>
      </c>
      <c r="D306" s="131">
        <v>42863</v>
      </c>
      <c r="E306" s="72">
        <v>0.2</v>
      </c>
      <c r="F306" s="70">
        <v>0.18889</v>
      </c>
      <c r="G306" s="70">
        <v>0.1081999999999983</v>
      </c>
      <c r="H306" t="s">
        <v>388</v>
      </c>
      <c r="I306">
        <v>1.0012254383004141E-2</v>
      </c>
      <c r="J306">
        <v>0.19979204794417282</v>
      </c>
      <c r="K306">
        <v>7.1782215422025531E-3</v>
      </c>
      <c r="L306">
        <v>8.1856673163113007E-3</v>
      </c>
      <c r="M306">
        <v>0.63105082694026993</v>
      </c>
      <c r="N306">
        <v>6.4169554853469608E-3</v>
      </c>
      <c r="O306">
        <v>1.448960094254792</v>
      </c>
      <c r="P306">
        <v>0.22492737788898184</v>
      </c>
      <c r="Q306">
        <v>2.2968729191304951E-2</v>
      </c>
      <c r="R306">
        <v>6.3995738734849678E-2</v>
      </c>
      <c r="S306">
        <v>1.6658371487953346E-4</v>
      </c>
      <c r="T306">
        <v>6.3995738734850607E-2</v>
      </c>
      <c r="U306">
        <v>0.73723116575700487</v>
      </c>
      <c r="V306">
        <v>0.2747312010704952</v>
      </c>
      <c r="W306">
        <v>3.5786039091843811E-3</v>
      </c>
      <c r="X306">
        <v>0.25808979512643515</v>
      </c>
      <c r="Y306">
        <v>2.6381087608167678E-3</v>
      </c>
      <c r="Z306">
        <v>8.4399008591073965E-2</v>
      </c>
    </row>
    <row r="307" spans="1:26" s="56" customFormat="1" x14ac:dyDescent="0.2">
      <c r="A307" s="157">
        <v>8307</v>
      </c>
      <c r="B307" s="157" t="s">
        <v>87</v>
      </c>
      <c r="C307" s="157" t="s">
        <v>79</v>
      </c>
      <c r="D307" s="161">
        <v>42863</v>
      </c>
      <c r="E307" s="159"/>
      <c r="F307" s="169">
        <v>1.09511</v>
      </c>
      <c r="G307" s="169">
        <v>10.26693</v>
      </c>
      <c r="H307" t="s">
        <v>389</v>
      </c>
      <c r="I307">
        <v>9.7864839355894084E-3</v>
      </c>
      <c r="J307">
        <v>0.99785135156306581</v>
      </c>
      <c r="K307">
        <v>7.1757874254741866E-3</v>
      </c>
      <c r="L307">
        <v>6.113918079753494E-3</v>
      </c>
      <c r="M307">
        <v>2.7202578324241844</v>
      </c>
      <c r="N307">
        <v>1.3194298237484284E-2</v>
      </c>
      <c r="O307">
        <v>2.1066244118143507</v>
      </c>
      <c r="P307">
        <v>1.0237912221009349</v>
      </c>
      <c r="Q307">
        <v>7.5613368011385662E-3</v>
      </c>
      <c r="R307">
        <v>0.1911362210295717</v>
      </c>
      <c r="S307">
        <v>5.4839584867665347E-5</v>
      </c>
      <c r="T307">
        <v>0.19113622102957056</v>
      </c>
      <c r="U307">
        <v>1.317874663318344</v>
      </c>
      <c r="V307">
        <v>0.30930206023023105</v>
      </c>
      <c r="W307">
        <v>0.18713046324268431</v>
      </c>
      <c r="X307">
        <v>0.62637013794535801</v>
      </c>
      <c r="Y307">
        <v>0.24701268043915076</v>
      </c>
      <c r="Z307">
        <v>0.51205207439698353</v>
      </c>
    </row>
    <row r="308" spans="1:26" s="56" customFormat="1" x14ac:dyDescent="0.2">
      <c r="A308" s="56">
        <v>8510</v>
      </c>
      <c r="B308" s="56" t="s">
        <v>396</v>
      </c>
      <c r="C308" s="56" t="s">
        <v>97</v>
      </c>
      <c r="D308" s="131">
        <v>42863</v>
      </c>
      <c r="E308" s="72">
        <v>1</v>
      </c>
      <c r="F308" s="70">
        <v>0.23254</v>
      </c>
      <c r="G308" s="70">
        <v>0.10777000000000037</v>
      </c>
      <c r="H308" t="s">
        <v>390</v>
      </c>
      <c r="I308">
        <v>1.0012602435842248E-2</v>
      </c>
      <c r="J308">
        <v>0.21595863361299775</v>
      </c>
      <c r="K308">
        <v>7.1737254729340094E-3</v>
      </c>
      <c r="L308">
        <v>5.7526143219661739E-3</v>
      </c>
      <c r="M308">
        <v>0.68231149284057546</v>
      </c>
      <c r="N308">
        <v>5.5597550366845916E-3</v>
      </c>
      <c r="O308">
        <v>1.5068309797549366</v>
      </c>
      <c r="P308">
        <v>0.20448653708024073</v>
      </c>
      <c r="Q308">
        <v>2.2097990226497603E-2</v>
      </c>
      <c r="R308">
        <v>4.0905254179730899E-2</v>
      </c>
      <c r="S308">
        <v>1.6026856656462898E-4</v>
      </c>
      <c r="T308">
        <v>4.0905254179730462E-2</v>
      </c>
      <c r="U308">
        <v>0.76944803399934369</v>
      </c>
      <c r="V308">
        <v>0.23550981354505132</v>
      </c>
      <c r="W308">
        <v>7.9358600784109348E-2</v>
      </c>
      <c r="X308">
        <v>0.31550556643676303</v>
      </c>
      <c r="Y308">
        <v>6.1052310843527323E-2</v>
      </c>
      <c r="Z308">
        <v>0.19597422687547139</v>
      </c>
    </row>
    <row r="309" spans="1:26" s="56" customFormat="1" x14ac:dyDescent="0.2">
      <c r="A309" s="157">
        <v>8307</v>
      </c>
      <c r="B309" s="157" t="s">
        <v>87</v>
      </c>
      <c r="C309" s="157" t="s">
        <v>79</v>
      </c>
      <c r="D309" s="161">
        <v>42863</v>
      </c>
      <c r="E309" s="159"/>
      <c r="F309" s="169">
        <v>1.09511</v>
      </c>
      <c r="G309" s="169">
        <v>10.26693</v>
      </c>
      <c r="H309" t="s">
        <v>391</v>
      </c>
      <c r="I309">
        <v>9.8050617033023681E-3</v>
      </c>
      <c r="J309">
        <v>0.77883237948163042</v>
      </c>
      <c r="K309">
        <v>7.1747784001221252E-3</v>
      </c>
      <c r="L309">
        <v>7.3665302019100508E-3</v>
      </c>
      <c r="M309">
        <v>2.720392447389643</v>
      </c>
      <c r="N309">
        <v>1.2241939765108425E-2</v>
      </c>
      <c r="O309">
        <v>2.0945385761204176</v>
      </c>
      <c r="P309">
        <v>0.70950759152605347</v>
      </c>
      <c r="Q309">
        <v>7.5513899374318244E-3</v>
      </c>
      <c r="R309">
        <v>0.1963033890634388</v>
      </c>
      <c r="S309">
        <v>5.4767443936668757E-5</v>
      </c>
      <c r="T309">
        <v>0.19630338906343853</v>
      </c>
      <c r="U309">
        <v>1.3150562672552621</v>
      </c>
      <c r="V309">
        <v>0.38457255405690438</v>
      </c>
      <c r="W309">
        <v>0.18637702145941532</v>
      </c>
      <c r="X309">
        <v>0.56755197156236947</v>
      </c>
      <c r="Y309">
        <v>0.24566180127333576</v>
      </c>
      <c r="Z309">
        <v>0.54395597444090826</v>
      </c>
    </row>
    <row r="310" spans="1:26" s="56" customFormat="1" x14ac:dyDescent="0.2">
      <c r="A310" s="56">
        <v>8511</v>
      </c>
      <c r="B310" s="56" t="s">
        <v>397</v>
      </c>
      <c r="C310" s="56" t="s">
        <v>97</v>
      </c>
      <c r="D310" s="131">
        <v>42863</v>
      </c>
      <c r="E310" s="72">
        <v>2.4</v>
      </c>
      <c r="F310" s="70">
        <v>0.23511000000000001</v>
      </c>
      <c r="G310" s="70">
        <v>0.10351999999999961</v>
      </c>
      <c r="H310" t="s">
        <v>392</v>
      </c>
      <c r="I310">
        <v>1.0011835979176934E-2</v>
      </c>
      <c r="J310">
        <v>0.25332901075111136</v>
      </c>
      <c r="K310">
        <v>7.1692677951180122E-3</v>
      </c>
      <c r="L310">
        <v>5.359179971270913E-3</v>
      </c>
      <c r="M310">
        <v>0.73685341768802026</v>
      </c>
      <c r="N310">
        <v>5.4513100657799405E-3</v>
      </c>
      <c r="O310">
        <v>1.648422029755404</v>
      </c>
      <c r="P310">
        <v>0.2611947326074831</v>
      </c>
      <c r="Q310">
        <v>2.2389937901259812E-2</v>
      </c>
      <c r="R310">
        <v>5.6345986080872539E-2</v>
      </c>
      <c r="S310">
        <v>1.6238595528941484E-4</v>
      </c>
      <c r="T310">
        <v>5.6345986080871067E-2</v>
      </c>
      <c r="U310">
        <v>0.85067653485908967</v>
      </c>
      <c r="V310">
        <v>0.26100067619933992</v>
      </c>
      <c r="W310">
        <v>0.17040865105552855</v>
      </c>
      <c r="X310">
        <v>0.33881308511800984</v>
      </c>
      <c r="Y310">
        <v>0.14521450366440125</v>
      </c>
      <c r="Z310">
        <v>0.34799514713692531</v>
      </c>
    </row>
    <row r="311" spans="1:26" s="56" customFormat="1" x14ac:dyDescent="0.2">
      <c r="A311" s="157">
        <v>8307</v>
      </c>
      <c r="B311" s="157" t="s">
        <v>87</v>
      </c>
      <c r="C311" s="157" t="s">
        <v>79</v>
      </c>
      <c r="D311" s="161">
        <v>42863</v>
      </c>
      <c r="E311" s="159"/>
      <c r="F311" s="169">
        <v>1.09511</v>
      </c>
      <c r="G311" s="169">
        <v>10.26693</v>
      </c>
      <c r="H311" t="s">
        <v>393</v>
      </c>
      <c r="I311">
        <v>9.8318604406174015E-3</v>
      </c>
      <c r="J311">
        <v>0.74938334468246248</v>
      </c>
      <c r="K311">
        <v>7.1772619897694364E-3</v>
      </c>
      <c r="L311">
        <v>6.9414022171351078E-3</v>
      </c>
      <c r="M311">
        <v>2.7202365436612883</v>
      </c>
      <c r="N311">
        <v>1.2771661261451095E-2</v>
      </c>
      <c r="O311">
        <v>2.0926166951778851</v>
      </c>
      <c r="P311">
        <v>0.86192867044512456</v>
      </c>
      <c r="Q311">
        <v>7.5535656744069868E-3</v>
      </c>
      <c r="R311">
        <v>0.17434629906073995</v>
      </c>
      <c r="S311">
        <v>5.4783223753867357E-5</v>
      </c>
      <c r="T311">
        <v>0.17434629906074034</v>
      </c>
      <c r="U311">
        <v>1.3173208930335634</v>
      </c>
      <c r="V311">
        <v>0.45569126607093396</v>
      </c>
      <c r="W311">
        <v>0.18239396585636478</v>
      </c>
      <c r="X311">
        <v>0.62633769659133109</v>
      </c>
      <c r="Y311">
        <v>0.239499578468302</v>
      </c>
      <c r="Z311">
        <v>0.45098396348594227</v>
      </c>
    </row>
    <row r="312" spans="1:26" s="56" customFormat="1" x14ac:dyDescent="0.2">
      <c r="A312" s="56">
        <v>8512</v>
      </c>
      <c r="B312" s="56" t="s">
        <v>398</v>
      </c>
      <c r="C312" s="56" t="s">
        <v>97</v>
      </c>
      <c r="D312" s="131">
        <v>42863</v>
      </c>
      <c r="E312" s="72">
        <v>9.15</v>
      </c>
      <c r="F312" s="70">
        <v>0.23472999999999999</v>
      </c>
      <c r="G312" s="70">
        <v>0.10653000000000112</v>
      </c>
      <c r="H312" t="s">
        <v>394</v>
      </c>
      <c r="I312">
        <v>1.0000695915008453E-2</v>
      </c>
      <c r="J312">
        <v>0.17181037449383912</v>
      </c>
      <c r="K312">
        <v>7.1731988030129404E-3</v>
      </c>
      <c r="L312">
        <v>3.1147756855146286E-2</v>
      </c>
      <c r="M312">
        <v>0.81522709023473439</v>
      </c>
      <c r="N312">
        <v>2.588804119556332E-2</v>
      </c>
      <c r="O312">
        <v>1.7644757229013905</v>
      </c>
      <c r="P312">
        <v>0.17563281288978885</v>
      </c>
      <c r="Q312">
        <v>2.1645430644695891E-2</v>
      </c>
      <c r="R312">
        <v>5.1178328610592835E-2</v>
      </c>
      <c r="S312">
        <v>1.5698631896124849E-4</v>
      </c>
      <c r="T312">
        <v>5.117832861059287E-2</v>
      </c>
      <c r="U312">
        <v>0.96653472470935009</v>
      </c>
      <c r="V312">
        <v>0.33243120714145341</v>
      </c>
      <c r="W312">
        <v>5.3602142222354467E-2</v>
      </c>
      <c r="X312">
        <v>0.28607891956731635</v>
      </c>
      <c r="Y312">
        <v>5.1823935724304104E-2</v>
      </c>
      <c r="Z312">
        <v>0.1597586016677727</v>
      </c>
    </row>
    <row r="313" spans="1:26" s="56" customFormat="1" x14ac:dyDescent="0.2">
      <c r="A313" s="157">
        <v>8307</v>
      </c>
      <c r="B313" s="157" t="s">
        <v>87</v>
      </c>
      <c r="C313" s="157" t="s">
        <v>79</v>
      </c>
      <c r="D313" s="161">
        <v>42863</v>
      </c>
      <c r="E313" s="159"/>
      <c r="F313" s="169">
        <v>1.09511</v>
      </c>
      <c r="G313" s="169">
        <v>10.26693</v>
      </c>
      <c r="H313" t="s">
        <v>393</v>
      </c>
      <c r="I313">
        <v>9.8318604406174015E-3</v>
      </c>
      <c r="J313">
        <v>0.74938334468246248</v>
      </c>
      <c r="K313">
        <v>7.1772619897694364E-3</v>
      </c>
      <c r="L313">
        <v>6.9414022171351078E-3</v>
      </c>
      <c r="M313">
        <v>2.7202365436612883</v>
      </c>
      <c r="N313">
        <v>1.2771661261451095E-2</v>
      </c>
      <c r="O313">
        <v>2.0926166951778851</v>
      </c>
      <c r="P313">
        <v>0.86192867044512456</v>
      </c>
      <c r="Q313">
        <v>7.5535656744069868E-3</v>
      </c>
      <c r="R313">
        <v>0.17434629906073995</v>
      </c>
      <c r="S313">
        <v>5.4783223753867357E-5</v>
      </c>
      <c r="T313">
        <v>0.17434629906074034</v>
      </c>
      <c r="U313">
        <v>1.3173208930335634</v>
      </c>
      <c r="V313">
        <v>0.45569126607093396</v>
      </c>
      <c r="W313">
        <v>0.18239396585636478</v>
      </c>
      <c r="X313">
        <v>0.62633769659133109</v>
      </c>
      <c r="Y313">
        <v>0.239499578468302</v>
      </c>
      <c r="Z313">
        <v>0.45098396348594227</v>
      </c>
    </row>
    <row r="314" spans="1:26" s="56" customFormat="1" x14ac:dyDescent="0.2">
      <c r="D314" s="131"/>
      <c r="E314" s="72"/>
      <c r="F314" s="70"/>
      <c r="G314" s="70"/>
      <c r="H314" s="70"/>
      <c r="I314" s="70"/>
      <c r="J314" s="72"/>
      <c r="K314" s="70"/>
      <c r="L314" s="106"/>
      <c r="M314" s="106"/>
      <c r="N314" s="106"/>
      <c r="O314" s="70"/>
      <c r="P314" s="72"/>
      <c r="Q314" s="71"/>
      <c r="R314" s="126"/>
      <c r="S314" s="164"/>
      <c r="U314" s="70"/>
      <c r="V314" s="72"/>
      <c r="W314" s="70"/>
      <c r="X314" s="72"/>
      <c r="Y314" s="71"/>
      <c r="Z314" s="72"/>
    </row>
    <row r="315" spans="1:26" s="56" customFormat="1" x14ac:dyDescent="0.2">
      <c r="A315" s="157">
        <v>8307</v>
      </c>
      <c r="B315" s="157" t="s">
        <v>87</v>
      </c>
      <c r="C315" s="157" t="s">
        <v>79</v>
      </c>
      <c r="D315" s="161">
        <v>42864</v>
      </c>
      <c r="E315" s="159"/>
      <c r="F315" s="169">
        <v>1.09511</v>
      </c>
      <c r="G315" s="169">
        <v>10.26693</v>
      </c>
      <c r="H315" t="s">
        <v>387</v>
      </c>
      <c r="I315">
        <v>9.7069610372429744E-3</v>
      </c>
      <c r="J315">
        <v>0.88670086654851976</v>
      </c>
      <c r="K315">
        <v>7.1668053495359636E-3</v>
      </c>
      <c r="L315">
        <v>9.4701559582812175E-3</v>
      </c>
      <c r="M315">
        <v>2.7207085817733532</v>
      </c>
      <c r="N315">
        <v>1.7055984262097559E-2</v>
      </c>
      <c r="O315">
        <v>2.1179218655923329</v>
      </c>
      <c r="P315">
        <v>0.94947252122497416</v>
      </c>
      <c r="Q315">
        <v>7.5543979976719485E-3</v>
      </c>
      <c r="R315">
        <v>0.24029538537840089</v>
      </c>
      <c r="S315">
        <v>5.4789260287290839E-5</v>
      </c>
      <c r="T315">
        <v>0.24029538537840042</v>
      </c>
      <c r="U315">
        <v>1.3160783819876636</v>
      </c>
      <c r="V315">
        <v>0.36502042992452272</v>
      </c>
      <c r="W315">
        <v>0.18892411936159231</v>
      </c>
      <c r="X315">
        <v>0.62979687769424797</v>
      </c>
      <c r="Y315">
        <v>0.24924452715420517</v>
      </c>
      <c r="Z315">
        <v>0.58166476891454899</v>
      </c>
    </row>
    <row r="316" spans="1:26" s="56" customFormat="1" x14ac:dyDescent="0.2">
      <c r="A316" s="56">
        <v>8513</v>
      </c>
      <c r="B316" s="56" t="s">
        <v>404</v>
      </c>
      <c r="C316" s="56" t="s">
        <v>97</v>
      </c>
      <c r="D316" s="131">
        <v>42864</v>
      </c>
      <c r="E316" s="72">
        <v>10.6</v>
      </c>
      <c r="F316" s="70">
        <v>0.23952999999999999</v>
      </c>
      <c r="G316" s="70">
        <v>0.1029599999999995</v>
      </c>
      <c r="H316" t="s">
        <v>399</v>
      </c>
      <c r="I316">
        <v>9.9846159935646269E-3</v>
      </c>
      <c r="J316">
        <v>0.29772343966964615</v>
      </c>
      <c r="K316">
        <v>7.1614911082687844E-3</v>
      </c>
      <c r="L316">
        <v>7.8022481325698556E-3</v>
      </c>
      <c r="M316">
        <v>0.61569215959899903</v>
      </c>
      <c r="N316">
        <v>6.1174978361954397E-3</v>
      </c>
      <c r="O316">
        <v>1.3358862811517891</v>
      </c>
      <c r="P316">
        <v>0.29862133174204014</v>
      </c>
      <c r="Q316">
        <v>2.1668914978736478E-2</v>
      </c>
      <c r="R316">
        <v>9.8537005656099894E-2</v>
      </c>
      <c r="S316">
        <v>1.5715664216778592E-4</v>
      </c>
      <c r="T316">
        <v>9.8537005656099672E-2</v>
      </c>
      <c r="U316">
        <v>0.72836084445653093</v>
      </c>
      <c r="V316">
        <v>0.21799086647236163</v>
      </c>
      <c r="W316">
        <v>1.857180515178224E-2</v>
      </c>
      <c r="X316">
        <v>0.18609301959468244</v>
      </c>
      <c r="Y316">
        <v>1.3518940081211534E-2</v>
      </c>
      <c r="Z316">
        <v>0.15681637922517283</v>
      </c>
    </row>
    <row r="317" spans="1:26" s="56" customFormat="1" x14ac:dyDescent="0.2">
      <c r="A317" s="157">
        <v>8307</v>
      </c>
      <c r="B317" s="157" t="s">
        <v>87</v>
      </c>
      <c r="C317" s="157" t="s">
        <v>79</v>
      </c>
      <c r="D317" s="161">
        <v>42864</v>
      </c>
      <c r="E317" s="159"/>
      <c r="F317" s="169">
        <v>1.09511</v>
      </c>
      <c r="G317" s="169">
        <v>10.26693</v>
      </c>
      <c r="H317" t="s">
        <v>389</v>
      </c>
      <c r="I317">
        <v>9.8182697387438414E-3</v>
      </c>
      <c r="J317">
        <v>1.5681742330063488</v>
      </c>
      <c r="K317">
        <v>7.1711520541531742E-3</v>
      </c>
      <c r="L317">
        <v>8.6324349216092208E-3</v>
      </c>
      <c r="M317">
        <v>2.7209340154354882</v>
      </c>
      <c r="N317">
        <v>2.3457547192154583E-2</v>
      </c>
      <c r="O317">
        <v>2.1039595665487809</v>
      </c>
      <c r="P317">
        <v>1.6587496320901951</v>
      </c>
      <c r="Q317">
        <v>7.5621670052604013E-3</v>
      </c>
      <c r="R317">
        <v>0.25720943871632934</v>
      </c>
      <c r="S317">
        <v>5.4845606031725923E-5</v>
      </c>
      <c r="T317">
        <v>0.25720943871632879</v>
      </c>
      <c r="U317">
        <v>1.3182235656004415</v>
      </c>
      <c r="V317">
        <v>0.47071011929810808</v>
      </c>
      <c r="W317">
        <v>0.17776522436703876</v>
      </c>
      <c r="X317">
        <v>0.75397618515991316</v>
      </c>
      <c r="Y317">
        <v>0.23413173599103229</v>
      </c>
      <c r="Z317">
        <v>0.60587568109485457</v>
      </c>
    </row>
    <row r="318" spans="1:26" s="56" customFormat="1" x14ac:dyDescent="0.2">
      <c r="A318" s="56">
        <v>8514</v>
      </c>
      <c r="B318" s="56" t="s">
        <v>405</v>
      </c>
      <c r="C318" s="56" t="s">
        <v>97</v>
      </c>
      <c r="D318" s="131">
        <v>42864</v>
      </c>
      <c r="E318" s="72">
        <v>10.85</v>
      </c>
      <c r="F318" s="70">
        <v>0.20602000000000001</v>
      </c>
      <c r="G318" s="70">
        <v>0.10448000000000057</v>
      </c>
      <c r="H318" t="s">
        <v>400</v>
      </c>
      <c r="I318">
        <v>1.0001364093962005E-2</v>
      </c>
      <c r="J318">
        <v>0.20395136206241954</v>
      </c>
      <c r="K318">
        <v>7.1700117873777069E-3</v>
      </c>
      <c r="L318">
        <v>6.2933373879745687E-3</v>
      </c>
      <c r="M318">
        <v>0.54158273661147638</v>
      </c>
      <c r="N318">
        <v>6.3737195354792147E-3</v>
      </c>
      <c r="O318">
        <v>1.1392643849370769</v>
      </c>
      <c r="P318">
        <v>0.19946184133241932</v>
      </c>
      <c r="Q318">
        <v>2.1041057430447822E-2</v>
      </c>
      <c r="R318">
        <v>8.3230296499002182E-2</v>
      </c>
      <c r="S318">
        <v>1.5260302311738259E-4</v>
      </c>
      <c r="T318">
        <v>8.3230296499001974E-2</v>
      </c>
      <c r="U318">
        <v>0.62955997537761854</v>
      </c>
      <c r="V318">
        <v>0.29037733718075187</v>
      </c>
      <c r="W318">
        <v>5.8046225337641481E-3</v>
      </c>
      <c r="X318">
        <v>0.24780158049185663</v>
      </c>
      <c r="Y318">
        <v>3.6546416859918143E-3</v>
      </c>
      <c r="Z318">
        <v>0.12664921653532743</v>
      </c>
    </row>
    <row r="319" spans="1:26" s="56" customFormat="1" x14ac:dyDescent="0.2">
      <c r="A319" s="157">
        <v>8307</v>
      </c>
      <c r="B319" s="157" t="s">
        <v>87</v>
      </c>
      <c r="C319" s="157" t="s">
        <v>79</v>
      </c>
      <c r="D319" s="161">
        <v>42864</v>
      </c>
      <c r="E319" s="159"/>
      <c r="F319" s="169">
        <v>1.09511</v>
      </c>
      <c r="G319" s="169">
        <v>10.26693</v>
      </c>
      <c r="H319" t="s">
        <v>391</v>
      </c>
      <c r="I319">
        <v>9.6075502238363152E-3</v>
      </c>
      <c r="J319">
        <v>1.279525749067232</v>
      </c>
      <c r="K319">
        <v>7.1697562150441121E-3</v>
      </c>
      <c r="L319">
        <v>7.5854560874216463E-3</v>
      </c>
      <c r="M319">
        <v>2.7203932467433867</v>
      </c>
      <c r="N319">
        <v>1.2530086231636947E-2</v>
      </c>
      <c r="O319">
        <v>2.1446486554907147</v>
      </c>
      <c r="P319">
        <v>1.2165931056127821</v>
      </c>
      <c r="Q319">
        <v>7.5595279248611867E-3</v>
      </c>
      <c r="R319">
        <v>0.1929556193457071</v>
      </c>
      <c r="S319">
        <v>5.4826465755696468E-5</v>
      </c>
      <c r="T319">
        <v>0.19295561934570585</v>
      </c>
      <c r="U319">
        <v>1.3176472746979673</v>
      </c>
      <c r="V319">
        <v>0.37766977528749252</v>
      </c>
      <c r="W319">
        <v>0.18615013171864819</v>
      </c>
      <c r="X319">
        <v>0.68408686290821807</v>
      </c>
      <c r="Y319">
        <v>0.24446778736651945</v>
      </c>
      <c r="Z319">
        <v>0.44577514695478038</v>
      </c>
    </row>
    <row r="320" spans="1:26" s="56" customFormat="1" x14ac:dyDescent="0.2">
      <c r="A320" s="56">
        <v>8515</v>
      </c>
      <c r="B320" s="56" t="s">
        <v>406</v>
      </c>
      <c r="C320" s="56" t="s">
        <v>97</v>
      </c>
      <c r="D320" s="131">
        <v>42864</v>
      </c>
      <c r="E320" s="72">
        <v>14.15</v>
      </c>
      <c r="F320" s="70">
        <v>0.19583999999999999</v>
      </c>
      <c r="G320" s="70">
        <v>0.1027900000000006</v>
      </c>
      <c r="H320" t="s">
        <v>401</v>
      </c>
      <c r="I320">
        <v>9.9994697352799467E-3</v>
      </c>
      <c r="J320">
        <v>0.22386233476591683</v>
      </c>
      <c r="K320">
        <v>7.1654863025782051E-3</v>
      </c>
      <c r="L320">
        <v>7.4202877776218378E-3</v>
      </c>
      <c r="M320">
        <v>0.79884094892819846</v>
      </c>
      <c r="N320">
        <v>5.8629597751756364E-3</v>
      </c>
      <c r="O320">
        <v>1.6840748903113607</v>
      </c>
      <c r="P320">
        <v>0.22958679949612579</v>
      </c>
      <c r="Q320">
        <v>2.1067159982800013E-2</v>
      </c>
      <c r="R320">
        <v>6.3811022756091018E-2</v>
      </c>
      <c r="S320">
        <v>1.5279233529492836E-4</v>
      </c>
      <c r="T320">
        <v>6.3811022756090616E-2</v>
      </c>
      <c r="U320">
        <v>0.92836686316863837</v>
      </c>
      <c r="V320">
        <v>0.22533385063092529</v>
      </c>
      <c r="W320">
        <v>0.10231195529444509</v>
      </c>
      <c r="X320">
        <v>0.28710855911441574</v>
      </c>
      <c r="Y320">
        <v>9.4839917436734172E-2</v>
      </c>
      <c r="Z320">
        <v>0.28020195476111331</v>
      </c>
    </row>
    <row r="321" spans="1:26" s="56" customFormat="1" x14ac:dyDescent="0.2">
      <c r="A321" s="157">
        <v>8307</v>
      </c>
      <c r="B321" s="157" t="s">
        <v>87</v>
      </c>
      <c r="C321" s="157" t="s">
        <v>79</v>
      </c>
      <c r="D321" s="161">
        <v>42864</v>
      </c>
      <c r="E321" s="159"/>
      <c r="F321" s="169">
        <v>1.09511</v>
      </c>
      <c r="G321" s="169">
        <v>10.26693</v>
      </c>
      <c r="H321" t="s">
        <v>393</v>
      </c>
      <c r="I321">
        <v>9.7087690663224188E-3</v>
      </c>
      <c r="J321">
        <v>1.0830681538515154</v>
      </c>
      <c r="K321">
        <v>7.1817501337367289E-3</v>
      </c>
      <c r="L321">
        <v>9.0032591929573667E-3</v>
      </c>
      <c r="M321">
        <v>2.7202535866422615</v>
      </c>
      <c r="N321">
        <v>1.5252304238526537E-2</v>
      </c>
      <c r="O321">
        <v>2.1226512846147827</v>
      </c>
      <c r="P321">
        <v>1.016142945327519</v>
      </c>
      <c r="Q321">
        <v>7.5732276928551076E-3</v>
      </c>
      <c r="R321">
        <v>0.22162164672775367</v>
      </c>
      <c r="S321">
        <v>5.4925825116260446E-5</v>
      </c>
      <c r="T321">
        <v>0.22162164672775531</v>
      </c>
      <c r="U321">
        <v>1.3275208634853373</v>
      </c>
      <c r="V321">
        <v>0.47748356232879668</v>
      </c>
      <c r="W321">
        <v>0.17896712109969809</v>
      </c>
      <c r="X321">
        <v>0.53034004100255328</v>
      </c>
      <c r="Y321">
        <v>0.23752777871911879</v>
      </c>
      <c r="Z321">
        <v>0.39828714158778111</v>
      </c>
    </row>
    <row r="322" spans="1:26" s="56" customFormat="1" x14ac:dyDescent="0.2">
      <c r="A322" s="56">
        <v>8516</v>
      </c>
      <c r="B322" s="56" t="s">
        <v>407</v>
      </c>
      <c r="C322" s="56" t="s">
        <v>97</v>
      </c>
      <c r="D322" s="131">
        <v>42864</v>
      </c>
      <c r="E322" s="72">
        <v>15.7</v>
      </c>
      <c r="F322" s="70">
        <v>0.21617</v>
      </c>
      <c r="G322" s="70">
        <v>0.10221999999999909</v>
      </c>
      <c r="H322" t="s">
        <v>402</v>
      </c>
      <c r="I322">
        <v>9.9667458811328428E-3</v>
      </c>
      <c r="J322">
        <v>0.21583524963140707</v>
      </c>
      <c r="K322">
        <v>7.1771493119743282E-3</v>
      </c>
      <c r="L322">
        <v>1.0703598177645325E-2</v>
      </c>
      <c r="M322">
        <v>0.83696888799413482</v>
      </c>
      <c r="N322">
        <v>6.0356459005428929E-3</v>
      </c>
      <c r="O322">
        <v>1.7722506336973152</v>
      </c>
      <c r="P322">
        <v>0.22143360698580147</v>
      </c>
      <c r="Q322">
        <v>2.1079381549205668E-2</v>
      </c>
      <c r="R322">
        <v>7.1893937391874094E-2</v>
      </c>
      <c r="S322">
        <v>1.5288097380498892E-4</v>
      </c>
      <c r="T322">
        <v>7.1893937391873483E-2</v>
      </c>
      <c r="U322">
        <v>0.98313108519827497</v>
      </c>
      <c r="V322">
        <v>0.3145721241727697</v>
      </c>
      <c r="W322">
        <v>0.108661321273911</v>
      </c>
      <c r="X322">
        <v>0.36788806691279741</v>
      </c>
      <c r="Y322">
        <v>0.10678656799858835</v>
      </c>
      <c r="Z322">
        <v>0.18060806998104864</v>
      </c>
    </row>
    <row r="323" spans="1:26" s="56" customFormat="1" x14ac:dyDescent="0.2">
      <c r="A323" s="157">
        <v>8307</v>
      </c>
      <c r="B323" s="157" t="s">
        <v>87</v>
      </c>
      <c r="C323" s="157" t="s">
        <v>79</v>
      </c>
      <c r="D323" s="161">
        <v>42864</v>
      </c>
      <c r="E323" s="159"/>
      <c r="F323" s="169">
        <v>1.09511</v>
      </c>
      <c r="G323" s="169">
        <v>10.26693</v>
      </c>
      <c r="H323" t="s">
        <v>403</v>
      </c>
      <c r="I323">
        <v>9.7251881023816805E-3</v>
      </c>
      <c r="J323">
        <v>0.89454743294824635</v>
      </c>
      <c r="K323">
        <v>7.1738509216589738E-3</v>
      </c>
      <c r="L323">
        <v>7.1879214178148139E-3</v>
      </c>
      <c r="M323">
        <v>2.7202813697561594</v>
      </c>
      <c r="N323">
        <v>1.1268363533568549E-2</v>
      </c>
      <c r="O323">
        <v>2.1155293279528737</v>
      </c>
      <c r="P323">
        <v>0.85451100661389756</v>
      </c>
      <c r="Q323">
        <v>7.566264223353443E-3</v>
      </c>
      <c r="R323">
        <v>0.18794128574920349</v>
      </c>
      <c r="S323">
        <v>5.4875321642238186E-5</v>
      </c>
      <c r="T323">
        <v>0.18794128574920241</v>
      </c>
      <c r="U323">
        <v>1.3194177724758247</v>
      </c>
      <c r="V323">
        <v>0.38444172386598446</v>
      </c>
      <c r="W323">
        <v>0.18370786960049001</v>
      </c>
      <c r="X323">
        <v>0.73041091890324539</v>
      </c>
      <c r="Y323">
        <v>0.24317293462181352</v>
      </c>
      <c r="Z323">
        <v>0.39214243732325377</v>
      </c>
    </row>
    <row r="324" spans="1:26" s="56" customFormat="1" x14ac:dyDescent="0.2">
      <c r="D324" s="131"/>
      <c r="E324" s="72"/>
      <c r="F324" s="70"/>
      <c r="G324" s="70"/>
      <c r="H324" s="70"/>
      <c r="I324" s="70"/>
      <c r="J324" s="72"/>
      <c r="K324" s="70"/>
      <c r="L324" s="106"/>
      <c r="M324" s="106"/>
      <c r="N324" s="106"/>
      <c r="O324" s="70"/>
      <c r="P324" s="72"/>
      <c r="Q324" s="71"/>
      <c r="R324" s="126"/>
      <c r="S324" s="164"/>
      <c r="U324" s="70"/>
      <c r="V324" s="72"/>
      <c r="W324" s="70"/>
      <c r="X324" s="72"/>
      <c r="Y324" s="71"/>
      <c r="Z324" s="72"/>
    </row>
    <row r="325" spans="1:26" s="56" customFormat="1" x14ac:dyDescent="0.2">
      <c r="A325" s="157">
        <v>8307</v>
      </c>
      <c r="B325" s="157" t="s">
        <v>87</v>
      </c>
      <c r="C325" s="157" t="s">
        <v>79</v>
      </c>
      <c r="D325" s="161">
        <v>42864</v>
      </c>
      <c r="E325" s="159"/>
      <c r="F325" s="169">
        <v>1.09511</v>
      </c>
      <c r="G325" s="169">
        <v>10.26693</v>
      </c>
      <c r="H325" t="s">
        <v>387</v>
      </c>
      <c r="I325">
        <v>9.8036551691107147E-3</v>
      </c>
      <c r="J325">
        <v>0.87766833183857418</v>
      </c>
      <c r="K325">
        <v>7.1675871502479317E-3</v>
      </c>
      <c r="L325">
        <v>9.4691224024121869E-3</v>
      </c>
      <c r="M325">
        <v>2.720433347782786</v>
      </c>
      <c r="N325">
        <v>1.7053152449664166E-2</v>
      </c>
      <c r="O325">
        <v>2.0962273307636772</v>
      </c>
      <c r="P325">
        <v>0.93929426877584488</v>
      </c>
      <c r="Q325">
        <v>7.5555916593454814E-3</v>
      </c>
      <c r="R325">
        <v>0.22603210442217256</v>
      </c>
      <c r="S325">
        <v>5.4797917474818751E-5</v>
      </c>
      <c r="T325">
        <v>0.22603210442217206</v>
      </c>
      <c r="U325">
        <v>1.3161276494812169</v>
      </c>
      <c r="V325">
        <v>0.36502058513571134</v>
      </c>
      <c r="W325">
        <v>0.1931393107205536</v>
      </c>
      <c r="X325">
        <v>0.63876021933209826</v>
      </c>
      <c r="Y325">
        <v>0.25482344734401796</v>
      </c>
      <c r="Z325">
        <v>0.59242195470907522</v>
      </c>
    </row>
    <row r="326" spans="1:26" s="56" customFormat="1" x14ac:dyDescent="0.2">
      <c r="A326" s="56">
        <v>8513</v>
      </c>
      <c r="B326" s="56" t="s">
        <v>404</v>
      </c>
      <c r="C326" s="56" t="s">
        <v>97</v>
      </c>
      <c r="D326" s="131">
        <v>42864</v>
      </c>
      <c r="E326" s="72">
        <v>10.6</v>
      </c>
      <c r="F326" s="70">
        <v>0.23952999999999999</v>
      </c>
      <c r="G326" s="70">
        <v>0.1029599999999995</v>
      </c>
      <c r="H326" t="s">
        <v>399</v>
      </c>
      <c r="I326">
        <v>1.0005663059328289E-2</v>
      </c>
      <c r="J326">
        <v>0.29705987478802454</v>
      </c>
      <c r="K326">
        <v>7.1622727708736279E-3</v>
      </c>
      <c r="L326">
        <v>7.8013964158877777E-3</v>
      </c>
      <c r="M326">
        <v>0.61571265709131473</v>
      </c>
      <c r="N326">
        <v>6.1171060684239876E-3</v>
      </c>
      <c r="O326">
        <v>1.3192116122108302</v>
      </c>
      <c r="P326">
        <v>0.2979100616939715</v>
      </c>
      <c r="Q326">
        <v>2.1442836181238083E-2</v>
      </c>
      <c r="R326">
        <v>9.7987988409493187E-2</v>
      </c>
      <c r="S326">
        <v>1.5551697609705531E-4</v>
      </c>
      <c r="T326">
        <v>9.798798840949241E-2</v>
      </c>
      <c r="U326">
        <v>0.72838812766449101</v>
      </c>
      <c r="V326">
        <v>0.2179909809924602</v>
      </c>
      <c r="W326">
        <v>1.8588059341944348E-2</v>
      </c>
      <c r="X326">
        <v>0.18612833216690949</v>
      </c>
      <c r="Y326">
        <v>1.3531283060809052E-2</v>
      </c>
      <c r="Z326">
        <v>0.15684549217939234</v>
      </c>
    </row>
    <row r="327" spans="1:26" s="56" customFormat="1" x14ac:dyDescent="0.2">
      <c r="A327" s="157">
        <v>8307</v>
      </c>
      <c r="B327" s="157" t="s">
        <v>87</v>
      </c>
      <c r="C327" s="157" t="s">
        <v>79</v>
      </c>
      <c r="D327" s="161">
        <v>42864</v>
      </c>
      <c r="E327" s="159"/>
      <c r="F327" s="169">
        <v>1.09511</v>
      </c>
      <c r="G327" s="169">
        <v>10.26693</v>
      </c>
      <c r="H327" t="s">
        <v>389</v>
      </c>
      <c r="I327">
        <v>9.9148410243574871E-3</v>
      </c>
      <c r="J327">
        <v>1.5524604121003369</v>
      </c>
      <c r="K327">
        <v>7.1719338420447847E-3</v>
      </c>
      <c r="L327">
        <v>8.6314945980368145E-3</v>
      </c>
      <c r="M327">
        <v>2.7206587979579613</v>
      </c>
      <c r="N327">
        <v>2.3453524610445777E-2</v>
      </c>
      <c r="O327">
        <v>2.0824727799807117</v>
      </c>
      <c r="P327">
        <v>1.6416043118500558</v>
      </c>
      <c r="Q327">
        <v>7.5598726610917209E-3</v>
      </c>
      <c r="R327">
        <v>0.25324850968342527</v>
      </c>
      <c r="S327">
        <v>5.4828966000331583E-5</v>
      </c>
      <c r="T327">
        <v>0.25324850968342549</v>
      </c>
      <c r="U327">
        <v>1.3182728829506654</v>
      </c>
      <c r="V327">
        <v>0.47071011724549783</v>
      </c>
      <c r="W327">
        <v>0.18151879373227872</v>
      </c>
      <c r="X327">
        <v>0.76348153696070487</v>
      </c>
      <c r="Y327">
        <v>0.23907804622997211</v>
      </c>
      <c r="Z327">
        <v>0.61590558860213818</v>
      </c>
    </row>
    <row r="328" spans="1:26" s="56" customFormat="1" x14ac:dyDescent="0.2">
      <c r="A328" s="56">
        <v>8514</v>
      </c>
      <c r="B328" s="56" t="s">
        <v>405</v>
      </c>
      <c r="C328" s="56" t="s">
        <v>97</v>
      </c>
      <c r="D328" s="131">
        <v>42864</v>
      </c>
      <c r="E328" s="72">
        <v>10.85</v>
      </c>
      <c r="F328" s="70">
        <v>0.20602000000000001</v>
      </c>
      <c r="G328" s="70">
        <v>0.10448000000000057</v>
      </c>
      <c r="H328" t="s">
        <v>400</v>
      </c>
      <c r="I328">
        <v>1.0019702907990235E-2</v>
      </c>
      <c r="J328">
        <v>0.20355000953487762</v>
      </c>
      <c r="K328">
        <v>7.1707934416013197E-3</v>
      </c>
      <c r="L328">
        <v>6.2926510944592857E-3</v>
      </c>
      <c r="M328">
        <v>0.54160329893922243</v>
      </c>
      <c r="N328">
        <v>6.3734290323374885E-3</v>
      </c>
      <c r="O328">
        <v>1.1255265555663847</v>
      </c>
      <c r="P328">
        <v>0.19900088258420873</v>
      </c>
      <c r="Q328">
        <v>2.0824648979773382E-2</v>
      </c>
      <c r="R328">
        <v>8.2761591575126137E-2</v>
      </c>
      <c r="S328">
        <v>1.5103349250276233E-4</v>
      </c>
      <c r="T328">
        <v>8.2761591575125901E-2</v>
      </c>
      <c r="U328">
        <v>0.62958352833240927</v>
      </c>
      <c r="V328">
        <v>0.29037733241690172</v>
      </c>
      <c r="W328">
        <v>5.8053523304331077E-3</v>
      </c>
      <c r="X328">
        <v>0.24776581647769735</v>
      </c>
      <c r="Y328">
        <v>3.6552395334645401E-3</v>
      </c>
      <c r="Z328">
        <v>0.12664413779461703</v>
      </c>
    </row>
    <row r="329" spans="1:26" s="56" customFormat="1" x14ac:dyDescent="0.2">
      <c r="A329" s="157">
        <v>8307</v>
      </c>
      <c r="B329" s="157" t="s">
        <v>87</v>
      </c>
      <c r="C329" s="157" t="s">
        <v>79</v>
      </c>
      <c r="D329" s="161">
        <v>42864</v>
      </c>
      <c r="E329" s="159"/>
      <c r="F329" s="169">
        <v>1.09511</v>
      </c>
      <c r="G329" s="169">
        <v>10.26693</v>
      </c>
      <c r="H329" t="s">
        <v>391</v>
      </c>
      <c r="I329">
        <v>9.704197773634772E-3</v>
      </c>
      <c r="J329">
        <v>1.2664356393465221</v>
      </c>
      <c r="K329">
        <v>7.1705380101829011E-3</v>
      </c>
      <c r="L329">
        <v>7.5846281968297308E-3</v>
      </c>
      <c r="M329">
        <v>2.7201181473250866</v>
      </c>
      <c r="N329">
        <v>1.2527977788887994E-2</v>
      </c>
      <c r="O329">
        <v>2.1223771863807945</v>
      </c>
      <c r="P329">
        <v>1.203815088495364</v>
      </c>
      <c r="Q329">
        <v>7.55730894345805E-3</v>
      </c>
      <c r="R329">
        <v>0.18988717649553349</v>
      </c>
      <c r="S329">
        <v>5.4810372302623645E-5</v>
      </c>
      <c r="T329">
        <v>0.18988717649553341</v>
      </c>
      <c r="U329">
        <v>1.317696581772823</v>
      </c>
      <c r="V329">
        <v>0.37766964529739555</v>
      </c>
      <c r="W329">
        <v>0.19023564005896917</v>
      </c>
      <c r="X329">
        <v>0.69254086828091865</v>
      </c>
      <c r="Y329">
        <v>0.24983614433337573</v>
      </c>
      <c r="Z329">
        <v>0.45472692810331555</v>
      </c>
    </row>
    <row r="330" spans="1:26" s="56" customFormat="1" x14ac:dyDescent="0.2">
      <c r="A330" s="56">
        <v>8515</v>
      </c>
      <c r="B330" s="56" t="s">
        <v>406</v>
      </c>
      <c r="C330" s="56" t="s">
        <v>97</v>
      </c>
      <c r="D330" s="131">
        <v>42864</v>
      </c>
      <c r="E330" s="72">
        <v>14.15</v>
      </c>
      <c r="F330" s="70">
        <v>0.19583999999999999</v>
      </c>
      <c r="G330" s="70">
        <v>0.1027900000000006</v>
      </c>
      <c r="H330" t="s">
        <v>401</v>
      </c>
      <c r="I330">
        <v>1.0027071239981521E-2</v>
      </c>
      <c r="J330">
        <v>0.22321659664029914</v>
      </c>
      <c r="K330">
        <v>7.1662679588032248E-3</v>
      </c>
      <c r="L330">
        <v>7.4194814130033853E-3</v>
      </c>
      <c r="M330">
        <v>0.79885817514289115</v>
      </c>
      <c r="N330">
        <v>5.8625263413938098E-3</v>
      </c>
      <c r="O330">
        <v>1.6622113122061615</v>
      </c>
      <c r="P330">
        <v>0.22886856183465271</v>
      </c>
      <c r="Q330">
        <v>2.0850660811731238E-2</v>
      </c>
      <c r="R330">
        <v>6.3463145294206616E-2</v>
      </c>
      <c r="S330">
        <v>1.512221467187737E-4</v>
      </c>
      <c r="T330">
        <v>6.3463145294205478E-2</v>
      </c>
      <c r="U330">
        <v>0.92840161624651663</v>
      </c>
      <c r="V330">
        <v>0.22533381644674294</v>
      </c>
      <c r="W330">
        <v>0.10326960640296437</v>
      </c>
      <c r="X330">
        <v>0.28901585244961753</v>
      </c>
      <c r="Y330">
        <v>9.5730499438160782E-2</v>
      </c>
      <c r="Z330">
        <v>0.2825700078756439</v>
      </c>
    </row>
    <row r="331" spans="1:26" s="56" customFormat="1" x14ac:dyDescent="0.2">
      <c r="A331" s="157">
        <v>8307</v>
      </c>
      <c r="B331" s="157" t="s">
        <v>87</v>
      </c>
      <c r="C331" s="157" t="s">
        <v>79</v>
      </c>
      <c r="D331" s="161">
        <v>42864</v>
      </c>
      <c r="E331" s="159"/>
      <c r="F331" s="169">
        <v>1.09511</v>
      </c>
      <c r="G331" s="169">
        <v>10.26693</v>
      </c>
      <c r="H331" t="s">
        <v>393</v>
      </c>
      <c r="I331">
        <v>9.8051038248236182E-3</v>
      </c>
      <c r="J331">
        <v>1.0721629188783379</v>
      </c>
      <c r="K331">
        <v>7.1825319160868876E-3</v>
      </c>
      <c r="L331">
        <v>9.0022796271444407E-3</v>
      </c>
      <c r="M331">
        <v>2.7199787432603868</v>
      </c>
      <c r="N331">
        <v>1.5249726628836693E-2</v>
      </c>
      <c r="O331">
        <v>2.1007909549778838</v>
      </c>
      <c r="P331">
        <v>1.0057183614911636</v>
      </c>
      <c r="Q331">
        <v>7.5705324465322682E-3</v>
      </c>
      <c r="R331">
        <v>0.21809189692106579</v>
      </c>
      <c r="S331">
        <v>5.490627748951824E-5</v>
      </c>
      <c r="T331">
        <v>0.21809189692106665</v>
      </c>
      <c r="U331">
        <v>1.3275704580112542</v>
      </c>
      <c r="V331">
        <v>0.47748349897550568</v>
      </c>
      <c r="W331">
        <v>0.18264208765568898</v>
      </c>
      <c r="X331">
        <v>0.53418854165211538</v>
      </c>
      <c r="Y331">
        <v>0.24241155778356058</v>
      </c>
      <c r="Z331">
        <v>0.40665373784314712</v>
      </c>
    </row>
    <row r="332" spans="1:26" s="56" customFormat="1" x14ac:dyDescent="0.2">
      <c r="A332" s="56">
        <v>8516</v>
      </c>
      <c r="B332" s="56" t="s">
        <v>407</v>
      </c>
      <c r="C332" s="56" t="s">
        <v>97</v>
      </c>
      <c r="D332" s="131">
        <v>42864</v>
      </c>
      <c r="E332" s="72">
        <v>15.7</v>
      </c>
      <c r="F332" s="70">
        <v>0.21617</v>
      </c>
      <c r="G332" s="70">
        <v>0.10221999999999909</v>
      </c>
      <c r="H332" t="s">
        <v>402</v>
      </c>
      <c r="I332">
        <v>9.9956442145320238E-3</v>
      </c>
      <c r="J332">
        <v>0.21516951609563451</v>
      </c>
      <c r="K332">
        <v>7.1779309593210001E-3</v>
      </c>
      <c r="L332">
        <v>1.0702434344076658E-2</v>
      </c>
      <c r="M332">
        <v>0.83698485198694039</v>
      </c>
      <c r="N332">
        <v>6.0352183601091926E-3</v>
      </c>
      <c r="O332">
        <v>1.7489670474478773</v>
      </c>
      <c r="P332">
        <v>0.22066750824434445</v>
      </c>
      <c r="Q332">
        <v>2.0862472487751492E-2</v>
      </c>
      <c r="R332">
        <v>7.1481148503007755E-2</v>
      </c>
      <c r="S332">
        <v>1.5130781244516273E-4</v>
      </c>
      <c r="T332">
        <v>7.1481148503007061E-2</v>
      </c>
      <c r="U332">
        <v>0.98316782880296882</v>
      </c>
      <c r="V332">
        <v>0.3145721089683351</v>
      </c>
      <c r="W332">
        <v>0.1095419591319001</v>
      </c>
      <c r="X332">
        <v>0.36758939430936016</v>
      </c>
      <c r="Y332">
        <v>0.10765688850350411</v>
      </c>
      <c r="Z332">
        <v>0.18161200902904884</v>
      </c>
    </row>
    <row r="333" spans="1:26" s="56" customFormat="1" x14ac:dyDescent="0.2">
      <c r="A333" s="157">
        <v>8307</v>
      </c>
      <c r="B333" s="157" t="s">
        <v>87</v>
      </c>
      <c r="C333" s="157" t="s">
        <v>79</v>
      </c>
      <c r="D333" s="161">
        <v>42864</v>
      </c>
      <c r="E333" s="159"/>
      <c r="F333" s="169">
        <v>1.09511</v>
      </c>
      <c r="G333" s="169">
        <v>10.26693</v>
      </c>
      <c r="H333" t="s">
        <v>403</v>
      </c>
      <c r="I333">
        <v>9.8217010967525126E-3</v>
      </c>
      <c r="J333">
        <v>0.8855162809794922</v>
      </c>
      <c r="K333">
        <v>7.1746327133765646E-3</v>
      </c>
      <c r="L333">
        <v>7.1871375344099136E-3</v>
      </c>
      <c r="M333">
        <v>2.7200063826713823</v>
      </c>
      <c r="N333">
        <v>1.1266425705589661E-2</v>
      </c>
      <c r="O333">
        <v>2.0938468225005789</v>
      </c>
      <c r="P333">
        <v>0.8455804108586864</v>
      </c>
      <c r="Q333">
        <v>7.5638393947848352E-3</v>
      </c>
      <c r="R333">
        <v>0.18504690853432121</v>
      </c>
      <c r="S333">
        <v>5.4857735255654043E-5</v>
      </c>
      <c r="T333">
        <v>0.18504690853432126</v>
      </c>
      <c r="U333">
        <v>1.3194671142600738</v>
      </c>
      <c r="V333">
        <v>0.38444176023925941</v>
      </c>
      <c r="W333">
        <v>0.18759304605842514</v>
      </c>
      <c r="X333">
        <v>0.74047072060736141</v>
      </c>
      <c r="Y333">
        <v>0.24835626853543863</v>
      </c>
      <c r="Z333">
        <v>0.40023459765824781</v>
      </c>
    </row>
    <row r="334" spans="1:26" s="56" customFormat="1" x14ac:dyDescent="0.2">
      <c r="D334" s="131"/>
      <c r="E334" s="72"/>
      <c r="F334" s="70"/>
      <c r="G334" s="70"/>
      <c r="H334" s="70"/>
      <c r="I334" s="70"/>
      <c r="J334" s="72"/>
      <c r="K334" s="70"/>
      <c r="L334" s="106"/>
      <c r="M334" s="106"/>
      <c r="N334" s="106"/>
      <c r="O334" s="70"/>
      <c r="P334" s="72"/>
      <c r="Q334" s="71"/>
      <c r="R334" s="126"/>
      <c r="S334" s="164"/>
      <c r="U334" s="70"/>
      <c r="V334" s="72"/>
      <c r="W334" s="70"/>
      <c r="X334" s="72"/>
      <c r="Y334" s="71"/>
      <c r="Z334" s="72"/>
    </row>
    <row r="335" spans="1:26" s="56" customFormat="1" x14ac:dyDescent="0.2">
      <c r="A335" s="157">
        <v>8307</v>
      </c>
      <c r="B335" s="157" t="s">
        <v>87</v>
      </c>
      <c r="C335" s="157" t="s">
        <v>79</v>
      </c>
      <c r="D335" s="161">
        <v>42865</v>
      </c>
      <c r="E335" s="159"/>
      <c r="F335" s="169">
        <v>1.09511</v>
      </c>
      <c r="G335" s="169">
        <v>10.26693</v>
      </c>
      <c r="H335" t="s">
        <v>387</v>
      </c>
      <c r="I335">
        <v>9.7833918546898057E-3</v>
      </c>
      <c r="J335">
        <v>1.0117152192495256</v>
      </c>
      <c r="K335">
        <v>7.1713691464019977E-3</v>
      </c>
      <c r="L335">
        <v>9.2356817155673093E-3</v>
      </c>
      <c r="M335">
        <v>2.7193805571518861</v>
      </c>
      <c r="N335">
        <v>1.5477219141542719E-2</v>
      </c>
      <c r="O335">
        <v>2.1057472349406496</v>
      </c>
      <c r="P335">
        <v>0.95769392887965732</v>
      </c>
      <c r="Q335">
        <v>7.577461273877803E-3</v>
      </c>
      <c r="R335">
        <v>0.20341245914429895</v>
      </c>
      <c r="S335">
        <v>5.4956529716768828E-5</v>
      </c>
      <c r="T335">
        <v>0.20341245914429806</v>
      </c>
      <c r="U335">
        <v>1.3242470520503302</v>
      </c>
      <c r="V335">
        <v>0.43615399323311277</v>
      </c>
      <c r="W335">
        <v>0.18360716108373454</v>
      </c>
      <c r="X335">
        <v>0.53624786236500366</v>
      </c>
      <c r="Y335">
        <v>0.2429462788983697</v>
      </c>
      <c r="Z335">
        <v>0.44867822424341264</v>
      </c>
    </row>
    <row r="336" spans="1:26" s="56" customFormat="1" x14ac:dyDescent="0.2">
      <c r="A336" s="56">
        <v>8517</v>
      </c>
      <c r="B336" s="56" t="s">
        <v>412</v>
      </c>
      <c r="C336" s="56" t="s">
        <v>97</v>
      </c>
      <c r="D336" s="131">
        <v>42865</v>
      </c>
      <c r="E336" s="72">
        <v>17.25</v>
      </c>
      <c r="F336" s="70">
        <v>0.21687999999999999</v>
      </c>
      <c r="G336" s="70">
        <v>0.1030300000000004</v>
      </c>
      <c r="H336" t="s">
        <v>408</v>
      </c>
      <c r="I336">
        <v>9.9833370090819731E-3</v>
      </c>
      <c r="J336">
        <v>0.17567937414245011</v>
      </c>
      <c r="K336">
        <v>7.1751867397531624E-3</v>
      </c>
      <c r="L336">
        <v>7.0341512226986128E-3</v>
      </c>
      <c r="M336">
        <v>0.80931397776047931</v>
      </c>
      <c r="N336">
        <v>4.5181705671613207E-3</v>
      </c>
      <c r="O336">
        <v>1.696580313934007</v>
      </c>
      <c r="P336">
        <v>0.17956513919451766</v>
      </c>
      <c r="Q336">
        <v>2.0933080543890384E-2</v>
      </c>
      <c r="R336">
        <v>6.6179912951860903E-2</v>
      </c>
      <c r="S336">
        <v>1.5181990661432965E-4</v>
      </c>
      <c r="T336">
        <v>6.6179912951860154E-2</v>
      </c>
      <c r="U336">
        <v>0.94968232332715985</v>
      </c>
      <c r="V336">
        <v>0.30426352649956007</v>
      </c>
      <c r="W336">
        <v>0.21351801838277354</v>
      </c>
      <c r="X336">
        <v>0.37215275516490831</v>
      </c>
      <c r="Y336">
        <v>0.20285537012469537</v>
      </c>
      <c r="Z336">
        <v>0.20249545000827585</v>
      </c>
    </row>
    <row r="337" spans="1:26" s="56" customFormat="1" x14ac:dyDescent="0.2">
      <c r="A337" s="157">
        <v>8307</v>
      </c>
      <c r="B337" s="157" t="s">
        <v>87</v>
      </c>
      <c r="C337" s="157" t="s">
        <v>79</v>
      </c>
      <c r="D337" s="161">
        <v>42865</v>
      </c>
      <c r="E337" s="159"/>
      <c r="F337" s="169">
        <v>1.09511</v>
      </c>
      <c r="G337" s="169">
        <v>10.26693</v>
      </c>
      <c r="H337" t="s">
        <v>389</v>
      </c>
      <c r="I337">
        <v>9.7941458486746954E-3</v>
      </c>
      <c r="J337">
        <v>0.9483565435083644</v>
      </c>
      <c r="K337">
        <v>7.1755305369498677E-3</v>
      </c>
      <c r="L337">
        <v>8.5389980672124655E-3</v>
      </c>
      <c r="M337">
        <v>2.7204784684984511</v>
      </c>
      <c r="N337">
        <v>1.0050162790211136E-2</v>
      </c>
      <c r="O337">
        <v>2.1024111157471808</v>
      </c>
      <c r="P337">
        <v>0.97889436981143629</v>
      </c>
      <c r="Q337">
        <v>7.5595197208428383E-3</v>
      </c>
      <c r="R337">
        <v>0.1867848925710156</v>
      </c>
      <c r="S337">
        <v>5.4826406254979554E-5</v>
      </c>
      <c r="T337">
        <v>0.18678489257101569</v>
      </c>
      <c r="U337">
        <v>1.3196119267305797</v>
      </c>
      <c r="V337">
        <v>0.39607145106400604</v>
      </c>
      <c r="W337">
        <v>0.18149774832730087</v>
      </c>
      <c r="X337">
        <v>0.65920935506601441</v>
      </c>
      <c r="Y337">
        <v>0.23985626618295175</v>
      </c>
      <c r="Z337">
        <v>0.56237450529626176</v>
      </c>
    </row>
    <row r="338" spans="1:26" s="56" customFormat="1" x14ac:dyDescent="0.2">
      <c r="A338" s="56">
        <v>8518</v>
      </c>
      <c r="B338" s="56" t="s">
        <v>413</v>
      </c>
      <c r="C338" s="56" t="s">
        <v>97</v>
      </c>
      <c r="D338" s="131">
        <v>42865</v>
      </c>
      <c r="E338" s="72">
        <v>18.75</v>
      </c>
      <c r="F338" s="70">
        <v>0.2009</v>
      </c>
      <c r="G338" s="70">
        <v>0.10341000000000022</v>
      </c>
      <c r="H338" t="s">
        <v>409</v>
      </c>
      <c r="I338">
        <v>9.9900328941870901E-3</v>
      </c>
      <c r="J338">
        <v>0.36667247278926079</v>
      </c>
      <c r="K338">
        <v>7.1591810610882852E-3</v>
      </c>
      <c r="L338">
        <v>9.0853567242141341E-3</v>
      </c>
      <c r="M338">
        <v>0.75274234731076972</v>
      </c>
      <c r="N338">
        <v>6.1127173566783112E-3</v>
      </c>
      <c r="O338">
        <v>1.5691621690694388</v>
      </c>
      <c r="P338">
        <v>0.37430335315183283</v>
      </c>
      <c r="Q338">
        <v>2.08195414712295E-2</v>
      </c>
      <c r="R338">
        <v>9.2189514883333185E-2</v>
      </c>
      <c r="S338">
        <v>1.5099644962851663E-4</v>
      </c>
      <c r="T338">
        <v>9.2189514883333434E-2</v>
      </c>
      <c r="U338">
        <v>0.88365613378026375</v>
      </c>
      <c r="V338">
        <v>0.25790266619189428</v>
      </c>
      <c r="W338">
        <v>0.12627132956815409</v>
      </c>
      <c r="X338">
        <v>0.30348475189219187</v>
      </c>
      <c r="Y338">
        <v>0.11168209765633949</v>
      </c>
      <c r="Z338">
        <v>0.24536687331977564</v>
      </c>
    </row>
    <row r="339" spans="1:26" s="56" customFormat="1" x14ac:dyDescent="0.2">
      <c r="A339" s="157">
        <v>8307</v>
      </c>
      <c r="B339" s="157" t="s">
        <v>87</v>
      </c>
      <c r="C339" s="157" t="s">
        <v>79</v>
      </c>
      <c r="D339" s="161">
        <v>42865</v>
      </c>
      <c r="E339" s="159"/>
      <c r="F339" s="169">
        <v>1.09511</v>
      </c>
      <c r="G339" s="169">
        <v>10.26693</v>
      </c>
      <c r="H339" t="s">
        <v>391</v>
      </c>
      <c r="I339">
        <v>9.7213314239896261E-3</v>
      </c>
      <c r="J339">
        <v>1.156526229514</v>
      </c>
      <c r="K339">
        <v>7.1654438146031788E-3</v>
      </c>
      <c r="L339">
        <v>5.374018182675422E-3</v>
      </c>
      <c r="M339">
        <v>2.7200120759527247</v>
      </c>
      <c r="N339">
        <v>1.3965334724413589E-2</v>
      </c>
      <c r="O339">
        <v>2.1145312255164299</v>
      </c>
      <c r="P339">
        <v>1.2082296885770654</v>
      </c>
      <c r="Q339">
        <v>7.5570596766272782E-3</v>
      </c>
      <c r="R339">
        <v>0.19516540514833883</v>
      </c>
      <c r="S339">
        <v>5.480856446230646E-5</v>
      </c>
      <c r="T339">
        <v>0.19516540514833935</v>
      </c>
      <c r="U339">
        <v>1.3154733265511696</v>
      </c>
      <c r="V339">
        <v>0.3968037482493304</v>
      </c>
      <c r="W339">
        <v>0.18063307377822008</v>
      </c>
      <c r="X339">
        <v>0.73425527789143141</v>
      </c>
      <c r="Y339">
        <v>0.23776755546298278</v>
      </c>
      <c r="Z339">
        <v>0.55074572558954471</v>
      </c>
    </row>
    <row r="340" spans="1:26" s="56" customFormat="1" x14ac:dyDescent="0.2">
      <c r="A340" s="56">
        <v>8519</v>
      </c>
      <c r="B340" s="56" t="s">
        <v>414</v>
      </c>
      <c r="C340" s="56" t="s">
        <v>97</v>
      </c>
      <c r="D340" s="131">
        <v>42865</v>
      </c>
      <c r="E340" s="72">
        <v>20.6</v>
      </c>
      <c r="F340" s="70">
        <v>0.20283000000000001</v>
      </c>
      <c r="G340" s="70">
        <v>0.10224000000000011</v>
      </c>
      <c r="H340" t="s">
        <v>410</v>
      </c>
      <c r="I340">
        <v>9.9410884223259961E-3</v>
      </c>
      <c r="J340">
        <v>0.42773082626644393</v>
      </c>
      <c r="K340">
        <v>7.1545835954911459E-3</v>
      </c>
      <c r="L340">
        <v>9.2029348590683905E-3</v>
      </c>
      <c r="M340">
        <v>0.83200894698410521</v>
      </c>
      <c r="N340">
        <v>7.4066435283204326E-3</v>
      </c>
      <c r="O340">
        <v>1.6964035590663953</v>
      </c>
      <c r="P340">
        <v>0.46243517344400092</v>
      </c>
      <c r="Q340">
        <v>2.0257990695909719E-2</v>
      </c>
      <c r="R340">
        <v>9.5247082848530507E-2</v>
      </c>
      <c r="S340">
        <v>1.4692372912808663E-4</v>
      </c>
      <c r="T340">
        <v>9.5247082848531367E-2</v>
      </c>
      <c r="U340">
        <v>0.94605490311841645</v>
      </c>
      <c r="V340">
        <v>0.17920464470759365</v>
      </c>
      <c r="W340">
        <v>8.6193615599668122E-2</v>
      </c>
      <c r="X340">
        <v>0.28760786058156124</v>
      </c>
      <c r="Y340">
        <v>8.1500537744046947E-2</v>
      </c>
      <c r="Z340">
        <v>0.23503358175801606</v>
      </c>
    </row>
    <row r="341" spans="1:26" s="56" customFormat="1" x14ac:dyDescent="0.2">
      <c r="A341" s="157">
        <v>8307</v>
      </c>
      <c r="B341" s="157" t="s">
        <v>87</v>
      </c>
      <c r="C341" s="157" t="s">
        <v>79</v>
      </c>
      <c r="D341" s="161">
        <v>42865</v>
      </c>
      <c r="E341" s="159"/>
      <c r="F341" s="169">
        <v>1.09511</v>
      </c>
      <c r="G341" s="169">
        <v>10.26693</v>
      </c>
      <c r="H341" t="s">
        <v>393</v>
      </c>
      <c r="I341">
        <v>9.7931084990267314E-3</v>
      </c>
      <c r="J341">
        <v>1.1081374488192526</v>
      </c>
      <c r="K341">
        <v>7.1675089319015051E-3</v>
      </c>
      <c r="L341">
        <v>1.0142716219697432E-2</v>
      </c>
      <c r="M341">
        <v>2.7195385571542858</v>
      </c>
      <c r="N341">
        <v>1.7653767081055999E-2</v>
      </c>
      <c r="O341">
        <v>2.0939289182144396</v>
      </c>
      <c r="P341">
        <v>1.1575246662881546</v>
      </c>
      <c r="Q341">
        <v>7.567145692147623E-3</v>
      </c>
      <c r="R341">
        <v>0.31351033316467253</v>
      </c>
      <c r="S341">
        <v>5.4881714610045073E-5</v>
      </c>
      <c r="T341">
        <v>0.31351033316467219</v>
      </c>
      <c r="U341">
        <v>1.323595512608355</v>
      </c>
      <c r="V341">
        <v>0.46010557698780091</v>
      </c>
      <c r="W341">
        <v>0.18348407697192565</v>
      </c>
      <c r="X341">
        <v>0.79159888093308828</v>
      </c>
      <c r="Y341">
        <v>0.24290592438508557</v>
      </c>
      <c r="Z341">
        <v>0.62422503406088659</v>
      </c>
    </row>
    <row r="342" spans="1:26" s="56" customFormat="1" x14ac:dyDescent="0.2">
      <c r="A342" s="56">
        <v>8520</v>
      </c>
      <c r="B342" s="56" t="s">
        <v>415</v>
      </c>
      <c r="C342" s="56" t="s">
        <v>97</v>
      </c>
      <c r="D342" s="131">
        <v>42865</v>
      </c>
      <c r="E342" s="72">
        <v>28.95</v>
      </c>
      <c r="F342" s="70">
        <v>0.20665</v>
      </c>
      <c r="G342" s="70">
        <v>0.10829999999999984</v>
      </c>
      <c r="H342" t="s">
        <v>411</v>
      </c>
      <c r="I342">
        <v>9.9563241006485961E-3</v>
      </c>
      <c r="J342">
        <v>0.25028093300321225</v>
      </c>
      <c r="K342">
        <v>7.1619490424035927E-3</v>
      </c>
      <c r="L342">
        <v>5.915288892934416E-3</v>
      </c>
      <c r="M342">
        <v>0.79442814198655276</v>
      </c>
      <c r="N342">
        <v>6.7663842108173222E-3</v>
      </c>
      <c r="O342">
        <v>1.5984481421348247</v>
      </c>
      <c r="P342">
        <v>0.28290095568974855</v>
      </c>
      <c r="Q342">
        <v>2.0044448761679545E-2</v>
      </c>
      <c r="R342">
        <v>8.6636233072093297E-2</v>
      </c>
      <c r="S342">
        <v>1.4537498829918222E-4</v>
      </c>
      <c r="T342">
        <v>8.6636233072092922E-2</v>
      </c>
      <c r="U342">
        <v>0.89327670301357986</v>
      </c>
      <c r="V342">
        <v>0.27367538427468341</v>
      </c>
      <c r="W342">
        <v>4.0238223155659836E-2</v>
      </c>
      <c r="X342">
        <v>0.26621547297603521</v>
      </c>
      <c r="Y342">
        <v>3.5909285720492366E-2</v>
      </c>
      <c r="Z342">
        <v>0.16251113901814837</v>
      </c>
    </row>
    <row r="343" spans="1:26" s="56" customFormat="1" x14ac:dyDescent="0.2">
      <c r="A343" s="157">
        <v>8307</v>
      </c>
      <c r="B343" s="157" t="s">
        <v>87</v>
      </c>
      <c r="C343" s="157" t="s">
        <v>79</v>
      </c>
      <c r="D343" s="161">
        <v>42865</v>
      </c>
      <c r="E343" s="159"/>
      <c r="F343" s="169">
        <v>1.09511</v>
      </c>
      <c r="G343" s="169">
        <v>10.26693</v>
      </c>
      <c r="H343" t="s">
        <v>403</v>
      </c>
      <c r="I343">
        <v>9.7029279077691689E-3</v>
      </c>
      <c r="J343">
        <v>1.3230229712269186</v>
      </c>
      <c r="K343">
        <v>7.163594739200081E-3</v>
      </c>
      <c r="L343">
        <v>8.9021283719824852E-3</v>
      </c>
      <c r="M343">
        <v>2.7201850393057003</v>
      </c>
      <c r="N343">
        <v>1.5346653096830998E-2</v>
      </c>
      <c r="O343">
        <v>2.1240762392703414</v>
      </c>
      <c r="P343">
        <v>1.3093506280368921</v>
      </c>
      <c r="Q343">
        <v>7.5668736944130878E-3</v>
      </c>
      <c r="R343">
        <v>0.17763522553764602</v>
      </c>
      <c r="S343">
        <v>5.4879741910873022E-5</v>
      </c>
      <c r="T343">
        <v>0.17763522553764571</v>
      </c>
      <c r="U343">
        <v>1.3168387278050955</v>
      </c>
      <c r="V343">
        <v>0.43464072571228213</v>
      </c>
      <c r="W343">
        <v>0.18109979412125693</v>
      </c>
      <c r="X343">
        <v>0.53658600008829072</v>
      </c>
      <c r="Y343">
        <v>0.23850964536888028</v>
      </c>
      <c r="Z343">
        <v>0.4268067550386177</v>
      </c>
    </row>
    <row r="344" spans="1:26" s="56" customFormat="1" x14ac:dyDescent="0.2">
      <c r="D344" s="131"/>
      <c r="E344" s="72"/>
      <c r="F344" s="70"/>
      <c r="G344" s="70"/>
      <c r="H344" s="70"/>
      <c r="I344" s="70"/>
      <c r="J344" s="72"/>
      <c r="K344" s="70"/>
      <c r="L344" s="106"/>
      <c r="M344" s="106"/>
      <c r="N344" s="106"/>
      <c r="O344" s="70"/>
      <c r="P344" s="72"/>
      <c r="Q344" s="71"/>
      <c r="R344" s="126"/>
      <c r="S344" s="164"/>
      <c r="U344" s="70"/>
      <c r="V344" s="72"/>
      <c r="W344" s="70"/>
      <c r="X344" s="72"/>
      <c r="Y344" s="71"/>
      <c r="Z344" s="72"/>
    </row>
    <row r="345" spans="1:26" s="56" customFormat="1" x14ac:dyDescent="0.2">
      <c r="A345" s="157">
        <v>8307</v>
      </c>
      <c r="B345" s="157" t="s">
        <v>87</v>
      </c>
      <c r="C345" s="157" t="s">
        <v>79</v>
      </c>
      <c r="D345" s="161">
        <v>42866</v>
      </c>
      <c r="E345" s="159"/>
      <c r="F345" s="169">
        <v>1.09511</v>
      </c>
      <c r="G345" s="169">
        <v>10.26693</v>
      </c>
      <c r="H345" t="s">
        <v>387</v>
      </c>
      <c r="I345">
        <v>9.9100644032429023E-3</v>
      </c>
      <c r="J345">
        <v>1.3067631647525473</v>
      </c>
      <c r="K345">
        <v>7.1775462387520016E-3</v>
      </c>
      <c r="L345">
        <v>8.0663681652788817E-3</v>
      </c>
      <c r="M345">
        <v>2.7197680482397275</v>
      </c>
      <c r="N345">
        <v>1.4179913834837642E-2</v>
      </c>
      <c r="O345">
        <v>2.0707934200480329</v>
      </c>
      <c r="P345">
        <v>1.3502147173087093</v>
      </c>
      <c r="Q345">
        <v>7.5781264651977815E-3</v>
      </c>
      <c r="R345">
        <v>0.23720269885957801</v>
      </c>
      <c r="S345">
        <v>5.4961354103885094E-5</v>
      </c>
      <c r="T345">
        <v>0.23720269885957801</v>
      </c>
      <c r="U345">
        <v>1.3180812082215096</v>
      </c>
      <c r="V345">
        <v>0.42585582922489168</v>
      </c>
      <c r="W345">
        <v>0.19586778443691286</v>
      </c>
      <c r="X345">
        <v>0.87880659864559529</v>
      </c>
      <c r="Y345">
        <v>0.25810894754295954</v>
      </c>
      <c r="Z345">
        <v>0.63037072308418984</v>
      </c>
    </row>
    <row r="346" spans="1:26" s="56" customFormat="1" x14ac:dyDescent="0.2">
      <c r="A346" s="56">
        <v>8521</v>
      </c>
      <c r="B346" s="56" t="s">
        <v>416</v>
      </c>
      <c r="C346" s="56" t="s">
        <v>97</v>
      </c>
      <c r="D346" s="131"/>
      <c r="E346" s="72">
        <v>47.4</v>
      </c>
      <c r="F346" s="56">
        <v>0.24504000000000001</v>
      </c>
      <c r="G346" s="70">
        <v>0.10585000000000022</v>
      </c>
      <c r="H346" t="s">
        <v>424</v>
      </c>
      <c r="I346">
        <v>9.9528239265382016E-3</v>
      </c>
      <c r="J346">
        <v>0.28326926536996605</v>
      </c>
      <c r="K346">
        <v>7.1700935590666409E-3</v>
      </c>
      <c r="L346">
        <v>7.1240224705675283E-3</v>
      </c>
      <c r="M346">
        <v>1.069752693733063</v>
      </c>
      <c r="N346">
        <v>6.3846558066607707E-3</v>
      </c>
      <c r="O346">
        <v>2.1527974993843362</v>
      </c>
      <c r="P346">
        <v>0.28648423596515415</v>
      </c>
      <c r="Q346">
        <v>2.0026510019590445E-2</v>
      </c>
      <c r="R346">
        <v>5.4874483727017899E-2</v>
      </c>
      <c r="S346">
        <v>1.4524488522414574E-4</v>
      </c>
      <c r="T346">
        <v>5.487448372701708E-2</v>
      </c>
      <c r="U346">
        <v>1.2011159902622079</v>
      </c>
      <c r="V346">
        <v>0.29535858695513928</v>
      </c>
      <c r="W346">
        <v>6.4821985478550045E-2</v>
      </c>
      <c r="X346">
        <v>0.40254784766235557</v>
      </c>
      <c r="Y346">
        <v>7.7722480025401025E-2</v>
      </c>
      <c r="Z346">
        <v>0.28693689732790245</v>
      </c>
    </row>
    <row r="347" spans="1:26" s="56" customFormat="1" x14ac:dyDescent="0.2">
      <c r="A347" s="157">
        <v>8307</v>
      </c>
      <c r="B347" s="157" t="s">
        <v>87</v>
      </c>
      <c r="C347" s="157" t="s">
        <v>79</v>
      </c>
      <c r="D347" s="161">
        <v>42866</v>
      </c>
      <c r="E347" s="159"/>
      <c r="F347" s="169">
        <v>1.09511</v>
      </c>
      <c r="G347" s="169">
        <v>10.26693</v>
      </c>
      <c r="H347" t="s">
        <v>389</v>
      </c>
      <c r="I347">
        <v>9.9088501349656067E-3</v>
      </c>
      <c r="J347">
        <v>1.0624123131433207</v>
      </c>
      <c r="K347">
        <v>7.1897276389079057E-3</v>
      </c>
      <c r="L347">
        <v>9.9862708863215997E-3</v>
      </c>
      <c r="M347">
        <v>2.721223418292178</v>
      </c>
      <c r="N347">
        <v>1.6660669437950443E-2</v>
      </c>
      <c r="O347">
        <v>2.0838786992934857</v>
      </c>
      <c r="P347">
        <v>1.1052156298116602</v>
      </c>
      <c r="Q347">
        <v>7.5734751505509368E-3</v>
      </c>
      <c r="R347">
        <v>0.2446302615837323</v>
      </c>
      <c r="S347">
        <v>5.4927619835589659E-5</v>
      </c>
      <c r="T347">
        <v>0.24463026158373205</v>
      </c>
      <c r="U347">
        <v>1.3158699492774</v>
      </c>
      <c r="V347">
        <v>0.33768821064548188</v>
      </c>
      <c r="W347">
        <v>0.19004705466678956</v>
      </c>
      <c r="X347">
        <v>0.90873429988609888</v>
      </c>
      <c r="Y347">
        <v>0.24978016400651715</v>
      </c>
      <c r="Z347">
        <v>0.80542608504729007</v>
      </c>
    </row>
    <row r="348" spans="1:26" s="56" customFormat="1" x14ac:dyDescent="0.2">
      <c r="A348" s="56">
        <v>8522</v>
      </c>
      <c r="B348" s="56" t="s">
        <v>417</v>
      </c>
      <c r="C348" s="56" t="s">
        <v>97</v>
      </c>
      <c r="D348" s="131"/>
      <c r="E348" s="72">
        <v>50.8</v>
      </c>
      <c r="F348" s="56">
        <v>0.23388999999999999</v>
      </c>
      <c r="G348" s="70">
        <v>0.10176000000000052</v>
      </c>
      <c r="H348" t="s">
        <v>425</v>
      </c>
      <c r="I348">
        <v>1.001846825584315E-2</v>
      </c>
      <c r="J348">
        <v>0.32462054711983701</v>
      </c>
      <c r="K348">
        <v>7.179214871477285E-3</v>
      </c>
      <c r="L348">
        <v>1.0010207582437421E-2</v>
      </c>
      <c r="M348">
        <v>0.97867766364596598</v>
      </c>
      <c r="N348">
        <v>6.2302167832714254E-3</v>
      </c>
      <c r="O348">
        <v>1.9760396094782218</v>
      </c>
      <c r="P348">
        <v>0.31738901901884009</v>
      </c>
      <c r="Q348">
        <v>2.0225921358696816E-2</v>
      </c>
      <c r="R348">
        <v>6.8778450992066975E-2</v>
      </c>
      <c r="S348">
        <v>1.4669114206233497E-4</v>
      </c>
      <c r="T348">
        <v>6.8778450992066975E-2</v>
      </c>
      <c r="U348">
        <v>1.1136994415400869</v>
      </c>
      <c r="V348">
        <v>0.26241253611292614</v>
      </c>
      <c r="W348">
        <v>0.21944893851909697</v>
      </c>
      <c r="X348">
        <v>0.39072461035161815</v>
      </c>
      <c r="Y348">
        <v>0.24440172378742905</v>
      </c>
      <c r="Z348">
        <v>0.28099796831996687</v>
      </c>
    </row>
    <row r="349" spans="1:26" s="56" customFormat="1" x14ac:dyDescent="0.2">
      <c r="A349" s="157">
        <v>8307</v>
      </c>
      <c r="B349" s="157" t="s">
        <v>87</v>
      </c>
      <c r="C349" s="157" t="s">
        <v>79</v>
      </c>
      <c r="D349" s="161">
        <v>42866</v>
      </c>
      <c r="E349" s="159"/>
      <c r="F349" s="169">
        <v>1.09511</v>
      </c>
      <c r="G349" s="169">
        <v>10.26693</v>
      </c>
      <c r="H349" t="s">
        <v>391</v>
      </c>
      <c r="I349">
        <v>9.9029060960972148E-3</v>
      </c>
      <c r="J349">
        <v>1.0535301858770059</v>
      </c>
      <c r="K349">
        <v>7.1880931453385116E-3</v>
      </c>
      <c r="L349">
        <v>9.974483146275432E-3</v>
      </c>
      <c r="M349">
        <v>2.7198161674627399</v>
      </c>
      <c r="N349">
        <v>1.9055707298396181E-2</v>
      </c>
      <c r="O349">
        <v>2.0756119012054346</v>
      </c>
      <c r="P349">
        <v>1.0836036922010917</v>
      </c>
      <c r="Q349">
        <v>7.5504964687810108E-3</v>
      </c>
      <c r="R349">
        <v>0.2352541003552811</v>
      </c>
      <c r="S349">
        <v>5.4760963938330954E-5</v>
      </c>
      <c r="T349">
        <v>0.23525410035528121</v>
      </c>
      <c r="U349">
        <v>1.3231925249654277</v>
      </c>
      <c r="V349">
        <v>0.32032612105863784</v>
      </c>
      <c r="W349">
        <v>0.18888546532637909</v>
      </c>
      <c r="X349">
        <v>0.61272038167145604</v>
      </c>
      <c r="Y349">
        <v>0.25029037803802701</v>
      </c>
      <c r="Z349">
        <v>0.58324034165976035</v>
      </c>
    </row>
    <row r="350" spans="1:26" s="56" customFormat="1" x14ac:dyDescent="0.2">
      <c r="A350" s="56">
        <v>8523</v>
      </c>
      <c r="B350" s="56" t="s">
        <v>418</v>
      </c>
      <c r="C350" s="56" t="s">
        <v>97</v>
      </c>
      <c r="D350" s="131"/>
      <c r="E350" s="72">
        <v>54</v>
      </c>
      <c r="F350" s="56">
        <v>0.23677999999999999</v>
      </c>
      <c r="G350" s="70">
        <v>0.10435000000000016</v>
      </c>
      <c r="H350" t="s">
        <v>426</v>
      </c>
      <c r="I350">
        <v>1.0026061366643449E-2</v>
      </c>
      <c r="J350">
        <v>0.25198315201008425</v>
      </c>
      <c r="K350">
        <v>7.1809894233958709E-3</v>
      </c>
      <c r="L350">
        <v>8.559165755204429E-3</v>
      </c>
      <c r="M350">
        <v>0.77412916078190697</v>
      </c>
      <c r="N350">
        <v>8.6683834547200533E-3</v>
      </c>
      <c r="O350">
        <v>1.5259679675189577</v>
      </c>
      <c r="P350">
        <v>0.2690272665846512</v>
      </c>
      <c r="Q350">
        <v>1.9744899552335771E-2</v>
      </c>
      <c r="R350">
        <v>7.3401966055257367E-2</v>
      </c>
      <c r="S350">
        <v>1.4320246844986455E-4</v>
      </c>
      <c r="T350">
        <v>7.34019660552577E-2</v>
      </c>
      <c r="U350">
        <v>0.86521641351345113</v>
      </c>
      <c r="V350">
        <v>0.26080227398025291</v>
      </c>
      <c r="W350">
        <v>3.098508861352223E-2</v>
      </c>
      <c r="X350">
        <v>0.28722439165950869</v>
      </c>
      <c r="Y350">
        <v>2.6827597259533507E-2</v>
      </c>
      <c r="Z350">
        <v>0.22424997461173757</v>
      </c>
    </row>
    <row r="351" spans="1:26" s="56" customFormat="1" x14ac:dyDescent="0.2">
      <c r="A351" s="157">
        <v>8307</v>
      </c>
      <c r="B351" s="157" t="s">
        <v>87</v>
      </c>
      <c r="C351" s="157" t="s">
        <v>79</v>
      </c>
      <c r="D351" s="161">
        <v>42866</v>
      </c>
      <c r="E351" s="159"/>
      <c r="F351" s="169">
        <v>1.09511</v>
      </c>
      <c r="G351" s="169">
        <v>10.26693</v>
      </c>
      <c r="H351" t="s">
        <v>391</v>
      </c>
      <c r="I351">
        <v>9.9029060960972148E-3</v>
      </c>
      <c r="J351">
        <v>1.0535301858770059</v>
      </c>
      <c r="K351">
        <v>7.1880931453385116E-3</v>
      </c>
      <c r="L351">
        <v>9.974483146275432E-3</v>
      </c>
      <c r="M351">
        <v>2.7198161674627399</v>
      </c>
      <c r="N351">
        <v>1.9055707298396181E-2</v>
      </c>
      <c r="O351">
        <v>2.0756119012054346</v>
      </c>
      <c r="P351">
        <v>1.0836036922010917</v>
      </c>
      <c r="Q351">
        <v>7.5504964687810108E-3</v>
      </c>
      <c r="R351">
        <v>0.2352541003552811</v>
      </c>
      <c r="S351">
        <v>5.4760963938330954E-5</v>
      </c>
      <c r="T351">
        <v>0.23525410035528121</v>
      </c>
      <c r="U351">
        <v>1.3231925249654277</v>
      </c>
      <c r="V351">
        <v>0.32032612105863784</v>
      </c>
      <c r="W351">
        <v>0.18888546532637909</v>
      </c>
      <c r="X351">
        <v>0.61272038167145604</v>
      </c>
      <c r="Y351">
        <v>0.25029037803802701</v>
      </c>
      <c r="Z351">
        <v>0.58324034165976035</v>
      </c>
    </row>
    <row r="352" spans="1:26" s="56" customFormat="1" x14ac:dyDescent="0.2">
      <c r="D352" s="131"/>
      <c r="E352" s="72"/>
      <c r="F352" s="167"/>
      <c r="G352" s="167"/>
      <c r="H352" s="70"/>
      <c r="I352" s="70"/>
      <c r="J352" s="72"/>
      <c r="K352" s="70"/>
      <c r="L352" s="106"/>
      <c r="M352" s="106"/>
      <c r="N352" s="106"/>
      <c r="O352" s="70"/>
      <c r="P352" s="72"/>
      <c r="Q352" s="71"/>
      <c r="R352" s="126"/>
      <c r="S352" s="164"/>
      <c r="U352" s="70"/>
      <c r="V352" s="72"/>
      <c r="W352" s="70"/>
      <c r="X352" s="72"/>
      <c r="Y352" s="71"/>
      <c r="Z352" s="72"/>
    </row>
    <row r="353" spans="1:26" s="56" customFormat="1" x14ac:dyDescent="0.2">
      <c r="A353" s="157">
        <v>8307</v>
      </c>
      <c r="B353" s="157" t="s">
        <v>87</v>
      </c>
      <c r="C353" s="157" t="s">
        <v>79</v>
      </c>
      <c r="D353" s="161">
        <v>42867</v>
      </c>
      <c r="E353" s="159"/>
      <c r="F353" s="169">
        <v>1.09511</v>
      </c>
      <c r="G353" s="169">
        <v>10.26693</v>
      </c>
      <c r="H353" t="s">
        <v>387</v>
      </c>
      <c r="I353">
        <v>9.8465272104865977E-3</v>
      </c>
      <c r="J353">
        <v>1.1891191397293035</v>
      </c>
      <c r="K353">
        <v>7.1622431942080667E-3</v>
      </c>
      <c r="L353">
        <v>6.5132026484975847E-3</v>
      </c>
      <c r="M353">
        <v>2.7200834175297137</v>
      </c>
      <c r="N353">
        <v>1.4815020013592131E-2</v>
      </c>
      <c r="O353">
        <v>2.0977463264883878</v>
      </c>
      <c r="P353">
        <v>1.2478112281218485</v>
      </c>
      <c r="Q353">
        <v>7.5768730604626102E-3</v>
      </c>
      <c r="R353">
        <v>0.17358392811212914</v>
      </c>
      <c r="S353">
        <v>5.4952263621982789E-5</v>
      </c>
      <c r="T353">
        <v>0.17358392811212986</v>
      </c>
      <c r="U353">
        <v>1.3173365656113851</v>
      </c>
      <c r="V353">
        <v>0.37162644226777636</v>
      </c>
      <c r="W353">
        <v>0.19565480586606024</v>
      </c>
      <c r="X353">
        <v>0.72223315454299053</v>
      </c>
      <c r="Y353">
        <v>0.25782796850293405</v>
      </c>
      <c r="Z353">
        <v>0.61555274499309554</v>
      </c>
    </row>
    <row r="354" spans="1:26" s="56" customFormat="1" x14ac:dyDescent="0.2">
      <c r="A354" s="56">
        <v>8524</v>
      </c>
      <c r="B354" s="56" t="s">
        <v>419</v>
      </c>
      <c r="C354" s="56" t="s">
        <v>97</v>
      </c>
      <c r="D354" s="131">
        <v>42867</v>
      </c>
      <c r="E354" s="72">
        <v>1.8</v>
      </c>
      <c r="F354" s="56">
        <v>0.22517999999999999</v>
      </c>
      <c r="G354" s="70">
        <v>0.10150000000000148</v>
      </c>
      <c r="H354" t="s">
        <v>427</v>
      </c>
      <c r="I354">
        <v>1.0039943849920933E-2</v>
      </c>
      <c r="J354">
        <v>0.33784451923631326</v>
      </c>
      <c r="K354">
        <v>7.1632365440314526E-3</v>
      </c>
      <c r="L354">
        <v>1.6651641627943182E-2</v>
      </c>
      <c r="M354">
        <v>0.75023020455892853</v>
      </c>
      <c r="N354">
        <v>5.607928094367309E-3</v>
      </c>
      <c r="O354">
        <v>1.5721053914794736</v>
      </c>
      <c r="P354">
        <v>0.35248149137432272</v>
      </c>
      <c r="Q354">
        <v>2.1026470759269562E-2</v>
      </c>
      <c r="R354">
        <v>8.6769040816250045E-2</v>
      </c>
      <c r="S354">
        <v>1.5249723137538578E-4</v>
      </c>
      <c r="T354">
        <v>8.6769040816250587E-2</v>
      </c>
      <c r="U354">
        <v>0.86579878169717095</v>
      </c>
      <c r="V354">
        <v>0.19914227720177921</v>
      </c>
      <c r="W354">
        <v>2.3130199463078861E-2</v>
      </c>
      <c r="X354">
        <v>0.28267432366846296</v>
      </c>
      <c r="Y354">
        <v>2.0016045505044752E-2</v>
      </c>
      <c r="Z354">
        <v>0.23739689960074195</v>
      </c>
    </row>
    <row r="355" spans="1:26" s="56" customFormat="1" x14ac:dyDescent="0.2">
      <c r="A355" s="157">
        <v>8307</v>
      </c>
      <c r="B355" s="157" t="s">
        <v>87</v>
      </c>
      <c r="C355" s="157" t="s">
        <v>79</v>
      </c>
      <c r="D355" s="161">
        <v>42867</v>
      </c>
      <c r="E355" s="159"/>
      <c r="F355" s="169">
        <v>1.09511</v>
      </c>
      <c r="G355" s="169">
        <v>10.26693</v>
      </c>
      <c r="H355" t="s">
        <v>389</v>
      </c>
      <c r="I355">
        <v>9.9158133130143843E-3</v>
      </c>
      <c r="J355">
        <v>1.4020867649746602</v>
      </c>
      <c r="K355">
        <v>7.1794643547953675E-3</v>
      </c>
      <c r="L355">
        <v>7.2413765157006982E-3</v>
      </c>
      <c r="M355">
        <v>2.7192906157999683</v>
      </c>
      <c r="N355">
        <v>1.4976098276344907E-2</v>
      </c>
      <c r="O355">
        <v>2.0700671009818494</v>
      </c>
      <c r="P355">
        <v>1.475013693091497</v>
      </c>
      <c r="Q355">
        <v>7.5742170502714756E-3</v>
      </c>
      <c r="R355">
        <v>0.25572638302598499</v>
      </c>
      <c r="S355">
        <v>5.4933000560421464E-5</v>
      </c>
      <c r="T355">
        <v>0.25572638302598383</v>
      </c>
      <c r="U355">
        <v>1.3087502256025032</v>
      </c>
      <c r="V355">
        <v>0.37941365419225881</v>
      </c>
      <c r="W355">
        <v>0.1885210450317692</v>
      </c>
      <c r="X355">
        <v>0.75593693120566319</v>
      </c>
      <c r="Y355">
        <v>0.24692049336007002</v>
      </c>
      <c r="Z355">
        <v>0.58917761279280567</v>
      </c>
    </row>
    <row r="356" spans="1:26" s="56" customFormat="1" x14ac:dyDescent="0.2">
      <c r="A356" s="56">
        <v>8525</v>
      </c>
      <c r="B356" s="56" t="s">
        <v>420</v>
      </c>
      <c r="C356" s="56" t="s">
        <v>97</v>
      </c>
      <c r="D356" s="131">
        <v>42867</v>
      </c>
      <c r="E356" s="72">
        <v>3.8</v>
      </c>
      <c r="F356" s="56">
        <v>0.22613</v>
      </c>
      <c r="G356" s="70">
        <v>0.10278999999999883</v>
      </c>
      <c r="H356" t="s">
        <v>428</v>
      </c>
      <c r="I356">
        <v>9.993146054079213E-3</v>
      </c>
      <c r="J356">
        <v>0.29627275275567844</v>
      </c>
      <c r="K356">
        <v>7.1746401981477156E-3</v>
      </c>
      <c r="L356">
        <v>6.6362769636037723E-3</v>
      </c>
      <c r="M356">
        <v>0.80938867170916184</v>
      </c>
      <c r="N356">
        <v>6.1924335387413708E-3</v>
      </c>
      <c r="O356">
        <v>1.7165084594875417</v>
      </c>
      <c r="P356">
        <v>0.33761182008548624</v>
      </c>
      <c r="Q356">
        <v>2.1200030633309299E-2</v>
      </c>
      <c r="R356">
        <v>7.8117648499162612E-2</v>
      </c>
      <c r="S356">
        <v>1.5375599707943301E-4</v>
      </c>
      <c r="T356">
        <v>7.8117648499162723E-2</v>
      </c>
      <c r="U356">
        <v>0.94610026442067541</v>
      </c>
      <c r="V356">
        <v>0.19483123649239065</v>
      </c>
      <c r="W356">
        <v>6.843662703333131E-2</v>
      </c>
      <c r="X356">
        <v>0.26300281350639337</v>
      </c>
      <c r="Y356">
        <v>6.4741414362987706E-2</v>
      </c>
      <c r="Z356">
        <v>0.19673192409061929</v>
      </c>
    </row>
    <row r="357" spans="1:26" s="56" customFormat="1" x14ac:dyDescent="0.2">
      <c r="A357" s="157">
        <v>8307</v>
      </c>
      <c r="B357" s="157" t="s">
        <v>87</v>
      </c>
      <c r="C357" s="157" t="s">
        <v>79</v>
      </c>
      <c r="D357" s="161">
        <v>42867</v>
      </c>
      <c r="E357" s="159"/>
      <c r="F357" s="169">
        <v>1.09511</v>
      </c>
      <c r="G357" s="169">
        <v>10.26693</v>
      </c>
      <c r="H357" t="s">
        <v>391</v>
      </c>
      <c r="I357">
        <v>9.9395356516444929E-3</v>
      </c>
      <c r="J357">
        <v>1.4126289004099482</v>
      </c>
      <c r="K357">
        <v>7.1828097718546081E-3</v>
      </c>
      <c r="L357">
        <v>7.6831537225016096E-3</v>
      </c>
      <c r="M357">
        <v>2.7199452431776803</v>
      </c>
      <c r="N357">
        <v>1.5584098452866912E-2</v>
      </c>
      <c r="O357">
        <v>2.0767953532658736</v>
      </c>
      <c r="P357">
        <v>1.3248783164891014</v>
      </c>
      <c r="Q357">
        <v>7.5636303992966877E-3</v>
      </c>
      <c r="R357">
        <v>0.21466803304797605</v>
      </c>
      <c r="S357">
        <v>5.4856219488520449E-5</v>
      </c>
      <c r="T357">
        <v>0.21466803304797574</v>
      </c>
      <c r="U357">
        <v>1.3115611713787998</v>
      </c>
      <c r="V357">
        <v>0.3460611834181625</v>
      </c>
      <c r="W357">
        <v>0.18950327509262335</v>
      </c>
      <c r="X357">
        <v>0.55605530306977513</v>
      </c>
      <c r="Y357">
        <v>0.24880863393069022</v>
      </c>
      <c r="Z357">
        <v>0.47275957494836707</v>
      </c>
    </row>
    <row r="358" spans="1:26" s="56" customFormat="1" x14ac:dyDescent="0.2">
      <c r="A358" s="56">
        <v>8526</v>
      </c>
      <c r="B358" s="56" t="s">
        <v>421</v>
      </c>
      <c r="C358" s="56" t="s">
        <v>97</v>
      </c>
      <c r="D358" s="131">
        <v>42867</v>
      </c>
      <c r="E358" s="72">
        <v>1.65</v>
      </c>
      <c r="F358" s="56">
        <v>0.22481999999999999</v>
      </c>
      <c r="G358" s="70">
        <v>0.10533999999999821</v>
      </c>
      <c r="H358" t="s">
        <v>429</v>
      </c>
      <c r="I358">
        <v>9.9194169722833965E-3</v>
      </c>
      <c r="J358">
        <v>0.23830015812573413</v>
      </c>
      <c r="K358">
        <v>7.1823035667271367E-3</v>
      </c>
      <c r="L358">
        <v>6.676175538760331E-3</v>
      </c>
      <c r="M358">
        <v>0.64750629585549757</v>
      </c>
      <c r="N358">
        <v>5.6926544380542198E-3</v>
      </c>
      <c r="O358">
        <v>1.3885114328955079</v>
      </c>
      <c r="P358">
        <v>0.25970281350690283</v>
      </c>
      <c r="Q358">
        <v>2.1257138725288383E-2</v>
      </c>
      <c r="R358">
        <v>8.841872930695352E-2</v>
      </c>
      <c r="S358">
        <v>1.5417018099149552E-4</v>
      </c>
      <c r="T358">
        <v>8.8418729306953825E-2</v>
      </c>
      <c r="U358">
        <v>0.7572541450317789</v>
      </c>
      <c r="V358">
        <v>0.27265277364733737</v>
      </c>
      <c r="W358">
        <v>5.5187084533168283E-3</v>
      </c>
      <c r="X358">
        <v>0.29366664566910877</v>
      </c>
      <c r="Y358">
        <v>4.1842904836316332E-3</v>
      </c>
      <c r="Z358">
        <v>0.12724861303952525</v>
      </c>
    </row>
    <row r="359" spans="1:26" s="56" customFormat="1" x14ac:dyDescent="0.2">
      <c r="A359" s="157">
        <v>8307</v>
      </c>
      <c r="B359" s="157" t="s">
        <v>87</v>
      </c>
      <c r="C359" s="157" t="s">
        <v>79</v>
      </c>
      <c r="D359" s="161">
        <v>42867</v>
      </c>
      <c r="E359" s="159"/>
      <c r="F359" s="169">
        <v>1.09511</v>
      </c>
      <c r="G359" s="169">
        <v>10.26693</v>
      </c>
      <c r="H359" t="s">
        <v>393</v>
      </c>
      <c r="I359">
        <v>9.8226596837635693E-3</v>
      </c>
      <c r="J359">
        <v>1.2492049752510554</v>
      </c>
      <c r="K359">
        <v>7.1841723816922498E-3</v>
      </c>
      <c r="L359">
        <v>7.1743146153135347E-3</v>
      </c>
      <c r="M359">
        <v>2.7208277115050219</v>
      </c>
      <c r="N359">
        <v>1.3944761247720632E-2</v>
      </c>
      <c r="O359">
        <v>2.0947804360666042</v>
      </c>
      <c r="P359">
        <v>1.2426403671208595</v>
      </c>
      <c r="Q359">
        <v>7.5636493221085763E-3</v>
      </c>
      <c r="R359">
        <v>0.14992929912806285</v>
      </c>
      <c r="S359">
        <v>5.4856356728690503E-5</v>
      </c>
      <c r="T359">
        <v>0.14992929912806446</v>
      </c>
      <c r="U359">
        <v>1.3145299523790637</v>
      </c>
      <c r="V359">
        <v>0.39482890986734276</v>
      </c>
      <c r="W359">
        <v>0.18960627564203913</v>
      </c>
      <c r="X359">
        <v>0.61430663377816686</v>
      </c>
      <c r="Y359">
        <v>0.24888184887059681</v>
      </c>
      <c r="Z359">
        <v>0.57559973625753535</v>
      </c>
    </row>
    <row r="360" spans="1:26" s="56" customFormat="1" x14ac:dyDescent="0.2">
      <c r="D360" s="131"/>
      <c r="E360" s="72"/>
      <c r="F360" s="70"/>
      <c r="G360" s="70"/>
      <c r="H360" s="70"/>
      <c r="I360" s="70"/>
      <c r="J360" s="72"/>
      <c r="K360" s="70"/>
      <c r="L360" s="106"/>
      <c r="M360" s="106"/>
      <c r="N360" s="106"/>
      <c r="O360" s="70"/>
      <c r="P360" s="72"/>
      <c r="Q360" s="71"/>
      <c r="R360" s="126"/>
      <c r="S360" s="164"/>
      <c r="U360" s="70"/>
      <c r="V360" s="72"/>
      <c r="W360" s="70"/>
      <c r="X360" s="72"/>
      <c r="Y360" s="71"/>
      <c r="Z360" s="72"/>
    </row>
    <row r="361" spans="1:26" s="56" customFormat="1" x14ac:dyDescent="0.2">
      <c r="A361" s="157">
        <v>8307</v>
      </c>
      <c r="B361" s="157" t="s">
        <v>87</v>
      </c>
      <c r="C361" s="157" t="s">
        <v>79</v>
      </c>
      <c r="D361" s="161">
        <v>42877</v>
      </c>
      <c r="E361" s="159"/>
      <c r="F361" s="169">
        <v>1.09511</v>
      </c>
      <c r="G361" s="169">
        <v>10.26693</v>
      </c>
      <c r="H361" t="s">
        <v>430</v>
      </c>
      <c r="I361">
        <v>9.1553188008798442E-3</v>
      </c>
      <c r="J361">
        <v>2.6109437838461678</v>
      </c>
      <c r="K361">
        <v>7.1528503553642542E-3</v>
      </c>
      <c r="L361">
        <v>1.434982323464553E-2</v>
      </c>
      <c r="M361">
        <v>2.7202469476507174</v>
      </c>
      <c r="N361">
        <v>3.7743187769606452E-2</v>
      </c>
      <c r="O361">
        <v>2.2618144609509634</v>
      </c>
      <c r="P361">
        <v>2.5149206448022263</v>
      </c>
      <c r="Q361">
        <v>7.5831894287054424E-3</v>
      </c>
      <c r="R361">
        <v>0.39894379379942613</v>
      </c>
      <c r="S361">
        <v>5.4998073909425086E-5</v>
      </c>
      <c r="T361">
        <v>0.39894379379942652</v>
      </c>
      <c r="U361">
        <v>1.3163260007302822</v>
      </c>
      <c r="V361">
        <v>0.47453736374917449</v>
      </c>
      <c r="W361">
        <v>0.20602904758364202</v>
      </c>
      <c r="X361">
        <v>2.0622449699149876</v>
      </c>
      <c r="Y361">
        <v>0.27072733854514108</v>
      </c>
      <c r="Z361">
        <v>1.8233111461291549</v>
      </c>
    </row>
    <row r="362" spans="1:26" s="56" customFormat="1" x14ac:dyDescent="0.2">
      <c r="A362" s="56">
        <v>8560</v>
      </c>
      <c r="B362" s="56" t="s">
        <v>440</v>
      </c>
      <c r="C362" s="56" t="s">
        <v>97</v>
      </c>
      <c r="D362" s="131">
        <v>42877</v>
      </c>
      <c r="E362" s="72" t="s">
        <v>441</v>
      </c>
      <c r="F362" s="56">
        <v>8.9190000000000005E-2</v>
      </c>
      <c r="G362" s="70">
        <v>0.10154999999999959</v>
      </c>
      <c r="H362" t="s">
        <v>431</v>
      </c>
      <c r="I362">
        <v>1.004704715432927E-2</v>
      </c>
      <c r="J362">
        <v>0.15764371991090592</v>
      </c>
      <c r="K362">
        <v>7.1549609618859478E-3</v>
      </c>
      <c r="L362">
        <v>3.2025299551775882E-2</v>
      </c>
      <c r="M362">
        <v>0.10109301717707525</v>
      </c>
      <c r="N362">
        <v>3.0670883228566287E-2</v>
      </c>
      <c r="O362">
        <v>7.8312676185941454E-2</v>
      </c>
      <c r="P362">
        <v>0.8203732602562458</v>
      </c>
      <c r="Q362">
        <v>7.7820644282870222E-3</v>
      </c>
      <c r="R362">
        <v>0.83464492116440514</v>
      </c>
      <c r="S362">
        <v>5.644044087500831E-5</v>
      </c>
      <c r="T362">
        <v>0.83464492116440536</v>
      </c>
      <c r="U362">
        <v>7.3098444530769278E-3</v>
      </c>
      <c r="V362">
        <v>1.1566806505839684</v>
      </c>
      <c r="W362">
        <v>0.23855183108619937</v>
      </c>
      <c r="X362">
        <v>0.62023326753568664</v>
      </c>
      <c r="Y362">
        <v>1.7376513906513413E-3</v>
      </c>
      <c r="Z362">
        <v>0.81762743783866698</v>
      </c>
    </row>
    <row r="363" spans="1:26" s="56" customFormat="1" x14ac:dyDescent="0.2">
      <c r="A363" s="157">
        <v>8307</v>
      </c>
      <c r="B363" s="157" t="s">
        <v>87</v>
      </c>
      <c r="C363" s="157" t="s">
        <v>79</v>
      </c>
      <c r="D363" s="161">
        <v>42877</v>
      </c>
      <c r="E363" s="159"/>
      <c r="F363" s="169">
        <v>1.09511</v>
      </c>
      <c r="G363" s="169">
        <v>10.26693</v>
      </c>
      <c r="H363" t="s">
        <v>432</v>
      </c>
      <c r="I363">
        <v>9.419943369770211E-3</v>
      </c>
      <c r="J363">
        <v>2.4454962819043855</v>
      </c>
      <c r="K363">
        <v>7.1792477038043227E-3</v>
      </c>
      <c r="L363">
        <v>1.3286721362583256E-2</v>
      </c>
      <c r="M363">
        <v>2.7220748467078031</v>
      </c>
      <c r="N363">
        <v>4.1123801782071943E-2</v>
      </c>
      <c r="O363">
        <v>2.1844667758741814</v>
      </c>
      <c r="P363">
        <v>2.6029370664590057</v>
      </c>
      <c r="Q363">
        <v>7.5730777123392988E-3</v>
      </c>
      <c r="R363">
        <v>0.52558386033064575</v>
      </c>
      <c r="S363">
        <v>5.4924737362938325E-5</v>
      </c>
      <c r="T363">
        <v>0.52558386033064552</v>
      </c>
      <c r="U363">
        <v>1.309998326985621</v>
      </c>
      <c r="V363">
        <v>0.44707949847052986</v>
      </c>
      <c r="W363">
        <v>0.18880319210614588</v>
      </c>
      <c r="X363">
        <v>1.395967017831466</v>
      </c>
      <c r="Y363">
        <v>0.24687564677635473</v>
      </c>
      <c r="Z363">
        <v>1.5500678836401822</v>
      </c>
    </row>
    <row r="364" spans="1:26" s="56" customFormat="1" x14ac:dyDescent="0.2">
      <c r="A364" s="56">
        <v>8557</v>
      </c>
      <c r="B364" s="56" t="s">
        <v>438</v>
      </c>
      <c r="C364" s="56" t="s">
        <v>97</v>
      </c>
      <c r="D364" s="131">
        <v>42877</v>
      </c>
      <c r="E364" s="72" t="s">
        <v>439</v>
      </c>
      <c r="F364" s="70">
        <v>0.12303</v>
      </c>
      <c r="G364" s="70">
        <v>0.10196000000000005</v>
      </c>
      <c r="H364" t="s">
        <v>433</v>
      </c>
      <c r="I364">
        <v>1.0068695918604664E-2</v>
      </c>
      <c r="J364">
        <v>0.16667736280833315</v>
      </c>
      <c r="K364">
        <v>7.1769577950135362E-3</v>
      </c>
      <c r="L364">
        <v>1.4263171518838135E-2</v>
      </c>
      <c r="M364">
        <v>0.19460357802107836</v>
      </c>
      <c r="N364">
        <v>9.5973696383158964E-3</v>
      </c>
      <c r="O364">
        <v>0.14691752421810081</v>
      </c>
      <c r="P364">
        <v>0.52897599758593905</v>
      </c>
      <c r="Q364">
        <v>7.5891913834421525E-3</v>
      </c>
      <c r="R364">
        <v>0.44750496734038891</v>
      </c>
      <c r="S364">
        <v>5.5041603871760061E-5</v>
      </c>
      <c r="T364">
        <v>0.44750496734038953</v>
      </c>
      <c r="U364">
        <v>8.123863633571593E-3</v>
      </c>
      <c r="V364">
        <v>0.97276672853250856</v>
      </c>
      <c r="W364">
        <v>0.10013510540639013</v>
      </c>
      <c r="X364">
        <v>0.42942170833735671</v>
      </c>
      <c r="Y364">
        <v>8.1001042100058683E-4</v>
      </c>
      <c r="Z364">
        <v>1.0340009162496377</v>
      </c>
    </row>
    <row r="365" spans="1:26" s="56" customFormat="1" x14ac:dyDescent="0.2">
      <c r="A365" s="157">
        <v>8307</v>
      </c>
      <c r="B365" s="157" t="s">
        <v>87</v>
      </c>
      <c r="C365" s="157" t="s">
        <v>79</v>
      </c>
      <c r="D365" s="161">
        <v>42877</v>
      </c>
      <c r="E365" s="159"/>
      <c r="F365" s="169">
        <v>1.09511</v>
      </c>
      <c r="G365" s="169">
        <v>10.26693</v>
      </c>
      <c r="H365" t="s">
        <v>434</v>
      </c>
      <c r="I365">
        <v>9.6604092747769339E-3</v>
      </c>
      <c r="J365">
        <v>3.5272389801768713</v>
      </c>
      <c r="K365">
        <v>7.1746040617105917E-3</v>
      </c>
      <c r="L365">
        <v>1.2941195122244667E-2</v>
      </c>
      <c r="M365">
        <v>2.7197625813141202</v>
      </c>
      <c r="N365">
        <v>3.0666640955475857E-2</v>
      </c>
      <c r="O365">
        <v>2.1460450881303261</v>
      </c>
      <c r="P365">
        <v>3.7349336498426351</v>
      </c>
      <c r="Q365">
        <v>7.5795991829084152E-3</v>
      </c>
      <c r="R365">
        <v>0.66864734781131185</v>
      </c>
      <c r="S365">
        <v>5.4972035181848206E-5</v>
      </c>
      <c r="T365">
        <v>0.66864734781131174</v>
      </c>
      <c r="U365">
        <v>1.3062046304194521</v>
      </c>
      <c r="V365">
        <v>0.41705618717966547</v>
      </c>
      <c r="W365">
        <v>0.19382092247037813</v>
      </c>
      <c r="X365">
        <v>2.8508175170039443</v>
      </c>
      <c r="Y365">
        <v>0.253807551652388</v>
      </c>
      <c r="Z365">
        <v>2.8898324714980559</v>
      </c>
    </row>
    <row r="366" spans="1:26" s="56" customFormat="1" x14ac:dyDescent="0.2">
      <c r="A366" s="56">
        <v>8554</v>
      </c>
      <c r="B366" s="56" t="s">
        <v>437</v>
      </c>
      <c r="C366" s="56" t="s">
        <v>97</v>
      </c>
      <c r="D366" s="131">
        <v>42877</v>
      </c>
      <c r="E366" s="72">
        <v>301.75</v>
      </c>
      <c r="F366" s="56">
        <v>0.14993000000000001</v>
      </c>
      <c r="G366" s="70">
        <v>0.10261000000000031</v>
      </c>
      <c r="H366" t="s">
        <v>435</v>
      </c>
      <c r="I366">
        <v>1.0045925266559376E-2</v>
      </c>
      <c r="J366">
        <v>0.227550904324648</v>
      </c>
      <c r="K366">
        <v>7.1693428414661801E-3</v>
      </c>
      <c r="L366">
        <v>1.1267552800838004E-2</v>
      </c>
      <c r="M366">
        <v>0.38510210305874593</v>
      </c>
      <c r="N366">
        <v>5.749557555611789E-3</v>
      </c>
      <c r="O366">
        <v>0.29080151180025465</v>
      </c>
      <c r="P366">
        <v>0.42632267683351655</v>
      </c>
      <c r="Q366">
        <v>7.5963593611290811E-3</v>
      </c>
      <c r="R366">
        <v>0.40262997262695216</v>
      </c>
      <c r="S366">
        <v>5.5093590568164442E-5</v>
      </c>
      <c r="T366">
        <v>0.40262997262695266</v>
      </c>
      <c r="U366">
        <v>1.0972106238643883E-2</v>
      </c>
      <c r="V366">
        <v>0.79461927752373507</v>
      </c>
      <c r="W366">
        <v>0.14721154339981393</v>
      </c>
      <c r="X366">
        <v>0.23090660905803856</v>
      </c>
      <c r="Y366">
        <v>1.6171021373796236E-3</v>
      </c>
      <c r="Z366">
        <v>0.68178127256164511</v>
      </c>
    </row>
    <row r="367" spans="1:26" s="56" customFormat="1" x14ac:dyDescent="0.2">
      <c r="A367" s="157">
        <v>8307</v>
      </c>
      <c r="B367" s="157" t="s">
        <v>87</v>
      </c>
      <c r="C367" s="157" t="s">
        <v>79</v>
      </c>
      <c r="D367" s="161">
        <v>42877</v>
      </c>
      <c r="E367" s="159"/>
      <c r="F367" s="169">
        <v>1.09511</v>
      </c>
      <c r="G367" s="169">
        <v>10.26693</v>
      </c>
      <c r="H367" t="s">
        <v>436</v>
      </c>
      <c r="I367">
        <v>9.1625239024682881E-3</v>
      </c>
      <c r="J367">
        <v>2.9654476333538562</v>
      </c>
      <c r="K367">
        <v>7.1689119522492829E-3</v>
      </c>
      <c r="L367">
        <v>1.4837987114632172E-2</v>
      </c>
      <c r="M367">
        <v>2.7203558196599258</v>
      </c>
      <c r="N367">
        <v>2.9949460023058358E-2</v>
      </c>
      <c r="O367">
        <v>2.2424267058837772</v>
      </c>
      <c r="P367">
        <v>2.7576009808846531</v>
      </c>
      <c r="Q367">
        <v>7.5416533715210914E-3</v>
      </c>
      <c r="R367">
        <v>0.54402655193315186</v>
      </c>
      <c r="S367">
        <v>5.4696828217963957E-5</v>
      </c>
      <c r="T367">
        <v>0.54402655193315053</v>
      </c>
      <c r="U367">
        <v>1.3187201609083681</v>
      </c>
      <c r="V367">
        <v>0.51728852901901878</v>
      </c>
      <c r="W367">
        <v>0.20257892676265973</v>
      </c>
      <c r="X367">
        <v>1.5071885570650088</v>
      </c>
      <c r="Y367">
        <v>0.2674804739436224</v>
      </c>
      <c r="Z367">
        <v>1.6521002636506594</v>
      </c>
    </row>
    <row r="368" spans="1:26" s="56" customFormat="1" x14ac:dyDescent="0.2">
      <c r="D368" s="131"/>
      <c r="E368" s="72"/>
      <c r="F368" s="70"/>
      <c r="G368" s="70"/>
      <c r="H368" s="70"/>
      <c r="I368" s="70"/>
      <c r="J368" s="72"/>
      <c r="K368" s="70"/>
      <c r="L368" s="106"/>
      <c r="M368" s="106"/>
      <c r="N368" s="106"/>
      <c r="O368" s="70"/>
      <c r="P368" s="72"/>
      <c r="Q368" s="71"/>
      <c r="R368" s="126"/>
      <c r="S368" s="164"/>
      <c r="U368" s="70"/>
      <c r="V368" s="72"/>
      <c r="W368" s="70"/>
      <c r="X368" s="72"/>
      <c r="Y368" s="71"/>
      <c r="Z368" s="72"/>
    </row>
    <row r="369" spans="1:26" s="56" customFormat="1" x14ac:dyDescent="0.2">
      <c r="A369" s="157">
        <v>8307</v>
      </c>
      <c r="B369" s="157" t="s">
        <v>87</v>
      </c>
      <c r="C369" s="157" t="s">
        <v>79</v>
      </c>
      <c r="D369" s="161">
        <v>42878</v>
      </c>
      <c r="E369" s="159"/>
      <c r="F369" s="169">
        <v>1.09511</v>
      </c>
      <c r="G369" s="169">
        <v>10.26693</v>
      </c>
      <c r="H369" t="s">
        <v>430</v>
      </c>
      <c r="I369">
        <v>9.6900707994386041E-3</v>
      </c>
      <c r="J369">
        <v>2.7683202543703977</v>
      </c>
      <c r="K369">
        <v>7.170550116476551E-3</v>
      </c>
      <c r="L369">
        <v>1.7112302265546175E-2</v>
      </c>
      <c r="M369">
        <v>2.7205150857213947</v>
      </c>
      <c r="N369">
        <v>3.7196291547567886E-2</v>
      </c>
      <c r="O369">
        <v>2.1330305492019836</v>
      </c>
      <c r="P369">
        <v>2.7031381539919099</v>
      </c>
      <c r="Q369">
        <v>7.5417448232666115E-3</v>
      </c>
      <c r="R369">
        <v>0.43523911577095492</v>
      </c>
      <c r="S369">
        <v>5.4697491483718674E-5</v>
      </c>
      <c r="T369">
        <v>0.43523911577095659</v>
      </c>
      <c r="U369">
        <v>1.3212895855531606</v>
      </c>
      <c r="V369">
        <v>0.6637015488563095</v>
      </c>
      <c r="W369">
        <v>0.20172338637286236</v>
      </c>
      <c r="X369">
        <v>1.4945083135056934</v>
      </c>
      <c r="Y369">
        <v>0.26721310056971215</v>
      </c>
      <c r="Z369">
        <v>1.2473814638727696</v>
      </c>
    </row>
    <row r="370" spans="1:26" s="56" customFormat="1" x14ac:dyDescent="0.2">
      <c r="A370" s="1">
        <v>8555</v>
      </c>
      <c r="B370" s="1" t="s">
        <v>449</v>
      </c>
      <c r="C370" s="1" t="s">
        <v>97</v>
      </c>
      <c r="D370" s="175">
        <v>42878</v>
      </c>
      <c r="E370" s="8" t="s">
        <v>450</v>
      </c>
      <c r="F370" s="1">
        <v>0.13184999999999999</v>
      </c>
      <c r="G370" s="5">
        <v>0.10178999999999938</v>
      </c>
      <c r="H370" t="s">
        <v>459</v>
      </c>
      <c r="I370">
        <v>1.003718728233045E-2</v>
      </c>
      <c r="J370">
        <v>0.17736696531067067</v>
      </c>
      <c r="K370">
        <v>7.1688516037516376E-3</v>
      </c>
      <c r="L370">
        <v>1.400305611280552E-2</v>
      </c>
      <c r="M370">
        <v>0.17082623787090284</v>
      </c>
      <c r="N370">
        <v>8.0112520657138232E-3</v>
      </c>
      <c r="O370">
        <v>0.13001609406921907</v>
      </c>
      <c r="P370">
        <v>0.55057404567002544</v>
      </c>
      <c r="Q370">
        <v>7.6393432577740016E-3</v>
      </c>
      <c r="R370">
        <v>0.51232519021766942</v>
      </c>
      <c r="S370">
        <v>5.5405336904823723E-5</v>
      </c>
      <c r="T370">
        <v>0.51232519021767053</v>
      </c>
      <c r="U370">
        <v>5.6291240053161313E-3</v>
      </c>
      <c r="V370">
        <v>1.3490922130902125</v>
      </c>
      <c r="W370">
        <v>5.0016886964219083E-2</v>
      </c>
      <c r="X370">
        <v>0.25129515613064785</v>
      </c>
      <c r="Y370">
        <v>2.8133211341410718E-4</v>
      </c>
      <c r="Z370">
        <v>1.2756778188098046</v>
      </c>
    </row>
    <row r="371" spans="1:26" s="56" customFormat="1" x14ac:dyDescent="0.2">
      <c r="A371" s="157">
        <v>8307</v>
      </c>
      <c r="B371" s="157" t="s">
        <v>87</v>
      </c>
      <c r="C371" s="157" t="s">
        <v>79</v>
      </c>
      <c r="D371" s="161">
        <v>42878</v>
      </c>
      <c r="E371" s="159"/>
      <c r="F371" s="169">
        <v>1.09511</v>
      </c>
      <c r="G371" s="169">
        <v>10.26693</v>
      </c>
      <c r="H371" t="s">
        <v>432</v>
      </c>
      <c r="I371">
        <v>1.0195336847981866E-2</v>
      </c>
      <c r="J371">
        <v>2.8766108307830121</v>
      </c>
      <c r="K371">
        <v>7.1708907646241314E-3</v>
      </c>
      <c r="L371">
        <v>1.3013501967705258E-2</v>
      </c>
      <c r="M371">
        <v>2.7202775538708499</v>
      </c>
      <c r="N371">
        <v>3.0718889196521465E-2</v>
      </c>
      <c r="O371">
        <v>2.026107824112795</v>
      </c>
      <c r="P371">
        <v>2.8147915939830974</v>
      </c>
      <c r="Q371">
        <v>7.5668803457264282E-3</v>
      </c>
      <c r="R371">
        <v>0.52587625870164134</v>
      </c>
      <c r="S371">
        <v>5.4879790150393677E-5</v>
      </c>
      <c r="T371">
        <v>0.52587625870164112</v>
      </c>
      <c r="U371">
        <v>1.3197774705576157</v>
      </c>
      <c r="V371">
        <v>0.4648095161635139</v>
      </c>
      <c r="W371">
        <v>0.19460401783983694</v>
      </c>
      <c r="X371">
        <v>1.2951270691777499</v>
      </c>
      <c r="Y371">
        <v>0.25757499976617043</v>
      </c>
      <c r="Z371">
        <v>1.4348516644197757</v>
      </c>
    </row>
    <row r="372" spans="1:26" s="56" customFormat="1" x14ac:dyDescent="0.2">
      <c r="A372" s="1">
        <v>8553</v>
      </c>
      <c r="B372" s="1" t="s">
        <v>447</v>
      </c>
      <c r="C372" s="1" t="s">
        <v>97</v>
      </c>
      <c r="D372" s="175">
        <v>42878</v>
      </c>
      <c r="E372" s="8" t="s">
        <v>448</v>
      </c>
      <c r="F372" s="1">
        <v>0.16431000000000001</v>
      </c>
      <c r="G372" s="5">
        <v>0.10148000000000046</v>
      </c>
      <c r="H372" t="s">
        <v>460</v>
      </c>
      <c r="I372">
        <v>1.0030766464353226E-2</v>
      </c>
      <c r="J372">
        <v>0.24544398779453572</v>
      </c>
      <c r="K372">
        <v>7.1671871567260776E-3</v>
      </c>
      <c r="L372">
        <v>1.4009907986347263E-2</v>
      </c>
      <c r="M372">
        <v>0.28386583012236349</v>
      </c>
      <c r="N372">
        <v>9.0551881334228462E-3</v>
      </c>
      <c r="O372">
        <v>0.21579752503813418</v>
      </c>
      <c r="P372">
        <v>0.43931280381614651</v>
      </c>
      <c r="Q372">
        <v>7.6108673023930823E-3</v>
      </c>
      <c r="R372">
        <v>0.3119874474918915</v>
      </c>
      <c r="S372">
        <v>5.519881131115296E-5</v>
      </c>
      <c r="T372">
        <v>0.31198744749189172</v>
      </c>
      <c r="U372">
        <v>8.2559756487046373E-3</v>
      </c>
      <c r="V372">
        <v>1.0603987669925055</v>
      </c>
      <c r="W372">
        <v>0.11349292909540508</v>
      </c>
      <c r="X372">
        <v>0.34848833854613459</v>
      </c>
      <c r="Y372">
        <v>9.3752408997340125E-4</v>
      </c>
      <c r="Z372">
        <v>1.1181062961923516</v>
      </c>
    </row>
    <row r="373" spans="1:26" s="56" customFormat="1" x14ac:dyDescent="0.2">
      <c r="A373" s="157">
        <v>8307</v>
      </c>
      <c r="B373" s="157" t="s">
        <v>87</v>
      </c>
      <c r="C373" s="157" t="s">
        <v>79</v>
      </c>
      <c r="D373" s="161">
        <v>42878</v>
      </c>
      <c r="E373" s="159"/>
      <c r="F373" s="169">
        <v>1.09511</v>
      </c>
      <c r="G373" s="169">
        <v>10.26693</v>
      </c>
      <c r="H373" t="s">
        <v>434</v>
      </c>
      <c r="I373">
        <v>9.9300124559985846E-3</v>
      </c>
      <c r="J373">
        <v>3.264270865092707</v>
      </c>
      <c r="K373">
        <v>7.1769437059007578E-3</v>
      </c>
      <c r="L373">
        <v>9.8358583744347403E-2</v>
      </c>
      <c r="M373">
        <v>2.7208716847705858</v>
      </c>
      <c r="N373">
        <v>4.7639693025438877E-2</v>
      </c>
      <c r="O373">
        <v>2.0897222518384471</v>
      </c>
      <c r="P373">
        <v>3.1401859384201884</v>
      </c>
      <c r="Q373">
        <v>7.5432729275843003E-3</v>
      </c>
      <c r="R373">
        <v>0.74781209763089129</v>
      </c>
      <c r="S373">
        <v>5.4708574260299109E-5</v>
      </c>
      <c r="T373">
        <v>0.74781209763089262</v>
      </c>
      <c r="U373">
        <v>1.3183560755274026</v>
      </c>
      <c r="V373">
        <v>0.56762934841157808</v>
      </c>
      <c r="W373">
        <v>0.19499795666512196</v>
      </c>
      <c r="X373">
        <v>1.8623376935374389</v>
      </c>
      <c r="Y373">
        <v>0.25606831619716203</v>
      </c>
      <c r="Z373">
        <v>1.8127453124620898</v>
      </c>
    </row>
    <row r="374" spans="1:26" s="56" customFormat="1" x14ac:dyDescent="0.2">
      <c r="A374" s="1">
        <v>8552</v>
      </c>
      <c r="B374" s="1" t="s">
        <v>445</v>
      </c>
      <c r="C374" s="1" t="s">
        <v>97</v>
      </c>
      <c r="D374" s="175">
        <v>42878</v>
      </c>
      <c r="E374" s="8" t="s">
        <v>446</v>
      </c>
      <c r="F374" s="1">
        <v>0.11989</v>
      </c>
      <c r="G374" s="5">
        <v>0.10418000000000127</v>
      </c>
      <c r="H374" t="s">
        <v>461</v>
      </c>
      <c r="I374">
        <v>1.0002880477793488E-2</v>
      </c>
      <c r="J374">
        <v>0.19096084980802666</v>
      </c>
      <c r="K374">
        <v>7.1787475632742936E-3</v>
      </c>
      <c r="L374">
        <v>1.1280628529124518E-2</v>
      </c>
      <c r="M374">
        <v>0.16875520100083571</v>
      </c>
      <c r="N374">
        <v>9.9033570793585022E-3</v>
      </c>
      <c r="O374">
        <v>0.12857638732613993</v>
      </c>
      <c r="P374">
        <v>0.48254170889765885</v>
      </c>
      <c r="Q374">
        <v>7.6291066983451656E-3</v>
      </c>
      <c r="R374">
        <v>0.53328229477783606</v>
      </c>
      <c r="S374">
        <v>5.533109491768385E-5</v>
      </c>
      <c r="T374">
        <v>0.53328229477783617</v>
      </c>
      <c r="U374">
        <v>4.933299958474139E-3</v>
      </c>
      <c r="V374">
        <v>1.3547011814643497</v>
      </c>
      <c r="W374">
        <v>0.12995653980296198</v>
      </c>
      <c r="X374">
        <v>0.34072897867064283</v>
      </c>
      <c r="Y374">
        <v>6.4034372495249379E-4</v>
      </c>
      <c r="Z374">
        <v>1.2775174358005281</v>
      </c>
    </row>
    <row r="375" spans="1:26" s="56" customFormat="1" x14ac:dyDescent="0.2">
      <c r="A375" s="157">
        <v>8307</v>
      </c>
      <c r="B375" s="157" t="s">
        <v>87</v>
      </c>
      <c r="C375" s="157" t="s">
        <v>79</v>
      </c>
      <c r="D375" s="161">
        <v>42878</v>
      </c>
      <c r="E375" s="159"/>
      <c r="F375" s="169">
        <v>1.09511</v>
      </c>
      <c r="G375" s="169">
        <v>10.26693</v>
      </c>
      <c r="H375" t="s">
        <v>436</v>
      </c>
      <c r="I375">
        <v>9.5943335467808741E-3</v>
      </c>
      <c r="J375">
        <v>3.55425554345037</v>
      </c>
      <c r="K375">
        <v>7.1787893113899517E-3</v>
      </c>
      <c r="L375">
        <v>1.7555230189640461E-2</v>
      </c>
      <c r="M375">
        <v>2.7197149051293232</v>
      </c>
      <c r="N375">
        <v>3.2677114946941914E-2</v>
      </c>
      <c r="O375">
        <v>2.1753562916170859</v>
      </c>
      <c r="P375">
        <v>3.6194545767603667</v>
      </c>
      <c r="Q375">
        <v>7.6050156505275308E-3</v>
      </c>
      <c r="R375">
        <v>0.62631488592434092</v>
      </c>
      <c r="S375">
        <v>5.5156371440064489E-5</v>
      </c>
      <c r="T375">
        <v>0.62631488592434137</v>
      </c>
      <c r="U375">
        <v>1.3210896723069174</v>
      </c>
      <c r="V375">
        <v>0.59039945045363973</v>
      </c>
      <c r="W375">
        <v>0.1938731100546251</v>
      </c>
      <c r="X375">
        <v>1.7148676245896417</v>
      </c>
      <c r="Y375">
        <v>0.25689049843325279</v>
      </c>
      <c r="Z375">
        <v>1.4271056225508307</v>
      </c>
    </row>
    <row r="376" spans="1:26" s="56" customFormat="1" x14ac:dyDescent="0.2">
      <c r="D376" s="131"/>
      <c r="E376" s="72"/>
      <c r="F376" s="70"/>
      <c r="G376" s="70"/>
      <c r="H376" s="70"/>
      <c r="I376" s="70"/>
      <c r="J376" s="72"/>
      <c r="K376" s="70"/>
      <c r="L376" s="106"/>
      <c r="M376" s="106"/>
      <c r="N376" s="106"/>
      <c r="O376" s="70"/>
      <c r="P376" s="72"/>
      <c r="Q376" s="71"/>
      <c r="R376" s="126"/>
      <c r="S376" s="164"/>
      <c r="U376" s="70"/>
      <c r="V376" s="72"/>
      <c r="W376" s="70"/>
      <c r="X376" s="72"/>
      <c r="Y376" s="71"/>
      <c r="Z376" s="72"/>
    </row>
    <row r="377" spans="1:26" x14ac:dyDescent="0.2">
      <c r="A377" s="157">
        <v>8307</v>
      </c>
      <c r="B377" s="157" t="s">
        <v>87</v>
      </c>
      <c r="C377" s="157" t="s">
        <v>79</v>
      </c>
      <c r="D377" s="161">
        <v>42879</v>
      </c>
      <c r="E377" s="159"/>
      <c r="F377" s="169">
        <v>1.09511</v>
      </c>
      <c r="G377" s="169">
        <v>10.26693</v>
      </c>
      <c r="H377" t="s">
        <v>436</v>
      </c>
      <c r="I377">
        <v>9.8442110595873371E-3</v>
      </c>
      <c r="J377">
        <v>2.7665980955784693</v>
      </c>
      <c r="K377">
        <v>7.1697974939948636E-3</v>
      </c>
      <c r="L377">
        <v>1.3837179264212109E-2</v>
      </c>
      <c r="M377">
        <v>2.7200429284519596</v>
      </c>
      <c r="N377">
        <v>3.1811315917972101E-2</v>
      </c>
      <c r="O377">
        <v>2.0957405683133357</v>
      </c>
      <c r="P377">
        <v>2.8090706722722096</v>
      </c>
      <c r="Q377">
        <v>7.5695105031452587E-3</v>
      </c>
      <c r="R377">
        <v>0.58188669886210098</v>
      </c>
      <c r="S377">
        <v>5.4898865711339904E-5</v>
      </c>
      <c r="T377">
        <v>0.58188669886210298</v>
      </c>
      <c r="U377">
        <v>1.3156922485239184</v>
      </c>
      <c r="V377">
        <v>0.51805773748840211</v>
      </c>
      <c r="W377">
        <v>0.20226902531558261</v>
      </c>
      <c r="X377">
        <v>1.4579889287168373</v>
      </c>
      <c r="Y377">
        <v>0.26530147722359682</v>
      </c>
      <c r="Z377">
        <v>1.2093067222050733</v>
      </c>
    </row>
    <row r="378" spans="1:26" x14ac:dyDescent="0.2">
      <c r="A378" s="1">
        <v>8551</v>
      </c>
      <c r="B378" s="1" t="s">
        <v>444</v>
      </c>
      <c r="C378" s="1" t="s">
        <v>97</v>
      </c>
      <c r="E378" s="8">
        <v>118.75</v>
      </c>
      <c r="F378" s="1">
        <v>0.13775000000000001</v>
      </c>
      <c r="G378" s="5">
        <v>0.10185000000000066</v>
      </c>
      <c r="H378" t="s">
        <v>462</v>
      </c>
      <c r="I378">
        <v>1.002536440723934E-2</v>
      </c>
      <c r="J378">
        <v>0.15356164233809916</v>
      </c>
      <c r="K378">
        <v>7.1704175739017908E-3</v>
      </c>
      <c r="L378">
        <v>1.2485649946101948E-2</v>
      </c>
      <c r="M378">
        <v>0.20364635518066071</v>
      </c>
      <c r="N378">
        <v>8.2768521392467022E-3</v>
      </c>
      <c r="O378">
        <v>0.15591667995611133</v>
      </c>
      <c r="P378">
        <v>0.58399179560374415</v>
      </c>
      <c r="Q378">
        <v>7.6668669097484932E-3</v>
      </c>
      <c r="R378">
        <v>0.53881109950446771</v>
      </c>
      <c r="S378">
        <v>5.5604955793390646E-5</v>
      </c>
      <c r="T378">
        <v>0.53881109950446837</v>
      </c>
      <c r="U378">
        <v>4.6447931288588771E-3</v>
      </c>
      <c r="V378">
        <v>1.080085234941577</v>
      </c>
      <c r="W378">
        <v>0.25326365596826927</v>
      </c>
      <c r="X378">
        <v>0.26869253003336874</v>
      </c>
      <c r="Y378">
        <v>1.1779250301168329E-3</v>
      </c>
      <c r="Z378">
        <v>1.0302121273517471</v>
      </c>
    </row>
    <row r="379" spans="1:26" x14ac:dyDescent="0.2">
      <c r="A379" s="157">
        <v>8307</v>
      </c>
      <c r="B379" s="157" t="s">
        <v>87</v>
      </c>
      <c r="C379" s="157" t="s">
        <v>79</v>
      </c>
      <c r="D379" s="161">
        <v>42879</v>
      </c>
      <c r="E379" s="159"/>
      <c r="F379" s="169">
        <v>1.09511</v>
      </c>
      <c r="G379" s="169">
        <v>10.26693</v>
      </c>
      <c r="H379" t="s">
        <v>436</v>
      </c>
      <c r="I379">
        <v>9.8442110595873371E-3</v>
      </c>
      <c r="J379">
        <v>2.7665980955784693</v>
      </c>
      <c r="K379">
        <v>7.1697974939948636E-3</v>
      </c>
      <c r="L379">
        <v>1.3837179264212109E-2</v>
      </c>
      <c r="M379">
        <v>2.7200429284519596</v>
      </c>
      <c r="N379">
        <v>3.1811315917972101E-2</v>
      </c>
      <c r="O379">
        <v>2.0957405683133357</v>
      </c>
      <c r="P379">
        <v>2.8090706722722096</v>
      </c>
      <c r="Q379">
        <v>7.5695105031452587E-3</v>
      </c>
      <c r="R379">
        <v>0.58188669886210098</v>
      </c>
      <c r="S379">
        <v>5.4898865711339904E-5</v>
      </c>
      <c r="T379">
        <v>0.58188669886210298</v>
      </c>
      <c r="U379">
        <v>1.3156922485239184</v>
      </c>
      <c r="V379">
        <v>0.51805773748840211</v>
      </c>
      <c r="W379">
        <v>0.20226902531558261</v>
      </c>
      <c r="X379">
        <v>1.4579889287168373</v>
      </c>
      <c r="Y379">
        <v>0.26530147722359682</v>
      </c>
      <c r="Z379">
        <v>1.2093067222050733</v>
      </c>
    </row>
    <row r="380" spans="1:26" x14ac:dyDescent="0.2">
      <c r="A380" s="1">
        <v>8550</v>
      </c>
      <c r="B380" s="1" t="s">
        <v>443</v>
      </c>
      <c r="C380" s="1" t="s">
        <v>97</v>
      </c>
      <c r="E380" s="8">
        <v>59.75</v>
      </c>
      <c r="F380" s="1">
        <v>0.13320000000000001</v>
      </c>
      <c r="G380" s="5">
        <v>0.10321999999999854</v>
      </c>
      <c r="H380" t="s">
        <v>463</v>
      </c>
      <c r="I380">
        <v>1.003045975676989E-2</v>
      </c>
      <c r="J380">
        <v>0.12469459571463472</v>
      </c>
      <c r="K380">
        <v>7.1699607203406165E-3</v>
      </c>
      <c r="L380">
        <v>1.6940256913619941E-2</v>
      </c>
      <c r="M380">
        <v>0.14045668594962357</v>
      </c>
      <c r="N380">
        <v>1.31001915554764E-2</v>
      </c>
      <c r="O380">
        <v>0.10820569959359998</v>
      </c>
      <c r="P380">
        <v>0.8201044036164068</v>
      </c>
      <c r="Q380">
        <v>7.741047111607495E-3</v>
      </c>
      <c r="R380">
        <v>0.91284388424605134</v>
      </c>
      <c r="S380">
        <v>5.6142957416957345E-5</v>
      </c>
      <c r="T380">
        <v>0.91284388424605278</v>
      </c>
      <c r="U380">
        <v>1.2087635151337272E-3</v>
      </c>
      <c r="V380">
        <v>2.5714914163677904</v>
      </c>
      <c r="W380">
        <v>0.1888596015827661</v>
      </c>
      <c r="X380">
        <v>0.3177514200018125</v>
      </c>
      <c r="Y380">
        <v>2.2916410582532031E-4</v>
      </c>
      <c r="Z380">
        <v>2.6666430422015619</v>
      </c>
    </row>
    <row r="381" spans="1:26" x14ac:dyDescent="0.2">
      <c r="A381" s="157">
        <v>8307</v>
      </c>
      <c r="B381" s="157" t="s">
        <v>87</v>
      </c>
      <c r="C381" s="157" t="s">
        <v>79</v>
      </c>
      <c r="D381" s="161">
        <v>42879</v>
      </c>
      <c r="E381" s="159"/>
      <c r="F381" s="169">
        <v>1.09511</v>
      </c>
      <c r="G381" s="169">
        <v>10.26693</v>
      </c>
      <c r="H381" t="s">
        <v>436</v>
      </c>
      <c r="I381">
        <v>9.8442110595873371E-3</v>
      </c>
      <c r="J381">
        <v>2.7665980955784693</v>
      </c>
      <c r="K381">
        <v>7.1697974939948636E-3</v>
      </c>
      <c r="L381">
        <v>1.3837179264212109E-2</v>
      </c>
      <c r="M381">
        <v>2.7200429284519596</v>
      </c>
      <c r="N381">
        <v>3.1811315917972101E-2</v>
      </c>
      <c r="O381">
        <v>2.0957405683133357</v>
      </c>
      <c r="P381">
        <v>2.8090706722722096</v>
      </c>
      <c r="Q381">
        <v>7.5695105031452587E-3</v>
      </c>
      <c r="R381">
        <v>0.58188669886210098</v>
      </c>
      <c r="S381">
        <v>5.4898865711339904E-5</v>
      </c>
      <c r="T381">
        <v>0.58188669886210298</v>
      </c>
      <c r="U381">
        <v>1.3156922485239184</v>
      </c>
      <c r="V381">
        <v>0.51805773748840211</v>
      </c>
      <c r="W381">
        <v>0.20226902531558261</v>
      </c>
      <c r="X381">
        <v>1.4579889287168373</v>
      </c>
      <c r="Y381">
        <v>0.26530147722359682</v>
      </c>
      <c r="Z381">
        <v>1.2093067222050733</v>
      </c>
    </row>
    <row r="382" spans="1:26" x14ac:dyDescent="0.2">
      <c r="A382" s="1">
        <v>8549</v>
      </c>
      <c r="B382" s="1" t="s">
        <v>442</v>
      </c>
      <c r="C382" s="1" t="s">
        <v>97</v>
      </c>
      <c r="E382" s="8">
        <v>2</v>
      </c>
      <c r="F382" s="1">
        <v>0.12242</v>
      </c>
      <c r="G382" s="5">
        <v>0.10402000000000022</v>
      </c>
      <c r="H382" t="s">
        <v>464</v>
      </c>
      <c r="I382">
        <v>1.0000418103448625E-2</v>
      </c>
      <c r="J382">
        <v>0.25686360981208151</v>
      </c>
      <c r="K382">
        <v>7.1717377643423352E-3</v>
      </c>
      <c r="L382">
        <v>2.7772013419291103E-2</v>
      </c>
      <c r="M382">
        <v>0.13848208018625832</v>
      </c>
      <c r="N382">
        <v>3.0267770622961064E-2</v>
      </c>
      <c r="O382">
        <v>0.10852311496267608</v>
      </c>
      <c r="P382">
        <v>0.85821168985875418</v>
      </c>
      <c r="Q382">
        <v>7.8418276284489309E-3</v>
      </c>
      <c r="R382">
        <v>0.87450406292400917</v>
      </c>
      <c r="S382">
        <v>5.687388130669875E-5</v>
      </c>
      <c r="T382">
        <v>0.87450406292400917</v>
      </c>
      <c r="U382">
        <v>2.0414855184458618E-3</v>
      </c>
      <c r="V382">
        <v>2.4133929964414724</v>
      </c>
      <c r="W382">
        <v>8.0330924608100224E-3</v>
      </c>
      <c r="X382">
        <v>0.33554434205671352</v>
      </c>
      <c r="Y382">
        <v>1.6226734808355917E-5</v>
      </c>
      <c r="Z382">
        <v>2.0847645953383691</v>
      </c>
    </row>
    <row r="383" spans="1:26" x14ac:dyDescent="0.2">
      <c r="A383" s="157">
        <v>8307</v>
      </c>
      <c r="B383" s="157" t="s">
        <v>87</v>
      </c>
      <c r="C383" s="157" t="s">
        <v>79</v>
      </c>
      <c r="D383" s="161">
        <v>42879</v>
      </c>
      <c r="E383" s="159"/>
      <c r="F383" s="169">
        <v>1.09511</v>
      </c>
      <c r="G383" s="169">
        <v>10.26693</v>
      </c>
      <c r="H383" t="s">
        <v>436</v>
      </c>
      <c r="I383">
        <v>9.8442110595873371E-3</v>
      </c>
      <c r="J383">
        <v>2.7665980955784693</v>
      </c>
      <c r="K383">
        <v>7.1697974939948636E-3</v>
      </c>
      <c r="L383">
        <v>1.3837179264212109E-2</v>
      </c>
      <c r="M383">
        <v>2.7200429284519596</v>
      </c>
      <c r="N383">
        <v>3.1811315917972101E-2</v>
      </c>
      <c r="O383">
        <v>2.0957405683133357</v>
      </c>
      <c r="P383">
        <v>2.8090706722722096</v>
      </c>
      <c r="Q383">
        <v>7.5695105031452587E-3</v>
      </c>
      <c r="R383">
        <v>0.58188669886210098</v>
      </c>
      <c r="S383">
        <v>5.4898865711339904E-5</v>
      </c>
      <c r="T383">
        <v>0.58188669886210298</v>
      </c>
      <c r="U383">
        <v>1.3156922485239184</v>
      </c>
      <c r="V383">
        <v>0.51805773748840211</v>
      </c>
      <c r="W383">
        <v>0.20226902531558261</v>
      </c>
      <c r="X383">
        <v>1.4579889287168373</v>
      </c>
      <c r="Y383">
        <v>0.26530147722359682</v>
      </c>
      <c r="Z383">
        <v>1.2093067222050733</v>
      </c>
    </row>
    <row r="384" spans="1:26" x14ac:dyDescent="0.2"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">
      <c r="A385" s="157">
        <v>8307</v>
      </c>
      <c r="B385" s="157" t="s">
        <v>87</v>
      </c>
      <c r="C385" s="157" t="s">
        <v>79</v>
      </c>
      <c r="D385" s="161">
        <v>42884</v>
      </c>
      <c r="E385" s="159"/>
      <c r="F385" s="169">
        <v>1.09511</v>
      </c>
      <c r="G385" s="169">
        <v>10.26693</v>
      </c>
      <c r="H385" t="s">
        <v>430</v>
      </c>
      <c r="I385">
        <v>9.9290861470122307E-3</v>
      </c>
      <c r="J385">
        <v>3.9738119154462961</v>
      </c>
      <c r="K385">
        <v>7.193070017894914E-3</v>
      </c>
      <c r="L385">
        <v>2.7949591838493038E-2</v>
      </c>
      <c r="M385">
        <v>2.7192378693530346</v>
      </c>
      <c r="N385">
        <v>4.4104193356205273E-2</v>
      </c>
      <c r="O385">
        <v>2.118782851826817</v>
      </c>
      <c r="P385">
        <v>4.2482140608277446</v>
      </c>
      <c r="Q385">
        <v>7.6170023618476589E-3</v>
      </c>
      <c r="R385">
        <v>0.80963335669616276</v>
      </c>
      <c r="S385">
        <v>5.5243306632876601E-5</v>
      </c>
      <c r="T385">
        <v>0.8096333566961631</v>
      </c>
      <c r="U385">
        <v>1.3427976809945223</v>
      </c>
      <c r="V385">
        <v>0.69963564751290064</v>
      </c>
      <c r="W385">
        <v>0.20969115286280418</v>
      </c>
      <c r="X385">
        <v>1.6624763280487873</v>
      </c>
      <c r="Y385">
        <v>0.28080581080629458</v>
      </c>
      <c r="Z385">
        <v>1.6164212880091284</v>
      </c>
    </row>
    <row r="386" spans="1:26" x14ac:dyDescent="0.2">
      <c r="A386" s="1">
        <v>8556</v>
      </c>
      <c r="B386" s="1" t="s">
        <v>451</v>
      </c>
      <c r="C386" s="1" t="s">
        <v>97</v>
      </c>
      <c r="D386" s="175">
        <v>42884</v>
      </c>
      <c r="E386" s="8" t="s">
        <v>452</v>
      </c>
      <c r="F386" s="1">
        <v>0.12333</v>
      </c>
      <c r="G386" s="5">
        <v>0.10124000000000066</v>
      </c>
      <c r="H386" t="s">
        <v>465</v>
      </c>
      <c r="I386">
        <v>1.0055739328482983E-2</v>
      </c>
      <c r="J386">
        <v>0.26775808603210111</v>
      </c>
      <c r="K386">
        <v>7.1828385766706656E-3</v>
      </c>
      <c r="L386">
        <v>3.9270552672578139E-2</v>
      </c>
      <c r="M386">
        <v>0.1283425717294871</v>
      </c>
      <c r="N386">
        <v>2.8961558832504945E-2</v>
      </c>
      <c r="O386">
        <v>9.7875583660593526E-2</v>
      </c>
      <c r="P386">
        <v>1.0782328956079616</v>
      </c>
      <c r="Q386">
        <v>7.6681827963831625E-3</v>
      </c>
      <c r="R386">
        <v>1.0326842445775195</v>
      </c>
      <c r="S386">
        <v>5.5614499433447405E-5</v>
      </c>
      <c r="T386">
        <v>1.0326842445775206</v>
      </c>
      <c r="U386">
        <v>4.8579268881093745E-3</v>
      </c>
      <c r="V386">
        <v>2.1512829938664666</v>
      </c>
      <c r="W386">
        <v>0.2062024918331726</v>
      </c>
      <c r="X386">
        <v>0.64852916250749626</v>
      </c>
      <c r="Y386">
        <v>1.001409671702147E-3</v>
      </c>
      <c r="Z386">
        <v>2.0650412102006253</v>
      </c>
    </row>
    <row r="387" spans="1:26" x14ac:dyDescent="0.2">
      <c r="A387" s="157">
        <v>8307</v>
      </c>
      <c r="B387" s="157" t="s">
        <v>87</v>
      </c>
      <c r="C387" s="157" t="s">
        <v>79</v>
      </c>
      <c r="D387" s="161">
        <v>42884</v>
      </c>
      <c r="E387" s="159"/>
      <c r="F387" s="169">
        <v>1.09511</v>
      </c>
      <c r="G387" s="169">
        <v>10.26693</v>
      </c>
      <c r="H387" t="s">
        <v>432</v>
      </c>
      <c r="I387">
        <v>1.004628268682412E-2</v>
      </c>
      <c r="J387">
        <v>4.3860369028489812</v>
      </c>
      <c r="K387">
        <v>7.176905995354854E-3</v>
      </c>
      <c r="L387">
        <v>1.8410408684978605E-2</v>
      </c>
      <c r="M387">
        <v>2.7195738746964442</v>
      </c>
      <c r="N387">
        <v>4.1764338109737412E-2</v>
      </c>
      <c r="O387">
        <v>2.0694152296284147</v>
      </c>
      <c r="P387">
        <v>4.1438952251251093</v>
      </c>
      <c r="Q387">
        <v>7.5963815044937117E-3</v>
      </c>
      <c r="R387">
        <v>0.83996172642675382</v>
      </c>
      <c r="S387">
        <v>5.5093751165814821E-5</v>
      </c>
      <c r="T387">
        <v>0.83996172642675471</v>
      </c>
      <c r="U387">
        <v>1.3415334504937335</v>
      </c>
      <c r="V387">
        <v>0.89174245886754178</v>
      </c>
      <c r="W387">
        <v>0.20161943767292539</v>
      </c>
      <c r="X387">
        <v>2.2726621862726106</v>
      </c>
      <c r="Y387">
        <v>0.26967913286472989</v>
      </c>
      <c r="Z387">
        <v>2.1721063483683576</v>
      </c>
    </row>
    <row r="388" spans="1:26" x14ac:dyDescent="0.2">
      <c r="A388" s="1">
        <v>8558</v>
      </c>
      <c r="B388" s="1" t="s">
        <v>453</v>
      </c>
      <c r="C388" s="1" t="s">
        <v>97</v>
      </c>
      <c r="D388" s="175">
        <v>42884</v>
      </c>
      <c r="E388" s="8" t="s">
        <v>454</v>
      </c>
      <c r="F388" s="1">
        <v>0.11643000000000001</v>
      </c>
      <c r="G388" s="5">
        <v>0.10313999999999979</v>
      </c>
      <c r="H388" t="s">
        <v>466</v>
      </c>
      <c r="I388">
        <v>1.0058210342250542E-2</v>
      </c>
      <c r="J388">
        <v>0.20365055659067308</v>
      </c>
      <c r="K388">
        <v>7.1695368864179041E-3</v>
      </c>
      <c r="L388">
        <v>1.9220910804200093E-2</v>
      </c>
      <c r="M388">
        <v>9.7730751995741535E-2</v>
      </c>
      <c r="N388">
        <v>1.2117298971887921E-2</v>
      </c>
      <c r="O388">
        <v>7.4878789181676148E-2</v>
      </c>
      <c r="P388">
        <v>1.2385568451751094</v>
      </c>
      <c r="Q388">
        <v>7.6854679976484531E-3</v>
      </c>
      <c r="R388">
        <v>1.1413834334042854</v>
      </c>
      <c r="S388">
        <v>5.5739862618116006E-5</v>
      </c>
      <c r="T388">
        <v>1.1413834334042849</v>
      </c>
      <c r="U388">
        <v>5.9969615916237356E-3</v>
      </c>
      <c r="V388">
        <v>1.2618848793454991</v>
      </c>
      <c r="W388">
        <v>0.10997927086254389</v>
      </c>
      <c r="X388">
        <v>0.29766755822072649</v>
      </c>
      <c r="Y388">
        <v>6.5949063624881339E-4</v>
      </c>
      <c r="Z388">
        <v>1.1942187088183431</v>
      </c>
    </row>
    <row r="389" spans="1:26" x14ac:dyDescent="0.2">
      <c r="A389" s="157">
        <v>8307</v>
      </c>
      <c r="B389" s="157" t="s">
        <v>87</v>
      </c>
      <c r="C389" s="157" t="s">
        <v>79</v>
      </c>
      <c r="D389" s="161">
        <v>42884</v>
      </c>
      <c r="E389" s="159"/>
      <c r="F389" s="169">
        <v>1.09511</v>
      </c>
      <c r="G389" s="169">
        <v>10.26693</v>
      </c>
      <c r="H389" t="s">
        <v>434</v>
      </c>
      <c r="I389">
        <v>9.7349519256141534E-3</v>
      </c>
      <c r="J389">
        <v>3.3590657114012856</v>
      </c>
      <c r="K389">
        <v>7.1693994434099354E-3</v>
      </c>
      <c r="L389">
        <v>1.8125039986307885E-2</v>
      </c>
      <c r="M389">
        <v>2.7192518078711467</v>
      </c>
      <c r="N389">
        <v>2.7581008605625693E-2</v>
      </c>
      <c r="O389">
        <v>2.1396196826169738</v>
      </c>
      <c r="P389">
        <v>3.4818530932634388</v>
      </c>
      <c r="Q389">
        <v>7.5787854403243397E-3</v>
      </c>
      <c r="R389">
        <v>0.63238325218795755</v>
      </c>
      <c r="S389">
        <v>5.4966133407244929E-5</v>
      </c>
      <c r="T389">
        <v>0.63238325218795843</v>
      </c>
      <c r="U389">
        <v>1.3146236946722214</v>
      </c>
      <c r="V389">
        <v>0.59107725299780089</v>
      </c>
      <c r="W389">
        <v>0.19336360500939284</v>
      </c>
      <c r="X389">
        <v>1.6424645071160136</v>
      </c>
      <c r="Y389">
        <v>0.25325707006724035</v>
      </c>
      <c r="Z389">
        <v>1.4997431981870071</v>
      </c>
    </row>
    <row r="390" spans="1:26" x14ac:dyDescent="0.2">
      <c r="A390" s="1">
        <v>8559</v>
      </c>
      <c r="B390" s="1" t="s">
        <v>455</v>
      </c>
      <c r="C390" s="1" t="s">
        <v>97</v>
      </c>
      <c r="D390" s="175">
        <v>42884</v>
      </c>
      <c r="E390" s="8" t="s">
        <v>456</v>
      </c>
      <c r="F390" s="1">
        <v>9.7309999999999994E-2</v>
      </c>
      <c r="G390" s="5">
        <v>0.10256000000000043</v>
      </c>
      <c r="H390" t="s">
        <v>467</v>
      </c>
      <c r="I390">
        <v>1.0044644103096302E-2</v>
      </c>
      <c r="J390">
        <v>0.17152142656877878</v>
      </c>
      <c r="K390">
        <v>7.1669117499168922E-3</v>
      </c>
      <c r="L390">
        <v>2.4696941732207267E-2</v>
      </c>
      <c r="M390">
        <v>0.10747516240515302</v>
      </c>
      <c r="N390">
        <v>2.0629707611162503E-2</v>
      </c>
      <c r="O390">
        <v>8.2737782789877437E-2</v>
      </c>
      <c r="P390">
        <v>0.88381947307493336</v>
      </c>
      <c r="Q390">
        <v>7.7491651865823352E-3</v>
      </c>
      <c r="R390">
        <v>1.0545696487372829</v>
      </c>
      <c r="S390">
        <v>5.6201834818302268E-5</v>
      </c>
      <c r="T390">
        <v>1.0545696487372815</v>
      </c>
      <c r="U390">
        <v>7.2163524356517557E-3</v>
      </c>
      <c r="V390">
        <v>1.5971108604770061</v>
      </c>
      <c r="W390">
        <v>0.28298905076680991</v>
      </c>
      <c r="X390">
        <v>0.35136472908025168</v>
      </c>
      <c r="Y390">
        <v>2.0496966300178093E-3</v>
      </c>
      <c r="Z390">
        <v>1.548148385925239</v>
      </c>
    </row>
    <row r="391" spans="1:26" x14ac:dyDescent="0.2">
      <c r="A391" s="157">
        <v>8307</v>
      </c>
      <c r="B391" s="157" t="s">
        <v>87</v>
      </c>
      <c r="C391" s="157" t="s">
        <v>79</v>
      </c>
      <c r="D391" s="161">
        <v>42884</v>
      </c>
      <c r="E391" s="159"/>
      <c r="F391" s="169">
        <v>1.09511</v>
      </c>
      <c r="G391" s="169">
        <v>10.26693</v>
      </c>
      <c r="H391" t="s">
        <v>436</v>
      </c>
      <c r="I391">
        <v>1.0041965755092787E-2</v>
      </c>
      <c r="J391">
        <v>3.1351463110949545</v>
      </c>
      <c r="K391">
        <v>7.1653939167827512E-3</v>
      </c>
      <c r="L391">
        <v>2.0631089900521159E-2</v>
      </c>
      <c r="M391">
        <v>2.7197319559312745</v>
      </c>
      <c r="N391">
        <v>3.2723691284849629E-2</v>
      </c>
      <c r="O391">
        <v>2.060280399210106</v>
      </c>
      <c r="P391">
        <v>2.9915205005257066</v>
      </c>
      <c r="Q391">
        <v>7.5459163329371932E-3</v>
      </c>
      <c r="R391">
        <v>0.46727782587450217</v>
      </c>
      <c r="S391">
        <v>5.4727745903621183E-5</v>
      </c>
      <c r="T391">
        <v>0.46727782587450262</v>
      </c>
      <c r="U391">
        <v>1.3115867256352631</v>
      </c>
      <c r="V391">
        <v>0.48244522110919119</v>
      </c>
      <c r="W391">
        <v>0.19481074458514028</v>
      </c>
      <c r="X391">
        <v>1.504524818074761</v>
      </c>
      <c r="Y391">
        <v>0.2551436442581736</v>
      </c>
      <c r="Z391">
        <v>1.446920003020693</v>
      </c>
    </row>
    <row r="392" spans="1:26" x14ac:dyDescent="0.2">
      <c r="A392" s="1">
        <v>8561</v>
      </c>
      <c r="B392" s="1" t="s">
        <v>457</v>
      </c>
      <c r="C392" s="1" t="s">
        <v>97</v>
      </c>
      <c r="D392" s="175">
        <v>42884</v>
      </c>
      <c r="E392" s="8" t="s">
        <v>458</v>
      </c>
      <c r="F392" s="1">
        <v>0.12584999999999999</v>
      </c>
      <c r="G392" s="5">
        <v>0.10163000000000011</v>
      </c>
      <c r="H392" t="s">
        <v>468</v>
      </c>
      <c r="I392">
        <v>1.0072956976052398E-2</v>
      </c>
      <c r="J392">
        <v>0.28397817053767066</v>
      </c>
      <c r="K392">
        <v>7.1712601001002194E-3</v>
      </c>
      <c r="L392">
        <v>0.12275065181960453</v>
      </c>
      <c r="M392">
        <v>0.22238080721170148</v>
      </c>
      <c r="N392">
        <v>0.11577211517380841</v>
      </c>
      <c r="O392">
        <v>0.16930924638285486</v>
      </c>
      <c r="P392">
        <v>0.60175257081965983</v>
      </c>
      <c r="Q392">
        <v>7.6689607479600028E-3</v>
      </c>
      <c r="R392">
        <v>0.57339209246567491</v>
      </c>
      <c r="S392">
        <v>5.5620141629085954E-5</v>
      </c>
      <c r="T392">
        <v>0.57339209246567158</v>
      </c>
      <c r="U392">
        <v>1.7264853134119993E-2</v>
      </c>
      <c r="V392">
        <v>1.5833422501061671</v>
      </c>
      <c r="W392">
        <v>1.317857803648023E-2</v>
      </c>
      <c r="X392">
        <v>1.2856238586785664</v>
      </c>
      <c r="Y392">
        <v>2.2793170545818485E-4</v>
      </c>
      <c r="Z392">
        <v>1.7610139173853474</v>
      </c>
    </row>
    <row r="393" spans="1:26" x14ac:dyDescent="0.2">
      <c r="A393" s="157">
        <v>8307</v>
      </c>
      <c r="B393" s="157" t="s">
        <v>87</v>
      </c>
      <c r="C393" s="157" t="s">
        <v>79</v>
      </c>
      <c r="D393" s="161">
        <v>42884</v>
      </c>
      <c r="E393" s="159"/>
      <c r="F393" s="169">
        <v>1.09511</v>
      </c>
      <c r="G393" s="169">
        <v>10.26693</v>
      </c>
      <c r="H393" t="s">
        <v>469</v>
      </c>
      <c r="I393">
        <v>9.8302280313034458E-3</v>
      </c>
      <c r="J393">
        <v>2.6688662803960437</v>
      </c>
      <c r="K393">
        <v>7.1678863110399265E-3</v>
      </c>
      <c r="L393">
        <v>1.5207221505842378E-2</v>
      </c>
      <c r="M393">
        <v>2.721318105626946</v>
      </c>
      <c r="N393">
        <v>3.6874811626851585E-2</v>
      </c>
      <c r="O393">
        <v>2.0845061062321437</v>
      </c>
      <c r="P393">
        <v>2.7369827862704872</v>
      </c>
      <c r="Q393">
        <v>7.5248919593722801E-3</v>
      </c>
      <c r="R393">
        <v>0.46284053646467793</v>
      </c>
      <c r="S393">
        <v>5.4575263882422368E-5</v>
      </c>
      <c r="T393">
        <v>0.46284053646467749</v>
      </c>
      <c r="U393">
        <v>1.3134350151899492</v>
      </c>
      <c r="V393">
        <v>0.29977273780642161</v>
      </c>
      <c r="W393">
        <v>0.20399036752269631</v>
      </c>
      <c r="X393">
        <v>1.6287876562075396</v>
      </c>
      <c r="Y393">
        <v>0.2692257090325742</v>
      </c>
      <c r="Z393">
        <v>1.5903665217635587</v>
      </c>
    </row>
    <row r="394" spans="1:26" x14ac:dyDescent="0.2">
      <c r="E394" s="8" t="s">
        <v>323</v>
      </c>
    </row>
    <row r="395" spans="1:26" x14ac:dyDescent="0.2">
      <c r="A395" s="157">
        <v>8307</v>
      </c>
      <c r="B395" s="157" t="s">
        <v>87</v>
      </c>
      <c r="C395" s="157" t="s">
        <v>79</v>
      </c>
      <c r="D395" s="161">
        <v>42885</v>
      </c>
      <c r="E395" s="159"/>
      <c r="F395" s="169">
        <v>1.09511</v>
      </c>
      <c r="G395" s="169">
        <v>10.26693</v>
      </c>
      <c r="H395" t="s">
        <v>473</v>
      </c>
      <c r="I395">
        <v>9.8123419020548948E-3</v>
      </c>
      <c r="J395">
        <v>2.0491965153453742</v>
      </c>
      <c r="K395">
        <v>7.1625490587847911E-3</v>
      </c>
      <c r="L395">
        <v>1.145648969184016E-2</v>
      </c>
      <c r="M395">
        <v>2.7206846033439533</v>
      </c>
      <c r="N395">
        <v>2.7289711231485818E-2</v>
      </c>
      <c r="O395">
        <v>2.1090357846722663</v>
      </c>
      <c r="P395">
        <v>1.9811039538349913</v>
      </c>
      <c r="Q395">
        <v>7.5710920267409634E-3</v>
      </c>
      <c r="R395">
        <v>0.39413076780540413</v>
      </c>
      <c r="S395">
        <v>5.4910335918226308E-5</v>
      </c>
      <c r="T395">
        <v>0.39413076780540435</v>
      </c>
      <c r="U395">
        <v>1.3100100486064001</v>
      </c>
      <c r="V395">
        <v>0.40963152957056809</v>
      </c>
      <c r="W395">
        <v>0.20341494146625794</v>
      </c>
      <c r="X395">
        <v>0.8505129302185499</v>
      </c>
      <c r="Y395">
        <v>0.26654139552089445</v>
      </c>
      <c r="Z395">
        <v>0.71212131037418613</v>
      </c>
    </row>
    <row r="396" spans="1:26" x14ac:dyDescent="0.2">
      <c r="A396" s="1">
        <v>8344</v>
      </c>
      <c r="B396" s="1" t="s">
        <v>470</v>
      </c>
      <c r="C396" s="1" t="s">
        <v>471</v>
      </c>
      <c r="E396" s="8">
        <v>10</v>
      </c>
      <c r="F396" s="1">
        <v>0.20702999999999999</v>
      </c>
      <c r="G396" s="5">
        <v>0.10431999999999952</v>
      </c>
      <c r="H396" t="s">
        <v>474</v>
      </c>
      <c r="I396">
        <v>9.168247521825143E-3</v>
      </c>
      <c r="J396">
        <v>3.9522028721424731</v>
      </c>
      <c r="K396">
        <v>7.1604675248260414E-3</v>
      </c>
      <c r="L396">
        <v>9.7245709109679748E-3</v>
      </c>
      <c r="M396">
        <v>6.1431963442021456</v>
      </c>
      <c r="N396">
        <v>5.599347228175286E-2</v>
      </c>
      <c r="O396">
        <v>10.606316855473001</v>
      </c>
      <c r="P396">
        <v>3.8952397473479219</v>
      </c>
      <c r="Q396">
        <v>1.5712398012677254E-2</v>
      </c>
      <c r="R396">
        <v>0.15935174085422524</v>
      </c>
      <c r="S396">
        <v>1.139562232118802E-4</v>
      </c>
      <c r="T396">
        <v>0.15935174085422552</v>
      </c>
      <c r="U396">
        <v>5.2849967020406523E-3</v>
      </c>
      <c r="V396">
        <v>1.0860256315866335</v>
      </c>
      <c r="W396">
        <v>9.4582384033530687E-3</v>
      </c>
      <c r="X396">
        <v>0.2406543211874107</v>
      </c>
      <c r="Y396">
        <v>4.997722672467085E-5</v>
      </c>
      <c r="Z396">
        <v>1.1583048798059679</v>
      </c>
    </row>
    <row r="397" spans="1:26" x14ac:dyDescent="0.2">
      <c r="A397" s="157">
        <v>8307</v>
      </c>
      <c r="B397" s="157" t="s">
        <v>87</v>
      </c>
      <c r="C397" s="157" t="s">
        <v>79</v>
      </c>
      <c r="D397" s="161">
        <v>42885</v>
      </c>
      <c r="E397" s="159"/>
      <c r="F397" s="169">
        <v>1.09511</v>
      </c>
      <c r="G397" s="169">
        <v>10.26693</v>
      </c>
      <c r="H397" t="s">
        <v>476</v>
      </c>
      <c r="I397" s="5">
        <v>9.7237793216431358E-3</v>
      </c>
      <c r="J397" s="5">
        <v>2.0343758717292166</v>
      </c>
      <c r="K397" s="5">
        <v>7.1624984261161161E-3</v>
      </c>
      <c r="L397" s="5">
        <v>1.0526529309593888E-2</v>
      </c>
      <c r="M397" s="5">
        <v>2.7208166554962769</v>
      </c>
      <c r="N397" s="5">
        <v>2.6165506451406709E-2</v>
      </c>
      <c r="O397" s="5">
        <v>2.1253960413610233</v>
      </c>
      <c r="P397" s="5">
        <v>1.8842786509719431</v>
      </c>
      <c r="Q397" s="5">
        <v>7.580389686353297E-3</v>
      </c>
      <c r="R397" s="5">
        <v>0.38627949528285965</v>
      </c>
      <c r="S397" s="5">
        <v>5.4977768411552682E-5</v>
      </c>
      <c r="T397" s="5">
        <v>0.38627949528285965</v>
      </c>
      <c r="U397" s="5">
        <v>1.3137189020169724</v>
      </c>
      <c r="V397" s="5">
        <v>0.51598607433848598</v>
      </c>
      <c r="W397" s="5">
        <v>0.20430880852037647</v>
      </c>
      <c r="X397" s="5">
        <v>0.98800594191096192</v>
      </c>
      <c r="Y397" s="5">
        <v>0.26794359752653968</v>
      </c>
      <c r="Z397" s="5">
        <v>0.84359147814620261</v>
      </c>
    </row>
    <row r="398" spans="1:26" x14ac:dyDescent="0.2">
      <c r="A398" s="1">
        <v>8346</v>
      </c>
      <c r="B398" s="1" t="s">
        <v>472</v>
      </c>
      <c r="C398" s="1" t="s">
        <v>471</v>
      </c>
      <c r="E398" s="8">
        <v>27</v>
      </c>
      <c r="F398" s="1">
        <v>0.22523000000000001</v>
      </c>
      <c r="G398" s="5">
        <v>0.10116000000000014</v>
      </c>
      <c r="H398" t="s">
        <v>475</v>
      </c>
      <c r="I398">
        <v>8.6182641339882446E-3</v>
      </c>
      <c r="J398">
        <v>6.3917553222184367</v>
      </c>
      <c r="K398">
        <v>7.1619392284711439E-3</v>
      </c>
      <c r="L398">
        <v>1.5826337884980789E-2</v>
      </c>
      <c r="M398">
        <v>6.4251979441796054</v>
      </c>
      <c r="N398">
        <v>8.0686743230076324E-2</v>
      </c>
      <c r="O398">
        <v>11.427295478807579</v>
      </c>
      <c r="P398">
        <v>6.2852786146900081</v>
      </c>
      <c r="Q398">
        <v>1.5577502178265128E-2</v>
      </c>
      <c r="R398">
        <v>0.25359064827440786</v>
      </c>
      <c r="S398">
        <v>1.1297787351604014E-4</v>
      </c>
      <c r="T398">
        <v>0.25359064827440608</v>
      </c>
      <c r="U398">
        <v>6.5657534286927719E-3</v>
      </c>
      <c r="V398">
        <v>1.1136590598487448</v>
      </c>
      <c r="W398">
        <v>9.1187126031760969E-3</v>
      </c>
      <c r="X398">
        <v>0.18958590108763951</v>
      </c>
      <c r="Y398">
        <v>5.9749707040731735E-5</v>
      </c>
      <c r="Z398">
        <v>1.1343376790818658</v>
      </c>
    </row>
    <row r="399" spans="1:26" x14ac:dyDescent="0.2">
      <c r="A399" s="157">
        <v>8307</v>
      </c>
      <c r="B399" s="157" t="s">
        <v>87</v>
      </c>
      <c r="C399" s="157" t="s">
        <v>79</v>
      </c>
      <c r="D399" s="161">
        <v>42885</v>
      </c>
      <c r="E399" s="159"/>
      <c r="F399" s="169">
        <v>1.09511</v>
      </c>
      <c r="G399" s="169">
        <v>10.26693</v>
      </c>
      <c r="H399" t="s">
        <v>476</v>
      </c>
      <c r="I399">
        <v>9.6352167412313769E-3</v>
      </c>
      <c r="J399">
        <v>2.0195552281130587</v>
      </c>
      <c r="K399">
        <v>7.162447793447442E-3</v>
      </c>
      <c r="L399">
        <v>9.5965689273476169E-3</v>
      </c>
      <c r="M399">
        <v>2.7209487076486005</v>
      </c>
      <c r="N399">
        <v>2.50413016713276E-2</v>
      </c>
      <c r="O399">
        <v>2.1417562980497804</v>
      </c>
      <c r="P399">
        <v>1.7874533481088948</v>
      </c>
      <c r="Q399">
        <v>7.5896873459656315E-3</v>
      </c>
      <c r="R399">
        <v>0.37842822276031518</v>
      </c>
      <c r="S399">
        <v>5.5045200904879056E-5</v>
      </c>
      <c r="T399">
        <v>0.37842822276031501</v>
      </c>
      <c r="U399">
        <v>1.3174277554275444</v>
      </c>
      <c r="V399">
        <v>0.62234061910640381</v>
      </c>
      <c r="W399">
        <v>0.20520267557449504</v>
      </c>
      <c r="X399">
        <v>1.1254989536033739</v>
      </c>
      <c r="Y399">
        <v>0.2693457995321849</v>
      </c>
      <c r="Z399">
        <v>0.97506164591821909</v>
      </c>
    </row>
    <row r="401" spans="1:26" x14ac:dyDescent="0.2">
      <c r="A401" s="157">
        <v>8307</v>
      </c>
      <c r="B401" s="157" t="s">
        <v>87</v>
      </c>
      <c r="C401" s="157" t="s">
        <v>79</v>
      </c>
      <c r="D401" s="161">
        <v>42885</v>
      </c>
      <c r="E401" s="159"/>
      <c r="F401" s="169">
        <v>1.09511</v>
      </c>
      <c r="G401" s="169">
        <v>10.26693</v>
      </c>
      <c r="H401" t="s">
        <v>473</v>
      </c>
      <c r="I401">
        <v>9.9405110150730166E-3</v>
      </c>
      <c r="J401">
        <v>2.0229369035146094</v>
      </c>
      <c r="K401">
        <v>7.1625156559473125E-3</v>
      </c>
      <c r="L401">
        <v>1.1456543118060306E-2</v>
      </c>
      <c r="M401">
        <v>2.7206822035207385</v>
      </c>
      <c r="N401">
        <v>2.7289775184305524E-2</v>
      </c>
      <c r="O401">
        <v>2.0805387046374322</v>
      </c>
      <c r="P401">
        <v>1.9536771623754914</v>
      </c>
      <c r="Q401">
        <v>7.5669137469974897E-3</v>
      </c>
      <c r="R401">
        <v>0.3943510462905056</v>
      </c>
      <c r="S401">
        <v>5.4880032397483984E-5</v>
      </c>
      <c r="T401">
        <v>0.39435104629050466</v>
      </c>
      <c r="U401">
        <v>1.310423476741043</v>
      </c>
      <c r="V401">
        <v>0.40956728361090194</v>
      </c>
      <c r="W401">
        <v>0.19721377460986356</v>
      </c>
      <c r="X401">
        <v>0.83199234983729675</v>
      </c>
      <c r="Y401">
        <v>0.25848762286120863</v>
      </c>
      <c r="Z401">
        <v>0.69446959240505568</v>
      </c>
    </row>
    <row r="402" spans="1:26" x14ac:dyDescent="0.2">
      <c r="A402" s="1">
        <v>8344</v>
      </c>
      <c r="B402" s="1" t="s">
        <v>470</v>
      </c>
      <c r="C402" s="1" t="s">
        <v>471</v>
      </c>
      <c r="E402" s="8">
        <v>10</v>
      </c>
      <c r="F402" s="1">
        <v>0.20702999999999999</v>
      </c>
      <c r="G402" s="5">
        <v>0.10431999999999952</v>
      </c>
      <c r="H402" t="s">
        <v>474</v>
      </c>
      <c r="I402">
        <v>9.4577815309051967E-3</v>
      </c>
      <c r="J402">
        <v>3.8306275692495277</v>
      </c>
      <c r="K402">
        <v>7.1604341224797141E-3</v>
      </c>
      <c r="L402">
        <v>9.7246162505941012E-3</v>
      </c>
      <c r="M402">
        <v>6.1432080938195366</v>
      </c>
      <c r="N402">
        <v>5.5993752669456477E-2</v>
      </c>
      <c r="O402">
        <v>10.274922483152032</v>
      </c>
      <c r="P402">
        <v>3.7775776810474069</v>
      </c>
      <c r="Q402">
        <v>1.5708268729620761E-2</v>
      </c>
      <c r="R402">
        <v>0.15939442268512302</v>
      </c>
      <c r="S402">
        <v>1.1392627504602348E-4</v>
      </c>
      <c r="T402">
        <v>0.15939442268512199</v>
      </c>
      <c r="U402">
        <v>5.3354935632971088E-3</v>
      </c>
      <c r="V402">
        <v>1.0753039027953308</v>
      </c>
      <c r="W402">
        <v>9.4569665323373693E-3</v>
      </c>
      <c r="X402">
        <v>0.24066355294693362</v>
      </c>
      <c r="Y402">
        <v>5.044792159273971E-5</v>
      </c>
      <c r="Z402">
        <v>1.1469784230994258</v>
      </c>
    </row>
    <row r="403" spans="1:26" x14ac:dyDescent="0.2">
      <c r="A403" s="157">
        <v>8307</v>
      </c>
      <c r="B403" s="157" t="s">
        <v>87</v>
      </c>
      <c r="C403" s="157" t="s">
        <v>79</v>
      </c>
      <c r="D403" s="161">
        <v>42885</v>
      </c>
      <c r="E403" s="159"/>
      <c r="F403" s="169">
        <v>1.09511</v>
      </c>
      <c r="G403" s="169">
        <v>10.26693</v>
      </c>
      <c r="H403"/>
      <c r="I403">
        <v>9.8519476414168031E-3</v>
      </c>
      <c r="J403">
        <v>2.0079830763894342</v>
      </c>
      <c r="K403">
        <v>7.1624650232411562E-3</v>
      </c>
      <c r="L403">
        <v>1.0526578386043151E-2</v>
      </c>
      <c r="M403">
        <v>2.7208142559017539</v>
      </c>
      <c r="N403">
        <v>2.6165568805160907E-2</v>
      </c>
      <c r="O403">
        <v>2.0964878580837896</v>
      </c>
      <c r="P403">
        <v>1.8576163423002274</v>
      </c>
      <c r="Q403">
        <v>7.5762115612407416E-3</v>
      </c>
      <c r="R403">
        <v>0.38649469646085566</v>
      </c>
      <c r="S403">
        <v>5.4947466012291331E-5</v>
      </c>
      <c r="T403">
        <v>0.3864946964608551</v>
      </c>
      <c r="U403">
        <v>1.3141366376063885</v>
      </c>
      <c r="V403">
        <v>0.51591367778167929</v>
      </c>
      <c r="W403">
        <v>0.19825431556521853</v>
      </c>
      <c r="X403">
        <v>1.0065418679158737</v>
      </c>
      <c r="Y403">
        <v>0.25974187043292285</v>
      </c>
      <c r="Z403">
        <v>0.82034801348077613</v>
      </c>
    </row>
    <row r="404" spans="1:26" x14ac:dyDescent="0.2">
      <c r="A404" s="1">
        <v>8346</v>
      </c>
      <c r="B404" s="1" t="s">
        <v>472</v>
      </c>
      <c r="C404" s="1" t="s">
        <v>471</v>
      </c>
      <c r="E404" s="8">
        <v>27</v>
      </c>
      <c r="F404" s="1">
        <v>0.22523000000000001</v>
      </c>
      <c r="G404" s="5">
        <v>0.10116000000000014</v>
      </c>
      <c r="H404" t="s">
        <v>475</v>
      </c>
      <c r="I404">
        <v>8.9209562766933825E-3</v>
      </c>
      <c r="J404">
        <v>6.1750638503262794</v>
      </c>
      <c r="K404">
        <v>7.1619058253804017E-3</v>
      </c>
      <c r="L404">
        <v>1.5826411711349912E-2</v>
      </c>
      <c r="M404">
        <v>6.4252117128797748</v>
      </c>
      <c r="N404">
        <v>8.0687165883746817E-2</v>
      </c>
      <c r="O404">
        <v>11.03617230036282</v>
      </c>
      <c r="P404">
        <v>6.0744126930820306</v>
      </c>
      <c r="Q404">
        <v>1.5573373009320038E-2</v>
      </c>
      <c r="R404">
        <v>0.2536607864143644</v>
      </c>
      <c r="S404">
        <v>1.1294792617779128E-4</v>
      </c>
      <c r="T404">
        <v>0.25366078641436268</v>
      </c>
      <c r="U404">
        <v>6.615954082188724E-3</v>
      </c>
      <c r="V404">
        <v>1.1054957836313173</v>
      </c>
      <c r="W404">
        <v>9.1175399175830833E-3</v>
      </c>
      <c r="X404">
        <v>0.18960841098572834</v>
      </c>
      <c r="Y404">
        <v>6.0198969466066109E-5</v>
      </c>
      <c r="Z404">
        <v>1.1265455947103538</v>
      </c>
    </row>
    <row r="405" spans="1:26" x14ac:dyDescent="0.2">
      <c r="A405" s="157">
        <v>8307</v>
      </c>
      <c r="B405" s="157" t="s">
        <v>87</v>
      </c>
      <c r="C405" s="157" t="s">
        <v>79</v>
      </c>
      <c r="D405" s="161">
        <v>42885</v>
      </c>
      <c r="E405" s="159"/>
      <c r="F405" s="169">
        <v>1.09511</v>
      </c>
      <c r="G405" s="169">
        <v>10.26693</v>
      </c>
      <c r="H405" t="s">
        <v>476</v>
      </c>
      <c r="I405">
        <v>9.6352167412313769E-3</v>
      </c>
      <c r="J405">
        <v>2.0195552281130587</v>
      </c>
      <c r="K405">
        <v>7.162447793447442E-3</v>
      </c>
      <c r="L405">
        <v>9.5965689273476169E-3</v>
      </c>
      <c r="M405">
        <v>2.7209487076486005</v>
      </c>
      <c r="N405">
        <v>2.50413016713276E-2</v>
      </c>
      <c r="O405">
        <v>2.1417562980497804</v>
      </c>
      <c r="P405">
        <v>1.7874533481088948</v>
      </c>
      <c r="Q405">
        <v>7.5896873459656315E-3</v>
      </c>
      <c r="R405">
        <v>0.37842822276031518</v>
      </c>
      <c r="S405">
        <v>5.5045200904879056E-5</v>
      </c>
      <c r="T405">
        <v>0.37842822276031501</v>
      </c>
      <c r="U405">
        <v>1.3174277554275444</v>
      </c>
      <c r="V405">
        <v>0.62234061910640381</v>
      </c>
      <c r="W405">
        <v>0.20520267557449504</v>
      </c>
      <c r="X405">
        <v>1.1254989536033739</v>
      </c>
      <c r="Y405">
        <v>0.2693457995321849</v>
      </c>
      <c r="Z405">
        <v>0.97506164591821909</v>
      </c>
    </row>
    <row r="407" spans="1:26" x14ac:dyDescent="0.2">
      <c r="A407" s="157">
        <v>8307</v>
      </c>
      <c r="B407" s="157" t="s">
        <v>87</v>
      </c>
      <c r="C407" s="157" t="s">
        <v>79</v>
      </c>
      <c r="D407" s="161">
        <v>42905</v>
      </c>
      <c r="E407" s="159"/>
      <c r="F407" s="169">
        <v>1.09511</v>
      </c>
      <c r="G407" s="169">
        <v>10.26693</v>
      </c>
      <c r="H407" s="174" t="s">
        <v>478</v>
      </c>
      <c r="I407">
        <v>9.9826639086675814E-3</v>
      </c>
      <c r="J407">
        <v>0.35654062675354936</v>
      </c>
      <c r="K407">
        <v>7.1666909814013229E-3</v>
      </c>
      <c r="L407">
        <v>4.4257182107356663E-3</v>
      </c>
      <c r="M407">
        <v>2.7200881362095148</v>
      </c>
      <c r="N407">
        <v>6.2660913381191929E-3</v>
      </c>
      <c r="O407">
        <v>2.0627317130882461</v>
      </c>
      <c r="P407">
        <v>0.35500425821191323</v>
      </c>
      <c r="Q407">
        <v>7.5670193723762465E-3</v>
      </c>
      <c r="R407">
        <v>0.10925503890842302</v>
      </c>
      <c r="S407">
        <v>5.4880798459368918E-5</v>
      </c>
      <c r="T407">
        <v>0.10925503890842243</v>
      </c>
      <c r="U407">
        <v>1.3081074662408032</v>
      </c>
      <c r="V407">
        <v>0.28989215274005908</v>
      </c>
      <c r="W407">
        <v>0.18454403016954787</v>
      </c>
      <c r="X407">
        <v>0.38529238055810822</v>
      </c>
      <c r="Y407">
        <v>0.24159387748094124</v>
      </c>
      <c r="Z407">
        <v>0.22164858713482052</v>
      </c>
    </row>
    <row r="408" spans="1:26" x14ac:dyDescent="0.2">
      <c r="A408" s="1">
        <v>8564</v>
      </c>
      <c r="B408" s="1" t="s">
        <v>483</v>
      </c>
      <c r="C408" s="1" t="s">
        <v>484</v>
      </c>
      <c r="D408" s="175">
        <v>42905</v>
      </c>
      <c r="E408" s="8" t="s">
        <v>486</v>
      </c>
      <c r="F408" s="1">
        <v>0.21290000000000001</v>
      </c>
      <c r="G408" s="5">
        <v>9.6619999999999998E-2</v>
      </c>
      <c r="H408" s="174" t="s">
        <v>479</v>
      </c>
      <c r="I408">
        <v>1.0038301423485206E-2</v>
      </c>
      <c r="J408">
        <v>0.28628435696622684</v>
      </c>
      <c r="K408">
        <v>7.1636121712156378E-3</v>
      </c>
      <c r="L408">
        <v>4.4394818493940832E-3</v>
      </c>
      <c r="M408">
        <v>2.0748312107766331</v>
      </c>
      <c r="N408">
        <v>5.6145949687469165E-3</v>
      </c>
      <c r="O408">
        <v>2.1924430858066684</v>
      </c>
      <c r="P408">
        <v>0.27575868738398213</v>
      </c>
      <c r="Q408">
        <v>1.0610294873433162E-2</v>
      </c>
      <c r="R408">
        <v>5.572951383437233E-2</v>
      </c>
      <c r="S408">
        <v>7.6952552370762931E-5</v>
      </c>
      <c r="T408">
        <v>5.5729513834371761E-2</v>
      </c>
      <c r="U408">
        <v>0.32051037445007086</v>
      </c>
      <c r="V408">
        <v>0.26127403858727732</v>
      </c>
      <c r="W408">
        <v>2.2085724202882892E-4</v>
      </c>
      <c r="X408">
        <v>0.22994970228271105</v>
      </c>
      <c r="Y408">
        <v>7.0844625286202131E-5</v>
      </c>
      <c r="Z408">
        <v>0.1605312250779353</v>
      </c>
    </row>
    <row r="409" spans="1:26" x14ac:dyDescent="0.2">
      <c r="A409" s="157">
        <v>8307</v>
      </c>
      <c r="B409" s="157" t="s">
        <v>87</v>
      </c>
      <c r="C409" s="157" t="s">
        <v>79</v>
      </c>
      <c r="D409" s="161">
        <v>42905</v>
      </c>
      <c r="E409" s="159"/>
      <c r="F409" s="169">
        <v>1.09511</v>
      </c>
      <c r="G409" s="169">
        <v>10.26693</v>
      </c>
      <c r="H409" s="174" t="s">
        <v>480</v>
      </c>
      <c r="I409">
        <v>9.9630644283542052E-3</v>
      </c>
      <c r="J409">
        <v>0.50731778035397601</v>
      </c>
      <c r="K409">
        <v>7.1656947033094135E-3</v>
      </c>
      <c r="L409">
        <v>5.0706506728066215E-3</v>
      </c>
      <c r="M409">
        <v>2.7204468840839584</v>
      </c>
      <c r="N409">
        <v>6.487708487008588E-3</v>
      </c>
      <c r="O409">
        <v>2.0653369771062771</v>
      </c>
      <c r="P409">
        <v>0.53600555494548341</v>
      </c>
      <c r="Q409">
        <v>7.5653258471067401E-3</v>
      </c>
      <c r="R409">
        <v>8.5841233092646935E-2</v>
      </c>
      <c r="S409">
        <v>5.4868515945683181E-5</v>
      </c>
      <c r="T409">
        <v>8.5841233092647184E-2</v>
      </c>
      <c r="U409">
        <v>1.3100245017217922</v>
      </c>
      <c r="V409">
        <v>0.25903763396413931</v>
      </c>
      <c r="W409">
        <v>0.18555693206560087</v>
      </c>
      <c r="X409">
        <v>0.30064756722500269</v>
      </c>
      <c r="Y409">
        <v>0.24290044266555796</v>
      </c>
      <c r="Z409">
        <v>0.20358714429631469</v>
      </c>
    </row>
    <row r="410" spans="1:26" x14ac:dyDescent="0.2">
      <c r="A410" s="1">
        <v>8565</v>
      </c>
      <c r="B410" s="1" t="s">
        <v>485</v>
      </c>
      <c r="C410" s="1" t="s">
        <v>484</v>
      </c>
      <c r="D410" s="175">
        <v>42905</v>
      </c>
      <c r="E410" s="8" t="s">
        <v>258</v>
      </c>
      <c r="F410" s="1">
        <v>0.13156999999999999</v>
      </c>
      <c r="G410" s="5">
        <v>9.7879999999999995E-2</v>
      </c>
      <c r="H410" s="174" t="s">
        <v>481</v>
      </c>
      <c r="I410">
        <v>1.003624103134119E-2</v>
      </c>
      <c r="J410">
        <v>0.20413142746714655</v>
      </c>
      <c r="K410">
        <v>7.1639773276412667E-3</v>
      </c>
      <c r="L410">
        <v>4.2762697707643734E-3</v>
      </c>
      <c r="M410">
        <v>1.4660971739696786</v>
      </c>
      <c r="N410">
        <v>5.5390190527619485E-3</v>
      </c>
      <c r="O410">
        <v>1.4381448181103311</v>
      </c>
      <c r="P410">
        <v>0.2246990345386449</v>
      </c>
      <c r="Q410">
        <v>9.8447012103225814E-3</v>
      </c>
      <c r="R410">
        <v>6.8414939389006016E-2</v>
      </c>
      <c r="S410">
        <v>7.1399984119077908E-5</v>
      </c>
      <c r="T410">
        <v>6.841493938900553E-2</v>
      </c>
      <c r="U410">
        <v>0.19411663180569691</v>
      </c>
      <c r="V410">
        <v>0.3561277223869202</v>
      </c>
      <c r="W410">
        <v>1.0377750758729268E-3</v>
      </c>
      <c r="X410">
        <v>0.28171402396243428</v>
      </c>
      <c r="Y410">
        <v>2.0160826059838712E-4</v>
      </c>
      <c r="Z410">
        <v>0.21079986498332293</v>
      </c>
    </row>
    <row r="411" spans="1:26" x14ac:dyDescent="0.2">
      <c r="A411" s="157">
        <v>8307</v>
      </c>
      <c r="B411" s="157" t="s">
        <v>87</v>
      </c>
      <c r="C411" s="157" t="s">
        <v>79</v>
      </c>
      <c r="D411" s="161">
        <v>42905</v>
      </c>
      <c r="E411" s="159"/>
      <c r="F411" s="169">
        <v>1.09511</v>
      </c>
      <c r="G411" s="169">
        <v>10.26693</v>
      </c>
      <c r="H411" s="174" t="s">
        <v>482</v>
      </c>
      <c r="I411">
        <v>9.945636652377441E-3</v>
      </c>
      <c r="J411">
        <v>0.4425480444896614</v>
      </c>
      <c r="K411">
        <v>7.1652081363013089E-3</v>
      </c>
      <c r="L411">
        <v>4.5052820332305843E-3</v>
      </c>
      <c r="M411">
        <v>2.720158014955147</v>
      </c>
      <c r="N411">
        <v>6.5318307836326082E-3</v>
      </c>
      <c r="O411">
        <v>2.0667177562447434</v>
      </c>
      <c r="P411">
        <v>0.42535076523141657</v>
      </c>
      <c r="Q411">
        <v>7.5588439340951961E-3</v>
      </c>
      <c r="R411">
        <v>8.9663276934089223E-2</v>
      </c>
      <c r="S411">
        <v>5.4821505023137292E-5</v>
      </c>
      <c r="T411">
        <v>8.9663276934089986E-2</v>
      </c>
      <c r="U411">
        <v>1.3084575794913704</v>
      </c>
      <c r="V411">
        <v>0.28829304781481696</v>
      </c>
      <c r="W411">
        <v>0.18474492849817106</v>
      </c>
      <c r="X411">
        <v>0.29592513165063528</v>
      </c>
      <c r="Y411">
        <v>0.24221822731710096</v>
      </c>
      <c r="Z411">
        <v>0.25513313010671002</v>
      </c>
    </row>
    <row r="412" spans="1:26" x14ac:dyDescent="0.2">
      <c r="J412" s="5"/>
      <c r="L412" s="5"/>
      <c r="M412" s="5"/>
      <c r="N412" s="5"/>
      <c r="P412" s="5"/>
      <c r="Q412" s="5"/>
      <c r="R412" s="5"/>
      <c r="S412" s="5"/>
      <c r="T412" s="5"/>
      <c r="V412" s="5"/>
      <c r="X412" s="5"/>
      <c r="Y412" s="5"/>
      <c r="Z412" s="5"/>
    </row>
    <row r="413" spans="1:26" x14ac:dyDescent="0.2">
      <c r="A413" s="157">
        <v>8307</v>
      </c>
      <c r="B413" s="157" t="s">
        <v>87</v>
      </c>
      <c r="C413" s="157" t="s">
        <v>79</v>
      </c>
      <c r="D413" s="161">
        <v>42906</v>
      </c>
      <c r="E413" s="159"/>
      <c r="F413" s="169">
        <v>1.09511</v>
      </c>
      <c r="G413" s="169">
        <v>10.26693</v>
      </c>
      <c r="H413" t="s">
        <v>488</v>
      </c>
      <c r="I413">
        <v>1.001280596138421E-2</v>
      </c>
      <c r="J413">
        <v>0.40948176578797524</v>
      </c>
      <c r="K413">
        <v>7.1588744357023388E-3</v>
      </c>
      <c r="L413">
        <v>5.0567188126205932E-3</v>
      </c>
      <c r="M413">
        <v>2.7198834132067056</v>
      </c>
      <c r="N413">
        <v>6.488044996936131E-3</v>
      </c>
      <c r="O413">
        <v>2.0549546353134702</v>
      </c>
      <c r="P413">
        <v>0.44492062198221227</v>
      </c>
      <c r="Q413">
        <v>7.5596707728161757E-3</v>
      </c>
      <c r="R413">
        <v>9.1024673834444778E-2</v>
      </c>
      <c r="S413">
        <v>5.4827501779187688E-5</v>
      </c>
      <c r="T413">
        <v>9.1024673834444653E-2</v>
      </c>
      <c r="U413">
        <v>1.3148664884377759</v>
      </c>
      <c r="V413">
        <v>0.30769834288176684</v>
      </c>
      <c r="W413">
        <v>0.18584740694558538</v>
      </c>
      <c r="X413">
        <v>0.3105981485288562</v>
      </c>
      <c r="Y413">
        <v>0.24430725933690353</v>
      </c>
      <c r="Z413">
        <v>0.27258071617388929</v>
      </c>
    </row>
    <row r="414" spans="1:26" x14ac:dyDescent="0.2">
      <c r="A414" s="1">
        <v>8604</v>
      </c>
      <c r="B414" s="1" t="s">
        <v>508</v>
      </c>
      <c r="C414" s="1" t="s">
        <v>513</v>
      </c>
      <c r="D414" s="175">
        <v>42906</v>
      </c>
      <c r="E414" s="8">
        <v>15.5</v>
      </c>
      <c r="F414" s="1">
        <v>0.23952000000000001</v>
      </c>
      <c r="G414" s="5">
        <v>9.6739999999998716E-2</v>
      </c>
      <c r="H414" t="s">
        <v>489</v>
      </c>
      <c r="I414">
        <v>1.0099035777194022E-2</v>
      </c>
      <c r="J414">
        <v>0.32418842404683151</v>
      </c>
      <c r="K414">
        <v>7.1581501901069391E-3</v>
      </c>
      <c r="L414">
        <v>3.6986099550485362E-3</v>
      </c>
      <c r="M414">
        <v>2.4815779571326639</v>
      </c>
      <c r="N414">
        <v>5.6464228812622653E-3</v>
      </c>
      <c r="O414">
        <v>3.1334476581721638</v>
      </c>
      <c r="P414">
        <v>0.35061843601327619</v>
      </c>
      <c r="Q414">
        <v>1.2747853412617473E-2</v>
      </c>
      <c r="R414">
        <v>4.8411517242570319E-2</v>
      </c>
      <c r="S414">
        <v>9.2455475465201683E-5</v>
      </c>
      <c r="T414">
        <v>4.8411517242570083E-2</v>
      </c>
      <c r="U414">
        <v>2.0912918743539457</v>
      </c>
      <c r="V414">
        <v>0.18512176179255654</v>
      </c>
      <c r="W414">
        <v>6.4505659696682241E-4</v>
      </c>
      <c r="X414">
        <v>0.17715759867442962</v>
      </c>
      <c r="Y414">
        <v>1.3477644691074538E-3</v>
      </c>
      <c r="Z414">
        <v>7.4453056092312217E-2</v>
      </c>
    </row>
    <row r="415" spans="1:26" x14ac:dyDescent="0.2">
      <c r="A415" s="157">
        <v>8307</v>
      </c>
      <c r="B415" s="157" t="s">
        <v>87</v>
      </c>
      <c r="C415" s="157" t="s">
        <v>79</v>
      </c>
      <c r="D415" s="161">
        <v>42906</v>
      </c>
      <c r="E415" s="159"/>
      <c r="F415" s="169">
        <v>1.09511</v>
      </c>
      <c r="G415" s="169">
        <v>10.26693</v>
      </c>
      <c r="H415" t="s">
        <v>490</v>
      </c>
      <c r="I415">
        <v>9.9291974512620337E-3</v>
      </c>
      <c r="J415">
        <v>0.36832181077277132</v>
      </c>
      <c r="K415">
        <v>7.1590298443116665E-3</v>
      </c>
      <c r="L415">
        <v>5.734578713532547E-3</v>
      </c>
      <c r="M415">
        <v>2.7200190160651183</v>
      </c>
      <c r="N415">
        <v>7.1178509669913943E-3</v>
      </c>
      <c r="O415">
        <v>2.0719935298759937</v>
      </c>
      <c r="P415">
        <v>0.40448286384631854</v>
      </c>
      <c r="Q415">
        <v>7.5675237894338148E-3</v>
      </c>
      <c r="R415">
        <v>8.3372674095722119E-2</v>
      </c>
      <c r="S415">
        <v>5.4884456810103021E-5</v>
      </c>
      <c r="T415">
        <v>8.3372674095721841E-2</v>
      </c>
      <c r="U415">
        <v>1.3131808433555692</v>
      </c>
      <c r="V415">
        <v>0.30784344529687963</v>
      </c>
      <c r="W415">
        <v>0.18755545830477599</v>
      </c>
      <c r="X415">
        <v>0.32829360676578268</v>
      </c>
      <c r="Y415">
        <v>0.24630826085212668</v>
      </c>
      <c r="Z415">
        <v>0.18770223626499857</v>
      </c>
    </row>
    <row r="416" spans="1:26" x14ac:dyDescent="0.2">
      <c r="A416" s="1">
        <v>8605</v>
      </c>
      <c r="B416" s="1" t="s">
        <v>509</v>
      </c>
      <c r="C416" s="1" t="s">
        <v>513</v>
      </c>
      <c r="D416" s="175">
        <v>42906</v>
      </c>
      <c r="E416" s="8">
        <v>19</v>
      </c>
      <c r="F416" s="1">
        <v>0.18425</v>
      </c>
      <c r="G416" s="5">
        <v>9.7229999999999706E-2</v>
      </c>
      <c r="H416" t="s">
        <v>491</v>
      </c>
      <c r="I416">
        <v>1.0045489406045962E-2</v>
      </c>
      <c r="J416">
        <v>0.29815043240316119</v>
      </c>
      <c r="K416">
        <v>7.1595885582906912E-3</v>
      </c>
      <c r="L416">
        <v>2.6900952609512977E-2</v>
      </c>
      <c r="M416">
        <v>1.6433340785491544</v>
      </c>
      <c r="N416">
        <v>4.5190647121429166E-2</v>
      </c>
      <c r="O416">
        <v>2.1017783359494064</v>
      </c>
      <c r="P416">
        <v>0.33538765798350639</v>
      </c>
      <c r="Q416">
        <v>1.2843592707296878E-2</v>
      </c>
      <c r="R416">
        <v>0.10570475005898039</v>
      </c>
      <c r="S416">
        <v>9.3149837231358039E-5</v>
      </c>
      <c r="T416">
        <v>0.105704750058981</v>
      </c>
      <c r="U416">
        <v>1.4138180041594397</v>
      </c>
      <c r="V416">
        <v>0.27408337720675896</v>
      </c>
      <c r="W416">
        <v>5.4640058178005574E-3</v>
      </c>
      <c r="X416">
        <v>0.24777605346876475</v>
      </c>
      <c r="Y416">
        <v>7.7169203570528686E-3</v>
      </c>
      <c r="Z416">
        <v>0.1357801959131274</v>
      </c>
    </row>
    <row r="417" spans="1:26" x14ac:dyDescent="0.2">
      <c r="A417" s="157">
        <v>8307</v>
      </c>
      <c r="B417" s="157" t="s">
        <v>87</v>
      </c>
      <c r="C417" s="157" t="s">
        <v>79</v>
      </c>
      <c r="D417" s="161">
        <v>42906</v>
      </c>
      <c r="E417" s="159"/>
      <c r="F417" s="169">
        <v>1.09511</v>
      </c>
      <c r="G417" s="169">
        <v>10.26693</v>
      </c>
      <c r="H417" t="s">
        <v>492</v>
      </c>
      <c r="I417">
        <v>9.9773376812532944E-3</v>
      </c>
      <c r="J417">
        <v>0.3124375591330863</v>
      </c>
      <c r="K417">
        <v>7.1553925805286252E-3</v>
      </c>
      <c r="L417">
        <v>6.7523304845744534E-3</v>
      </c>
      <c r="M417">
        <v>2.7198772570959244</v>
      </c>
      <c r="N417">
        <v>7.8915196616809354E-3</v>
      </c>
      <c r="O417">
        <v>2.0650341906159451</v>
      </c>
      <c r="P417">
        <v>0.28648350838138265</v>
      </c>
      <c r="Q417">
        <v>7.5681787252132125E-3</v>
      </c>
      <c r="R417">
        <v>7.5327939687334255E-2</v>
      </c>
      <c r="S417">
        <v>5.4889206817568845E-5</v>
      </c>
      <c r="T417">
        <v>7.5327939687332673E-2</v>
      </c>
      <c r="U417">
        <v>1.3094022344393825</v>
      </c>
      <c r="V417">
        <v>0.2564062473542344</v>
      </c>
      <c r="W417">
        <v>0.18912959461013207</v>
      </c>
      <c r="X417">
        <v>0.27720498331919846</v>
      </c>
      <c r="Y417">
        <v>0.24763363560581395</v>
      </c>
      <c r="Z417">
        <v>0.18824040215974339</v>
      </c>
    </row>
    <row r="418" spans="1:26" x14ac:dyDescent="0.2">
      <c r="A418" s="1">
        <v>8563</v>
      </c>
      <c r="B418" s="1" t="s">
        <v>506</v>
      </c>
      <c r="C418" s="1" t="s">
        <v>505</v>
      </c>
      <c r="D418" s="175">
        <v>42906</v>
      </c>
      <c r="E418" s="8">
        <v>732</v>
      </c>
      <c r="F418" s="1">
        <v>3.0020000000000002E-2</v>
      </c>
      <c r="G418" s="5">
        <v>9.8200000000000287E-2</v>
      </c>
      <c r="H418" t="s">
        <v>493</v>
      </c>
      <c r="I418">
        <v>1.0017730787943302E-2</v>
      </c>
      <c r="J418">
        <v>0.29210294018285077</v>
      </c>
      <c r="K418">
        <v>7.1541366360939234E-3</v>
      </c>
      <c r="L418">
        <v>5.6107575432407025E-3</v>
      </c>
      <c r="M418">
        <v>3.3073744564245149</v>
      </c>
      <c r="N418">
        <v>6.9547926833428125E-3</v>
      </c>
      <c r="O418">
        <v>1.9724872150631692</v>
      </c>
      <c r="P418">
        <v>0.30924507563477149</v>
      </c>
      <c r="Q418">
        <v>5.9742022416211906E-3</v>
      </c>
      <c r="R418">
        <v>7.2640875969598825E-2</v>
      </c>
      <c r="S418">
        <v>4.3328683731777341E-5</v>
      </c>
      <c r="T418">
        <v>7.2640875969599325E-2</v>
      </c>
      <c r="U418">
        <v>0.80800079298759042</v>
      </c>
      <c r="V418">
        <v>0.24354580709411547</v>
      </c>
      <c r="W418">
        <v>6.864048943531087E-2</v>
      </c>
      <c r="X418">
        <v>0.27048261072485302</v>
      </c>
      <c r="Y418">
        <v>5.5450889694412885E-2</v>
      </c>
      <c r="Z418">
        <v>0.10565499465381654</v>
      </c>
    </row>
    <row r="419" spans="1:26" x14ac:dyDescent="0.2">
      <c r="A419" s="157">
        <v>8307</v>
      </c>
      <c r="B419" s="157" t="s">
        <v>87</v>
      </c>
      <c r="C419" s="157" t="s">
        <v>79</v>
      </c>
      <c r="D419" s="161">
        <v>42906</v>
      </c>
      <c r="E419" s="159"/>
      <c r="F419" s="169">
        <v>1.09511</v>
      </c>
      <c r="G419" s="169">
        <v>10.26693</v>
      </c>
      <c r="H419" t="s">
        <v>494</v>
      </c>
      <c r="I419">
        <v>9.9729359960729225E-3</v>
      </c>
      <c r="J419">
        <v>0.34551807288836739</v>
      </c>
      <c r="K419">
        <v>7.1522422528092072E-3</v>
      </c>
      <c r="L419">
        <v>1.2619081397469438E-2</v>
      </c>
      <c r="M419">
        <v>2.7201996330118985</v>
      </c>
      <c r="N419">
        <v>7.0878246293537275E-3</v>
      </c>
      <c r="O419">
        <v>2.0624109755432229</v>
      </c>
      <c r="P419">
        <v>0.34582835120651062</v>
      </c>
      <c r="Q419">
        <v>7.5634437449156426E-3</v>
      </c>
      <c r="R419">
        <v>8.1308923508031011E-2</v>
      </c>
      <c r="S419">
        <v>5.485486575319037E-5</v>
      </c>
      <c r="T419">
        <v>8.1308923508030637E-2</v>
      </c>
      <c r="U419">
        <v>1.3101608177986652</v>
      </c>
      <c r="V419">
        <v>0.32883047566017698</v>
      </c>
      <c r="W419">
        <v>0.1909558557684157</v>
      </c>
      <c r="X419">
        <v>0.3846984785513084</v>
      </c>
      <c r="Y419">
        <v>0.25017296513070281</v>
      </c>
      <c r="Z419">
        <v>0.22203586772108017</v>
      </c>
    </row>
    <row r="420" spans="1:26" x14ac:dyDescent="0.2">
      <c r="A420" s="1">
        <v>8608</v>
      </c>
      <c r="B420" s="1" t="s">
        <v>512</v>
      </c>
      <c r="C420" s="1" t="s">
        <v>513</v>
      </c>
      <c r="D420" s="175">
        <v>42906</v>
      </c>
      <c r="F420" s="1">
        <v>0.20483000000000001</v>
      </c>
      <c r="G420" s="5">
        <v>9.4780000000000086E-2</v>
      </c>
      <c r="H420" t="s">
        <v>495</v>
      </c>
      <c r="I420">
        <v>9.9665547491367308E-3</v>
      </c>
      <c r="J420">
        <v>0.43428937096322195</v>
      </c>
      <c r="K420">
        <v>7.1591733912506556E-3</v>
      </c>
      <c r="L420">
        <v>5.7241140425248055E-3</v>
      </c>
      <c r="M420">
        <v>4.4239360580867864</v>
      </c>
      <c r="N420">
        <v>6.2274790285397038E-3</v>
      </c>
      <c r="O420">
        <v>7.6608995619687343</v>
      </c>
      <c r="P420">
        <v>0.44916475598074673</v>
      </c>
      <c r="Q420">
        <v>1.7257867245710854E-2</v>
      </c>
      <c r="R420">
        <v>4.2378628660776657E-2</v>
      </c>
      <c r="S420">
        <v>1.2516494111379273E-4</v>
      </c>
      <c r="T420">
        <v>4.2378628660776498E-2</v>
      </c>
      <c r="U420">
        <v>0.23952005759082878</v>
      </c>
      <c r="V420">
        <v>0.33409470632562521</v>
      </c>
      <c r="W420">
        <v>1.6571068263693427E-4</v>
      </c>
      <c r="X420">
        <v>0.24050524765624526</v>
      </c>
      <c r="Y420">
        <v>3.9672288672183836E-5</v>
      </c>
      <c r="Z420">
        <v>0.22367837887981856</v>
      </c>
    </row>
    <row r="421" spans="1:26" x14ac:dyDescent="0.2">
      <c r="A421" s="157">
        <v>8307</v>
      </c>
      <c r="B421" s="157" t="s">
        <v>87</v>
      </c>
      <c r="C421" s="157" t="s">
        <v>79</v>
      </c>
      <c r="D421" s="161">
        <v>42906</v>
      </c>
      <c r="E421" s="159"/>
      <c r="F421" s="169">
        <v>1.09511</v>
      </c>
      <c r="G421" s="169">
        <v>10.26693</v>
      </c>
      <c r="H421" t="s">
        <v>496</v>
      </c>
      <c r="I421">
        <v>9.9587754722504484E-3</v>
      </c>
      <c r="J421">
        <v>0.23445807312155667</v>
      </c>
      <c r="K421">
        <v>7.1505157422744993E-3</v>
      </c>
      <c r="L421">
        <v>5.2910011738498209E-3</v>
      </c>
      <c r="M421">
        <v>2.7200592952630194</v>
      </c>
      <c r="N421">
        <v>5.3057062041816242E-3</v>
      </c>
      <c r="O421">
        <v>2.0655519460855785</v>
      </c>
      <c r="P421">
        <v>0.23664820699068165</v>
      </c>
      <c r="Q421">
        <v>7.5618091947176266E-3</v>
      </c>
      <c r="R421">
        <v>6.3342146877692282E-2</v>
      </c>
      <c r="S421">
        <v>5.4843010963929949E-5</v>
      </c>
      <c r="T421">
        <v>6.3342146877692948E-2</v>
      </c>
      <c r="U421">
        <v>1.3116642544626316</v>
      </c>
      <c r="V421">
        <v>0.27414640066024271</v>
      </c>
      <c r="W421">
        <v>0.19531249739140114</v>
      </c>
      <c r="X421">
        <v>0.29794381129531849</v>
      </c>
      <c r="Y421">
        <v>0.25624743710192044</v>
      </c>
      <c r="Z421">
        <v>0.12751181229050113</v>
      </c>
    </row>
    <row r="422" spans="1:26" x14ac:dyDescent="0.2">
      <c r="A422" s="1">
        <v>8603</v>
      </c>
      <c r="B422" s="1" t="s">
        <v>507</v>
      </c>
      <c r="C422" s="1" t="s">
        <v>513</v>
      </c>
      <c r="D422" s="175">
        <v>42906</v>
      </c>
      <c r="E422" s="8">
        <v>6</v>
      </c>
      <c r="F422" s="1">
        <v>0.21407999999999999</v>
      </c>
      <c r="G422" s="5">
        <v>9.6299999999999386E-2</v>
      </c>
      <c r="H422" t="s">
        <v>497</v>
      </c>
      <c r="I422">
        <v>1.0005699118791157E-2</v>
      </c>
      <c r="J422">
        <v>0.27477382054251348</v>
      </c>
      <c r="K422">
        <v>7.1514892994904268E-3</v>
      </c>
      <c r="L422">
        <v>7.8401011399315393E-2</v>
      </c>
      <c r="M422">
        <v>5.0924902626941257</v>
      </c>
      <c r="N422">
        <v>5.4535654285331532E-2</v>
      </c>
      <c r="O422">
        <v>6.5983059481136257</v>
      </c>
      <c r="P422">
        <v>0.27263986142140256</v>
      </c>
      <c r="Q422">
        <v>1.2961054367054388E-2</v>
      </c>
      <c r="R422">
        <v>0.11468037260972219</v>
      </c>
      <c r="S422">
        <v>9.4001743293524004E-5</v>
      </c>
      <c r="T422">
        <v>0.11468037260972122</v>
      </c>
      <c r="U422">
        <v>4.2967840201897758</v>
      </c>
      <c r="V422">
        <v>0.29040898743837834</v>
      </c>
      <c r="W422">
        <v>9.2280457118648726E-4</v>
      </c>
      <c r="X422">
        <v>0.39088008668567525</v>
      </c>
      <c r="Y422">
        <v>3.9642835015209436E-3</v>
      </c>
      <c r="Z422">
        <v>0.2898924618026183</v>
      </c>
    </row>
    <row r="423" spans="1:26" x14ac:dyDescent="0.2">
      <c r="A423" s="157">
        <v>8307</v>
      </c>
      <c r="B423" s="157" t="s">
        <v>87</v>
      </c>
      <c r="C423" s="157" t="s">
        <v>79</v>
      </c>
      <c r="D423" s="161">
        <v>42906</v>
      </c>
      <c r="E423" s="159"/>
      <c r="F423" s="169">
        <v>1.09511</v>
      </c>
      <c r="G423" s="169">
        <v>10.26693</v>
      </c>
      <c r="H423" t="s">
        <v>498</v>
      </c>
      <c r="I423">
        <v>9.976074156483293E-3</v>
      </c>
      <c r="J423">
        <v>0.25953659006262197</v>
      </c>
      <c r="K423">
        <v>7.1372938111683021E-3</v>
      </c>
      <c r="L423">
        <v>6.9158182894302159E-2</v>
      </c>
      <c r="M423">
        <v>2.7199825587263833</v>
      </c>
      <c r="N423">
        <v>4.8492904408445111E-3</v>
      </c>
      <c r="O423">
        <v>2.0584344839556077</v>
      </c>
      <c r="P423">
        <v>0.26302309171654664</v>
      </c>
      <c r="Q423">
        <v>7.557297843874395E-3</v>
      </c>
      <c r="R423">
        <v>7.3592282411778329E-2</v>
      </c>
      <c r="S423">
        <v>5.481029180144035E-5</v>
      </c>
      <c r="T423">
        <v>7.3592282411779258E-2</v>
      </c>
      <c r="U423">
        <v>1.3133917825419121</v>
      </c>
      <c r="V423">
        <v>0.32100006792793745</v>
      </c>
      <c r="W423">
        <v>0.19461523861876634</v>
      </c>
      <c r="X423">
        <v>0.53165381321188898</v>
      </c>
      <c r="Y423">
        <v>0.25493859203738733</v>
      </c>
      <c r="Z423">
        <v>0.49345190617455115</v>
      </c>
    </row>
    <row r="424" spans="1:26" x14ac:dyDescent="0.2">
      <c r="A424" s="1">
        <v>8606</v>
      </c>
      <c r="B424" s="1" t="s">
        <v>510</v>
      </c>
      <c r="C424" s="1" t="s">
        <v>513</v>
      </c>
      <c r="D424" s="175">
        <v>42906</v>
      </c>
      <c r="F424" s="1">
        <v>0.19284000000000001</v>
      </c>
      <c r="G424" s="5">
        <v>9.4820000000000348E-2</v>
      </c>
      <c r="H424" t="s">
        <v>499</v>
      </c>
      <c r="I424">
        <v>9.9460050473864706E-3</v>
      </c>
      <c r="J424">
        <v>0.44188062488035462</v>
      </c>
      <c r="K424">
        <v>7.1436875511359478E-3</v>
      </c>
      <c r="L424">
        <v>5.811947244562729E-2</v>
      </c>
      <c r="M424">
        <v>5.9070090996726243</v>
      </c>
      <c r="N424">
        <v>6.0438630916818019E-3</v>
      </c>
      <c r="O424">
        <v>10.568429998387984</v>
      </c>
      <c r="P424">
        <v>0.44270260804846151</v>
      </c>
      <c r="Q424">
        <v>1.7789693452912453E-2</v>
      </c>
      <c r="R424">
        <v>3.2725767002873982E-2</v>
      </c>
      <c r="S424">
        <v>1.2902208029324163E-4</v>
      </c>
      <c r="T424">
        <v>3.2725767002874551E-2</v>
      </c>
      <c r="U424">
        <v>0.32072718041140158</v>
      </c>
      <c r="V424">
        <v>0.30513071979286921</v>
      </c>
      <c r="W424">
        <v>1.3412270714151982E-4</v>
      </c>
      <c r="X424">
        <v>0.35403918604624718</v>
      </c>
      <c r="Y424">
        <v>4.2984445980847169E-5</v>
      </c>
      <c r="Z424">
        <v>0.3838892771353975</v>
      </c>
    </row>
    <row r="425" spans="1:26" x14ac:dyDescent="0.2">
      <c r="A425" s="157">
        <v>8307</v>
      </c>
      <c r="B425" s="157" t="s">
        <v>87</v>
      </c>
      <c r="C425" s="157" t="s">
        <v>79</v>
      </c>
      <c r="D425" s="161">
        <v>42906</v>
      </c>
      <c r="E425" s="159"/>
      <c r="F425" s="169">
        <v>1.09511</v>
      </c>
      <c r="G425" s="169">
        <v>10.26693</v>
      </c>
      <c r="H425" t="s">
        <v>500</v>
      </c>
      <c r="I425">
        <v>9.9265228079965032E-3</v>
      </c>
      <c r="J425">
        <v>0.22029317930404696</v>
      </c>
      <c r="K425">
        <v>7.1224252650881632E-3</v>
      </c>
      <c r="L425">
        <v>9.6885241960614071E-3</v>
      </c>
      <c r="M425">
        <v>2.7203002093423136</v>
      </c>
      <c r="N425">
        <v>4.3331286235854943E-3</v>
      </c>
      <c r="O425">
        <v>2.070126729501315</v>
      </c>
      <c r="P425">
        <v>0.23112980037225594</v>
      </c>
      <c r="Q425">
        <v>7.5547204060619939E-3</v>
      </c>
      <c r="R425">
        <v>7.0073337298134392E-2</v>
      </c>
      <c r="S425">
        <v>5.4791598596340265E-5</v>
      </c>
      <c r="T425">
        <v>7.0073337298134683E-2</v>
      </c>
      <c r="U425">
        <v>1.3120930805347457</v>
      </c>
      <c r="V425">
        <v>0.26946107643899075</v>
      </c>
      <c r="W425">
        <v>0.19821033909922811</v>
      </c>
      <c r="X425">
        <v>0.2530382821070708</v>
      </c>
      <c r="Y425">
        <v>0.26003290014539665</v>
      </c>
      <c r="Z425">
        <v>0.16932097243646252</v>
      </c>
    </row>
    <row r="426" spans="1:26" x14ac:dyDescent="0.2">
      <c r="A426" s="1">
        <v>8607</v>
      </c>
      <c r="B426" s="1" t="s">
        <v>511</v>
      </c>
      <c r="C426" s="1" t="s">
        <v>513</v>
      </c>
      <c r="D426" s="175">
        <v>42906</v>
      </c>
      <c r="F426" s="1">
        <v>0.17047999999999999</v>
      </c>
      <c r="G426" s="5">
        <v>9.0590000000002391E-2</v>
      </c>
      <c r="H426" t="s">
        <v>501</v>
      </c>
      <c r="I426">
        <v>9.9273495822653924E-3</v>
      </c>
      <c r="J426">
        <v>0.30199307726876079</v>
      </c>
      <c r="K426">
        <v>7.1405373570849751E-3</v>
      </c>
      <c r="L426">
        <v>2.882883203518511E-2</v>
      </c>
      <c r="M426">
        <v>6.5201631070269537</v>
      </c>
      <c r="N426">
        <v>5.8181281093362307E-3</v>
      </c>
      <c r="O426">
        <v>11.815412429434792</v>
      </c>
      <c r="P426">
        <v>0.30416298302793532</v>
      </c>
      <c r="Q426">
        <v>1.7985748923217609E-2</v>
      </c>
      <c r="R426">
        <v>2.6402083707110269E-2</v>
      </c>
      <c r="S426">
        <v>1.3044399825369425E-4</v>
      </c>
      <c r="T426">
        <v>2.6402083707111078E-2</v>
      </c>
      <c r="U426">
        <v>0.31269144907144114</v>
      </c>
      <c r="V426">
        <v>0.23903851490860423</v>
      </c>
      <c r="W426">
        <v>5.8947917336592626E-3</v>
      </c>
      <c r="X426">
        <v>0.25790651206201493</v>
      </c>
      <c r="Y426">
        <v>1.8439454532953102E-3</v>
      </c>
      <c r="Z426">
        <v>0.22206425823748546</v>
      </c>
    </row>
    <row r="427" spans="1:26" x14ac:dyDescent="0.2">
      <c r="A427" s="157">
        <v>8307</v>
      </c>
      <c r="B427" s="157" t="s">
        <v>87</v>
      </c>
      <c r="C427" s="157" t="s">
        <v>79</v>
      </c>
      <c r="D427" s="161">
        <v>42906</v>
      </c>
      <c r="E427" s="159"/>
      <c r="F427" s="169">
        <v>1.09511</v>
      </c>
      <c r="G427" s="169">
        <v>10.26693</v>
      </c>
      <c r="H427" t="s">
        <v>502</v>
      </c>
      <c r="I427">
        <v>9.9482103380499204E-3</v>
      </c>
      <c r="J427">
        <v>0.22120271894025376</v>
      </c>
      <c r="K427">
        <v>7.1356108061747499E-3</v>
      </c>
      <c r="L427">
        <v>3.9745259986680347E-2</v>
      </c>
      <c r="M427">
        <v>2.7200790238692005</v>
      </c>
      <c r="N427">
        <v>6.1729864373498509E-3</v>
      </c>
      <c r="O427">
        <v>2.0666733208540733</v>
      </c>
      <c r="P427">
        <v>0.2163189023945189</v>
      </c>
      <c r="Q427">
        <v>7.5563360448273097E-3</v>
      </c>
      <c r="R427">
        <v>7.2385299638093537E-2</v>
      </c>
      <c r="S427">
        <v>5.4803316227959702E-5</v>
      </c>
      <c r="T427">
        <v>7.2385299638093648E-2</v>
      </c>
      <c r="U427">
        <v>1.3119460430959251</v>
      </c>
      <c r="V427">
        <v>0.34132807830786749</v>
      </c>
      <c r="W427">
        <v>0.19571071348867472</v>
      </c>
      <c r="X427">
        <v>0.49988744333703877</v>
      </c>
      <c r="Y427">
        <v>0.25624295329829516</v>
      </c>
      <c r="Z427">
        <v>0.29694168896664569</v>
      </c>
    </row>
    <row r="428" spans="1:26" x14ac:dyDescent="0.2">
      <c r="A428" s="1">
        <v>8562</v>
      </c>
      <c r="B428" s="1" t="s">
        <v>504</v>
      </c>
      <c r="C428" s="1" t="s">
        <v>505</v>
      </c>
      <c r="D428" s="175">
        <v>42906</v>
      </c>
      <c r="E428" s="8">
        <v>413</v>
      </c>
      <c r="F428" s="1">
        <v>0.13532</v>
      </c>
      <c r="G428" s="5">
        <v>0.2064199999999996</v>
      </c>
      <c r="H428" t="s">
        <v>503</v>
      </c>
      <c r="I428">
        <v>9.9699074101194506E-3</v>
      </c>
      <c r="J428">
        <v>0.28121510171702291</v>
      </c>
      <c r="K428">
        <v>7.1540463083516227E-3</v>
      </c>
      <c r="L428">
        <v>9.9467456136317148E-3</v>
      </c>
      <c r="M428">
        <v>6.517926705348672</v>
      </c>
      <c r="N428">
        <v>5.8902055222369047E-3</v>
      </c>
      <c r="O428">
        <v>4.1321006350430611</v>
      </c>
      <c r="P428">
        <v>0.26982355455301216</v>
      </c>
      <c r="Q428">
        <v>6.3155315816234171E-3</v>
      </c>
      <c r="R428">
        <v>4.683766778065776E-2</v>
      </c>
      <c r="S428">
        <v>4.5804219447374305E-5</v>
      </c>
      <c r="T428">
        <v>4.683766778065776E-2</v>
      </c>
      <c r="U428">
        <v>1.5892396850481656</v>
      </c>
      <c r="V428">
        <v>0.35064355580198348</v>
      </c>
      <c r="W428">
        <v>0.12289414368882627</v>
      </c>
      <c r="X428">
        <v>0.36970654672033515</v>
      </c>
      <c r="Y428">
        <v>0.19525864530623935</v>
      </c>
      <c r="Z428">
        <v>0.15165557012180111</v>
      </c>
    </row>
    <row r="429" spans="1:26" x14ac:dyDescent="0.2">
      <c r="A429" s="157">
        <v>8307</v>
      </c>
      <c r="B429" s="157" t="s">
        <v>87</v>
      </c>
      <c r="C429" s="157" t="s">
        <v>79</v>
      </c>
      <c r="D429" s="161">
        <v>42906</v>
      </c>
      <c r="E429" s="159"/>
      <c r="F429" s="169">
        <v>1.09511</v>
      </c>
      <c r="G429" s="169">
        <v>10.26693</v>
      </c>
      <c r="H429" t="s">
        <v>502</v>
      </c>
      <c r="I429">
        <v>9.9482103380499204E-3</v>
      </c>
      <c r="J429">
        <v>0.22120271894025376</v>
      </c>
      <c r="K429">
        <v>7.1356108061747499E-3</v>
      </c>
      <c r="L429">
        <v>3.9745259986680347E-2</v>
      </c>
      <c r="M429">
        <v>2.7200790238692005</v>
      </c>
      <c r="N429">
        <v>6.1729864373498509E-3</v>
      </c>
      <c r="O429">
        <v>2.0666733208540733</v>
      </c>
      <c r="P429">
        <v>0.2163189023945189</v>
      </c>
      <c r="Q429">
        <v>7.5563360448273097E-3</v>
      </c>
      <c r="R429">
        <v>7.2385299638093537E-2</v>
      </c>
      <c r="S429">
        <v>5.4803316227959702E-5</v>
      </c>
      <c r="T429">
        <v>7.2385299638093648E-2</v>
      </c>
      <c r="U429">
        <v>1.3119460430959251</v>
      </c>
      <c r="V429">
        <v>0.34132807830786749</v>
      </c>
      <c r="W429">
        <v>0.19571071348867472</v>
      </c>
      <c r="X429">
        <v>0.49988744333703877</v>
      </c>
      <c r="Y429">
        <v>0.25624295329829516</v>
      </c>
      <c r="Z429">
        <v>0.29694168896664569</v>
      </c>
    </row>
    <row r="430" spans="1:26" x14ac:dyDescent="0.2">
      <c r="E430" s="8" t="s">
        <v>323</v>
      </c>
    </row>
    <row r="431" spans="1:26" x14ac:dyDescent="0.2">
      <c r="A431" s="157">
        <v>8307</v>
      </c>
      <c r="B431" s="157" t="s">
        <v>87</v>
      </c>
      <c r="C431" s="157" t="s">
        <v>79</v>
      </c>
      <c r="D431" s="161">
        <v>42915</v>
      </c>
      <c r="E431" s="159"/>
      <c r="F431" s="169">
        <v>1.09511</v>
      </c>
      <c r="G431" s="169">
        <v>10.26693</v>
      </c>
      <c r="H431" t="s">
        <v>524</v>
      </c>
      <c r="I431">
        <v>9.8499685614677132E-3</v>
      </c>
      <c r="J431">
        <v>1.8207245478064202</v>
      </c>
      <c r="K431">
        <v>7.1477255113157213E-3</v>
      </c>
      <c r="L431">
        <v>1.3219795492155748E-2</v>
      </c>
      <c r="M431">
        <v>2.7202186028715611</v>
      </c>
      <c r="N431">
        <v>2.1905602101721409E-2</v>
      </c>
      <c r="O431">
        <v>2.0803964217314803</v>
      </c>
      <c r="P431">
        <v>1.5293138697580899</v>
      </c>
      <c r="Q431">
        <v>7.5601327016466824E-3</v>
      </c>
      <c r="R431">
        <v>0.33760092719902018</v>
      </c>
      <c r="S431">
        <v>5.4830851978493629E-5</v>
      </c>
      <c r="T431">
        <v>0.33760092719901885</v>
      </c>
      <c r="U431">
        <v>1.3066633512811787</v>
      </c>
      <c r="V431">
        <v>0.45574643383946428</v>
      </c>
      <c r="W431">
        <v>0.19019476806749155</v>
      </c>
      <c r="X431">
        <v>1.0297129069647872</v>
      </c>
      <c r="Y431">
        <v>0.24851158077732721</v>
      </c>
      <c r="Z431">
        <v>1.0177703866506673</v>
      </c>
    </row>
    <row r="432" spans="1:26" x14ac:dyDescent="0.2">
      <c r="A432" s="1">
        <v>8623</v>
      </c>
      <c r="B432" s="1" t="s">
        <v>514</v>
      </c>
      <c r="C432" s="1" t="s">
        <v>505</v>
      </c>
      <c r="D432" s="175">
        <v>42915</v>
      </c>
      <c r="E432" s="8">
        <v>6.5</v>
      </c>
      <c r="F432" s="1">
        <v>0.13980000000000001</v>
      </c>
      <c r="G432" s="5">
        <v>0.10548000000000002</v>
      </c>
      <c r="H432" t="s">
        <v>525</v>
      </c>
      <c r="I432">
        <v>1.0047953656717899E-2</v>
      </c>
      <c r="J432">
        <v>0.34382875868925955</v>
      </c>
      <c r="K432">
        <v>7.1462242175558115E-3</v>
      </c>
      <c r="L432">
        <v>2.0353964556062611E-2</v>
      </c>
      <c r="M432">
        <v>0.14728499295754677</v>
      </c>
      <c r="N432">
        <v>1.2340246152948046E-2</v>
      </c>
      <c r="O432">
        <v>0.11322282053076034</v>
      </c>
      <c r="P432">
        <v>0.97963041459874867</v>
      </c>
      <c r="Q432">
        <v>7.6980134929093627E-3</v>
      </c>
      <c r="R432">
        <v>0.97812336341257822</v>
      </c>
      <c r="S432">
        <v>5.5830850464598918E-5</v>
      </c>
      <c r="T432">
        <v>0.97812336341257988</v>
      </c>
      <c r="U432">
        <v>1.7868135290074539E-3</v>
      </c>
      <c r="V432">
        <v>2.8681013973597467</v>
      </c>
      <c r="W432">
        <v>2.5557658091824802E-2</v>
      </c>
      <c r="X432">
        <v>0.39523325187762209</v>
      </c>
      <c r="Y432">
        <v>4.5348834641164417E-5</v>
      </c>
      <c r="Z432">
        <v>2.6490127711673179</v>
      </c>
    </row>
    <row r="433" spans="1:26" x14ac:dyDescent="0.2">
      <c r="A433" s="157">
        <v>8307</v>
      </c>
      <c r="B433" s="157" t="s">
        <v>87</v>
      </c>
      <c r="C433" s="157" t="s">
        <v>79</v>
      </c>
      <c r="D433" s="161">
        <v>42915</v>
      </c>
      <c r="E433" s="159"/>
      <c r="F433" s="169">
        <v>1.09511</v>
      </c>
      <c r="G433" s="169">
        <v>10.26693</v>
      </c>
      <c r="H433" t="s">
        <v>526</v>
      </c>
      <c r="I433">
        <v>9.7483959754205689E-3</v>
      </c>
      <c r="J433">
        <v>1.9130790822827746</v>
      </c>
      <c r="K433">
        <v>7.150304031073351E-3</v>
      </c>
      <c r="L433">
        <v>1.4402478894494768E-2</v>
      </c>
      <c r="M433">
        <v>2.7196572248418955</v>
      </c>
      <c r="N433">
        <v>2.6538118966234335E-2</v>
      </c>
      <c r="O433">
        <v>2.1210896145295393</v>
      </c>
      <c r="P433">
        <v>2.110200885149899</v>
      </c>
      <c r="Q433">
        <v>7.5441593719755918E-3</v>
      </c>
      <c r="R433">
        <v>0.27463553072813202</v>
      </c>
      <c r="S433">
        <v>5.4715003314275294E-5</v>
      </c>
      <c r="T433">
        <v>0.27463553072813091</v>
      </c>
      <c r="U433">
        <v>1.3146251578845267</v>
      </c>
      <c r="V433">
        <v>0.50938534301195781</v>
      </c>
      <c r="W433">
        <v>0.18456440299552124</v>
      </c>
      <c r="X433">
        <v>1.2044623921705486</v>
      </c>
      <c r="Y433">
        <v>0.24180902695673806</v>
      </c>
      <c r="Z433">
        <v>0.94529893478425919</v>
      </c>
    </row>
    <row r="434" spans="1:26" x14ac:dyDescent="0.2">
      <c r="A434" s="1">
        <v>8624</v>
      </c>
      <c r="B434" s="1" t="s">
        <v>515</v>
      </c>
      <c r="C434" s="1" t="s">
        <v>505</v>
      </c>
      <c r="D434" s="175">
        <v>42915</v>
      </c>
      <c r="E434" s="8">
        <v>24</v>
      </c>
      <c r="F434" s="1">
        <v>0.10613</v>
      </c>
      <c r="G434" s="5">
        <v>0.10595999999999961</v>
      </c>
      <c r="H434" t="s">
        <v>527</v>
      </c>
      <c r="I434">
        <v>1.0072408599479252E-2</v>
      </c>
      <c r="J434">
        <v>0.2033323115536112</v>
      </c>
      <c r="K434">
        <v>7.1440986506433567E-3</v>
      </c>
      <c r="L434">
        <v>2.2062436180822244E-2</v>
      </c>
      <c r="M434">
        <v>0.12566312993979459</v>
      </c>
      <c r="N434">
        <v>1.6575767692901637E-2</v>
      </c>
      <c r="O434">
        <v>9.5541231673841515E-2</v>
      </c>
      <c r="P434">
        <v>0.92989301952852899</v>
      </c>
      <c r="Q434">
        <v>7.6578145851780438E-3</v>
      </c>
      <c r="R434">
        <v>0.86402564311915975</v>
      </c>
      <c r="S434">
        <v>5.5539302624567879E-5</v>
      </c>
      <c r="T434">
        <v>0.86402564311915986</v>
      </c>
      <c r="U434">
        <v>3.6541676574129624E-4</v>
      </c>
      <c r="V434">
        <v>6.8110176185897791</v>
      </c>
      <c r="W434">
        <v>8.9890731608242166E-2</v>
      </c>
      <c r="X434">
        <v>0.24189667867089767</v>
      </c>
      <c r="Y434">
        <v>3.2852199001655442E-5</v>
      </c>
      <c r="Z434">
        <v>6.8659082854958848</v>
      </c>
    </row>
    <row r="435" spans="1:26" x14ac:dyDescent="0.2">
      <c r="A435" s="157">
        <v>8307</v>
      </c>
      <c r="B435" s="157" t="s">
        <v>87</v>
      </c>
      <c r="C435" s="157" t="s">
        <v>79</v>
      </c>
      <c r="D435" s="161">
        <v>42915</v>
      </c>
      <c r="E435" s="159"/>
      <c r="F435" s="169">
        <v>1.09511</v>
      </c>
      <c r="G435" s="169">
        <v>10.26693</v>
      </c>
      <c r="H435" t="s">
        <v>528</v>
      </c>
      <c r="I435">
        <v>9.9627478144879052E-3</v>
      </c>
      <c r="J435">
        <v>2.2397176731001176</v>
      </c>
      <c r="K435">
        <v>7.1457091223512091E-3</v>
      </c>
      <c r="L435">
        <v>1.3452119732081415E-2</v>
      </c>
      <c r="M435">
        <v>2.7192728238385264</v>
      </c>
      <c r="N435">
        <v>2.6907068894530126E-2</v>
      </c>
      <c r="O435">
        <v>2.092885998066834</v>
      </c>
      <c r="P435">
        <v>1.9438022214865198</v>
      </c>
      <c r="Q435">
        <v>7.5982037753138673E-3</v>
      </c>
      <c r="R435">
        <v>0.45040754464299249</v>
      </c>
      <c r="S435">
        <v>5.5106967423458397E-5</v>
      </c>
      <c r="T435">
        <v>0.45040754464299215</v>
      </c>
      <c r="U435">
        <v>1.3089832911334636</v>
      </c>
      <c r="V435">
        <v>0.39960458635726337</v>
      </c>
      <c r="W435">
        <v>0.18451197734554095</v>
      </c>
      <c r="X435">
        <v>1.1020297938197481</v>
      </c>
      <c r="Y435">
        <v>0.24170081748701447</v>
      </c>
      <c r="Z435">
        <v>0.94616261903839682</v>
      </c>
    </row>
    <row r="436" spans="1:26" x14ac:dyDescent="0.2">
      <c r="A436" s="1">
        <v>8625</v>
      </c>
      <c r="B436" s="1" t="s">
        <v>516</v>
      </c>
      <c r="C436" s="1" t="s">
        <v>505</v>
      </c>
      <c r="D436" s="175">
        <v>42915</v>
      </c>
      <c r="E436" s="8" t="s">
        <v>517</v>
      </c>
      <c r="F436" s="1">
        <v>0.10754</v>
      </c>
      <c r="G436" s="5">
        <v>0.10257999999999967</v>
      </c>
      <c r="H436" t="s">
        <v>529</v>
      </c>
      <c r="I436">
        <v>1.0040214451349274E-2</v>
      </c>
      <c r="J436">
        <v>0.23886077797814315</v>
      </c>
      <c r="K436">
        <v>7.1418336592663145E-3</v>
      </c>
      <c r="L436">
        <v>2.6398528139039954E-2</v>
      </c>
      <c r="M436">
        <v>9.4366136287922842E-2</v>
      </c>
      <c r="N436">
        <v>1.6986401620601287E-2</v>
      </c>
      <c r="O436">
        <v>7.2717292897492194E-2</v>
      </c>
      <c r="P436">
        <v>1.3744771167414995</v>
      </c>
      <c r="Q436">
        <v>7.7129595031461239E-3</v>
      </c>
      <c r="R436">
        <v>1.3185020363968074</v>
      </c>
      <c r="S436">
        <v>5.5939248360152046E-5</v>
      </c>
      <c r="T436">
        <v>1.3185020363968072</v>
      </c>
      <c r="U436">
        <v>5.3796226062217012E-4</v>
      </c>
      <c r="V436">
        <v>4.3580496580052062</v>
      </c>
      <c r="W436">
        <v>7.8971537179757023E-2</v>
      </c>
      <c r="X436">
        <v>0.36380322540713317</v>
      </c>
      <c r="Y436">
        <v>4.2444006645359029E-5</v>
      </c>
      <c r="Z436">
        <v>4.3067238186887566</v>
      </c>
    </row>
    <row r="437" spans="1:26" x14ac:dyDescent="0.2">
      <c r="A437" s="157">
        <v>8307</v>
      </c>
      <c r="B437" s="157" t="s">
        <v>87</v>
      </c>
      <c r="C437" s="157" t="s">
        <v>79</v>
      </c>
      <c r="D437" s="161">
        <v>42915</v>
      </c>
      <c r="E437" s="159"/>
      <c r="F437" s="169">
        <v>1.09511</v>
      </c>
      <c r="G437" s="169">
        <v>10.26693</v>
      </c>
      <c r="H437" t="s">
        <v>530</v>
      </c>
      <c r="I437">
        <v>9.869080762220905E-3</v>
      </c>
      <c r="J437">
        <v>1.9749582556793748</v>
      </c>
      <c r="K437">
        <v>7.1350370292474173E-3</v>
      </c>
      <c r="L437">
        <v>8.8786765024224164E-3</v>
      </c>
      <c r="M437">
        <v>2.7198988506701633</v>
      </c>
      <c r="N437">
        <v>2.367633264813675E-2</v>
      </c>
      <c r="O437">
        <v>2.0632102159501042</v>
      </c>
      <c r="P437">
        <v>2.2240014575025011</v>
      </c>
      <c r="Q437">
        <v>7.5784902809387829E-3</v>
      </c>
      <c r="R437">
        <v>0.31368562525105048</v>
      </c>
      <c r="S437">
        <v>5.4963992725167223E-5</v>
      </c>
      <c r="T437">
        <v>0.31368562525105109</v>
      </c>
      <c r="U437">
        <v>1.3141094240311075</v>
      </c>
      <c r="V437">
        <v>0.3418552807006402</v>
      </c>
      <c r="W437">
        <v>0.18771416899799317</v>
      </c>
      <c r="X437">
        <v>0.91273811134480931</v>
      </c>
      <c r="Y437">
        <v>0.24668363362478199</v>
      </c>
      <c r="Z437">
        <v>0.87565409735889244</v>
      </c>
    </row>
    <row r="438" spans="1:26" x14ac:dyDescent="0.2">
      <c r="A438" s="1">
        <v>8626</v>
      </c>
      <c r="B438" s="1" t="s">
        <v>518</v>
      </c>
      <c r="C438" s="1" t="s">
        <v>505</v>
      </c>
      <c r="D438" s="175">
        <v>42915</v>
      </c>
      <c r="E438" s="8" t="s">
        <v>519</v>
      </c>
      <c r="F438" s="1">
        <v>0.12590999999999999</v>
      </c>
      <c r="G438" s="5">
        <v>0.10506999999999955</v>
      </c>
      <c r="H438" t="s">
        <v>531</v>
      </c>
      <c r="I438">
        <v>1.0071891815808982E-2</v>
      </c>
      <c r="J438">
        <v>0.26517387273051479</v>
      </c>
      <c r="K438">
        <v>7.1354957125401471E-3</v>
      </c>
      <c r="L438">
        <v>2.6130594212537363E-2</v>
      </c>
      <c r="M438">
        <v>0.1108446170941913</v>
      </c>
      <c r="N438">
        <v>1.8450090057482559E-2</v>
      </c>
      <c r="O438">
        <v>8.4625343990050811E-2</v>
      </c>
      <c r="P438">
        <v>0.84867447903563875</v>
      </c>
      <c r="Q438">
        <v>7.6606259940026154E-3</v>
      </c>
      <c r="R438">
        <v>0.79865142828529945</v>
      </c>
      <c r="S438">
        <v>5.5559692735058594E-5</v>
      </c>
      <c r="T438">
        <v>0.79865142828530056</v>
      </c>
      <c r="U438">
        <v>8.5211515971701844E-4</v>
      </c>
      <c r="V438">
        <v>3.0156331200352708</v>
      </c>
      <c r="W438">
        <v>7.1903404268099352E-2</v>
      </c>
      <c r="X438">
        <v>0.28101269685803149</v>
      </c>
      <c r="Y438">
        <v>6.1209419861626589E-5</v>
      </c>
      <c r="Z438">
        <v>3.0824231432702658</v>
      </c>
    </row>
    <row r="439" spans="1:26" x14ac:dyDescent="0.2">
      <c r="A439" s="157">
        <v>8307</v>
      </c>
      <c r="B439" s="157" t="s">
        <v>87</v>
      </c>
      <c r="C439" s="157" t="s">
        <v>79</v>
      </c>
      <c r="D439" s="161">
        <v>42915</v>
      </c>
      <c r="E439" s="159"/>
      <c r="F439" s="169">
        <v>1.09511</v>
      </c>
      <c r="G439" s="169">
        <v>10.26693</v>
      </c>
      <c r="H439" t="s">
        <v>532</v>
      </c>
      <c r="I439">
        <v>1.0154385068296688E-2</v>
      </c>
      <c r="J439">
        <v>1.415532880461023</v>
      </c>
      <c r="K439">
        <v>7.1345368274411758E-3</v>
      </c>
      <c r="L439">
        <v>1.0943710460480075E-2</v>
      </c>
      <c r="M439">
        <v>2.7195366181675737</v>
      </c>
      <c r="N439">
        <v>1.9563828798446641E-2</v>
      </c>
      <c r="O439">
        <v>2.0250214564484832</v>
      </c>
      <c r="P439">
        <v>1.441312515296701</v>
      </c>
      <c r="Q439">
        <v>7.5903465452076564E-3</v>
      </c>
      <c r="R439">
        <v>0.37778577330645424</v>
      </c>
      <c r="S439">
        <v>5.5049981833665681E-5</v>
      </c>
      <c r="T439">
        <v>0.37778577330645391</v>
      </c>
      <c r="U439">
        <v>1.3098726341603939</v>
      </c>
      <c r="V439">
        <v>0.50143688663323993</v>
      </c>
      <c r="W439">
        <v>0.18794575656843951</v>
      </c>
      <c r="X439">
        <v>1.0255619134998248</v>
      </c>
      <c r="Y439">
        <v>0.24564373581294738</v>
      </c>
      <c r="Z439">
        <v>0.79804516319461005</v>
      </c>
    </row>
    <row r="440" spans="1:26" x14ac:dyDescent="0.2">
      <c r="A440" s="1">
        <v>8627</v>
      </c>
      <c r="B440" s="1" t="s">
        <v>520</v>
      </c>
      <c r="C440" s="1" t="s">
        <v>505</v>
      </c>
      <c r="D440" s="175">
        <v>42915</v>
      </c>
      <c r="E440" s="8" t="s">
        <v>521</v>
      </c>
      <c r="F440" s="1">
        <v>0.14738000000000001</v>
      </c>
      <c r="G440" s="5">
        <v>0.10458999999999996</v>
      </c>
      <c r="H440" t="s">
        <v>533</v>
      </c>
      <c r="I440">
        <v>1.0101782469534805E-2</v>
      </c>
      <c r="J440">
        <v>0.25982037178630757</v>
      </c>
      <c r="K440">
        <v>7.1263133778132646E-3</v>
      </c>
      <c r="L440">
        <v>2.839564985075075E-2</v>
      </c>
      <c r="M440">
        <v>0.10248573761442487</v>
      </c>
      <c r="N440">
        <v>1.9963128786216481E-2</v>
      </c>
      <c r="O440">
        <v>7.8368495191863091E-2</v>
      </c>
      <c r="P440">
        <v>1.4210669155660478</v>
      </c>
      <c r="Q440">
        <v>7.7180888325156741E-3</v>
      </c>
      <c r="R440">
        <v>1.510612628681552</v>
      </c>
      <c r="S440">
        <v>5.5976449492792143E-5</v>
      </c>
      <c r="T440">
        <v>1.5106126286815549</v>
      </c>
      <c r="U440">
        <v>9.8872994665495846E-4</v>
      </c>
      <c r="V440">
        <v>3.7469424932257112</v>
      </c>
      <c r="W440">
        <v>0.12587913970610431</v>
      </c>
      <c r="X440">
        <v>0.38946071276115773</v>
      </c>
      <c r="Y440">
        <v>1.2442675007281648E-4</v>
      </c>
      <c r="Z440">
        <v>3.7566185975107635</v>
      </c>
    </row>
    <row r="441" spans="1:26" x14ac:dyDescent="0.2">
      <c r="A441" s="157">
        <v>8307</v>
      </c>
      <c r="B441" s="157" t="s">
        <v>87</v>
      </c>
      <c r="C441" s="157" t="s">
        <v>79</v>
      </c>
      <c r="D441" s="161">
        <v>42915</v>
      </c>
      <c r="E441" s="159"/>
      <c r="F441" s="169">
        <v>1.09511</v>
      </c>
      <c r="G441" s="169">
        <v>10.26693</v>
      </c>
      <c r="H441" t="s">
        <v>534</v>
      </c>
      <c r="I441">
        <v>9.9235296361652476E-3</v>
      </c>
      <c r="J441">
        <v>2.0552318011446324</v>
      </c>
      <c r="K441">
        <v>7.1295100199923857E-3</v>
      </c>
      <c r="L441">
        <v>1.0347314396710111E-2</v>
      </c>
      <c r="M441">
        <v>2.7200911973962367</v>
      </c>
      <c r="N441">
        <v>2.5668486592919995E-2</v>
      </c>
      <c r="O441">
        <v>2.0749648410337196</v>
      </c>
      <c r="P441">
        <v>2.0239708873336899</v>
      </c>
      <c r="Q441">
        <v>7.5737247855088684E-3</v>
      </c>
      <c r="R441">
        <v>0.31414781747974546</v>
      </c>
      <c r="S441">
        <v>5.4929430345797255E-5</v>
      </c>
      <c r="T441">
        <v>0.31414781747974546</v>
      </c>
      <c r="U441">
        <v>1.3123415950800987</v>
      </c>
      <c r="V441">
        <v>0.42762630807647339</v>
      </c>
      <c r="W441">
        <v>0.19097539377318989</v>
      </c>
      <c r="X441">
        <v>1.1702055373762259</v>
      </c>
      <c r="Y441">
        <v>0.25088491405091612</v>
      </c>
      <c r="Z441">
        <v>1.2560930285540295</v>
      </c>
    </row>
    <row r="442" spans="1:26" x14ac:dyDescent="0.2">
      <c r="A442" s="1">
        <v>8628</v>
      </c>
      <c r="B442" s="1" t="s">
        <v>522</v>
      </c>
      <c r="C442" s="1" t="s">
        <v>505</v>
      </c>
      <c r="D442" s="175">
        <v>42915</v>
      </c>
      <c r="E442" s="8" t="s">
        <v>523</v>
      </c>
      <c r="F442" s="1">
        <v>0.12720000000000001</v>
      </c>
      <c r="G442" s="5">
        <v>0.10309999999999953</v>
      </c>
      <c r="H442" t="s">
        <v>535</v>
      </c>
      <c r="I442">
        <v>1.0075581959184893E-2</v>
      </c>
      <c r="J442">
        <v>0.3118195007197222</v>
      </c>
      <c r="K442">
        <v>7.1212767856642396E-3</v>
      </c>
      <c r="L442">
        <v>1.6477058679602821E-2</v>
      </c>
      <c r="M442">
        <v>0.17087850881981109</v>
      </c>
      <c r="N442">
        <v>1.0578521937728949E-2</v>
      </c>
      <c r="O442">
        <v>0.12970545045730383</v>
      </c>
      <c r="P442">
        <v>0.68074959774621735</v>
      </c>
      <c r="Q442">
        <v>7.6525188398899237E-3</v>
      </c>
      <c r="R442">
        <v>0.69143293399898842</v>
      </c>
      <c r="S442">
        <v>5.5500894538695851E-5</v>
      </c>
      <c r="T442">
        <v>0.69143293399898864</v>
      </c>
      <c r="U442">
        <v>4.5275136098972537E-3</v>
      </c>
      <c r="V442">
        <v>1.8031911328749015</v>
      </c>
      <c r="W442">
        <v>9.5873987883476244E-2</v>
      </c>
      <c r="X442">
        <v>0.23811781129612428</v>
      </c>
      <c r="Y442">
        <v>4.3211768644837745E-4</v>
      </c>
      <c r="Z442">
        <v>1.7280682556675888</v>
      </c>
    </row>
    <row r="443" spans="1:26" x14ac:dyDescent="0.2">
      <c r="A443" s="157">
        <v>8307</v>
      </c>
      <c r="B443" s="157" t="s">
        <v>87</v>
      </c>
      <c r="C443" s="157" t="s">
        <v>79</v>
      </c>
      <c r="D443" s="161">
        <v>42915</v>
      </c>
      <c r="E443" s="159"/>
      <c r="F443" s="169">
        <v>1.09511</v>
      </c>
      <c r="G443" s="169">
        <v>10.26693</v>
      </c>
      <c r="H443" t="s">
        <v>536</v>
      </c>
      <c r="I443">
        <v>1.0054206432384631E-2</v>
      </c>
      <c r="J443">
        <v>1.6478269261794114</v>
      </c>
      <c r="K443">
        <v>7.1261172858546919E-3</v>
      </c>
      <c r="L443">
        <v>1.0081263996388043E-2</v>
      </c>
      <c r="M443">
        <v>2.7201320079623934</v>
      </c>
      <c r="N443">
        <v>2.5065589166291615E-2</v>
      </c>
      <c r="O443">
        <v>2.0512833409903872</v>
      </c>
      <c r="P443">
        <v>1.5529816208062324</v>
      </c>
      <c r="Q443">
        <v>7.5602507161667033E-3</v>
      </c>
      <c r="R443">
        <v>0.37182796135225038</v>
      </c>
      <c r="S443">
        <v>5.4831707894247246E-5</v>
      </c>
      <c r="T443">
        <v>0.37182796135225021</v>
      </c>
      <c r="U443">
        <v>1.3140169411153262</v>
      </c>
      <c r="V443">
        <v>0.42606376656319084</v>
      </c>
      <c r="W443">
        <v>0.19010316356172502</v>
      </c>
      <c r="X443">
        <v>1.1032649988189294</v>
      </c>
      <c r="Y443">
        <v>0.24858802169959737</v>
      </c>
      <c r="Z443">
        <v>1.0684703201381869</v>
      </c>
    </row>
    <row r="444" spans="1:26" x14ac:dyDescent="0.2">
      <c r="A444" s="1">
        <v>8629</v>
      </c>
      <c r="B444" s="1" t="s">
        <v>540</v>
      </c>
      <c r="C444" s="1" t="s">
        <v>505</v>
      </c>
      <c r="D444" s="175">
        <v>42915</v>
      </c>
      <c r="E444" s="8">
        <v>154</v>
      </c>
      <c r="F444" s="1">
        <v>0.14358000000000001</v>
      </c>
      <c r="G444" s="5">
        <v>0.10394999999999932</v>
      </c>
      <c r="H444" t="s">
        <v>537</v>
      </c>
      <c r="I444">
        <v>1.0109079229078863E-2</v>
      </c>
      <c r="J444">
        <v>0.33555299521242671</v>
      </c>
      <c r="K444">
        <v>7.1267252926484614E-3</v>
      </c>
      <c r="L444">
        <v>1.37687228390129E-2</v>
      </c>
      <c r="M444">
        <v>0.19976770958437495</v>
      </c>
      <c r="N444">
        <v>1.3385404836381939E-2</v>
      </c>
      <c r="O444">
        <v>0.15278536329375494</v>
      </c>
      <c r="P444">
        <v>0.91383606644039916</v>
      </c>
      <c r="Q444">
        <v>7.7276227633914247E-3</v>
      </c>
      <c r="R444">
        <v>0.80090575896133964</v>
      </c>
      <c r="S444">
        <v>5.6045595574382437E-5</v>
      </c>
      <c r="T444">
        <v>0.80090575896133975</v>
      </c>
      <c r="U444">
        <v>6.9840936712774167E-3</v>
      </c>
      <c r="V444">
        <v>1.2125088900695884</v>
      </c>
      <c r="W444">
        <v>0.14218995844219581</v>
      </c>
      <c r="X444">
        <v>0.30497899773905146</v>
      </c>
      <c r="Y444">
        <v>9.932254726288533E-4</v>
      </c>
      <c r="Z444">
        <v>1.1355029293965964</v>
      </c>
    </row>
    <row r="445" spans="1:26" x14ac:dyDescent="0.2">
      <c r="A445" s="157">
        <v>8307</v>
      </c>
      <c r="B445" s="157" t="s">
        <v>87</v>
      </c>
      <c r="C445" s="157" t="s">
        <v>79</v>
      </c>
      <c r="D445" s="161">
        <v>42915</v>
      </c>
      <c r="E445" s="159"/>
      <c r="F445" s="169">
        <v>1.09511</v>
      </c>
      <c r="G445" s="169">
        <v>10.26693</v>
      </c>
      <c r="H445" t="s">
        <v>538</v>
      </c>
      <c r="I445">
        <v>9.9220731501532718E-3</v>
      </c>
      <c r="J445">
        <v>2.1144499356904323</v>
      </c>
      <c r="K445">
        <v>7.1193005765476363E-3</v>
      </c>
      <c r="L445">
        <v>8.4082347099933112E-3</v>
      </c>
      <c r="M445">
        <v>2.7199464977090342</v>
      </c>
      <c r="N445">
        <v>2.5460575236721548E-2</v>
      </c>
      <c r="O445">
        <v>2.0679780762371691</v>
      </c>
      <c r="P445">
        <v>1.9837686092128954</v>
      </c>
      <c r="Q445">
        <v>7.5527207016000244E-3</v>
      </c>
      <c r="R445">
        <v>0.34324268378231965</v>
      </c>
      <c r="S445">
        <v>5.4777095477984786E-5</v>
      </c>
      <c r="T445">
        <v>0.34324268378231931</v>
      </c>
      <c r="U445">
        <v>1.3132962663152579</v>
      </c>
      <c r="V445">
        <v>0.4748574589440997</v>
      </c>
      <c r="W445">
        <v>0.1940561043708264</v>
      </c>
      <c r="X445">
        <v>1.0233519713959458</v>
      </c>
      <c r="Y445">
        <v>0.25525930434564648</v>
      </c>
      <c r="Z445">
        <v>0.86366628942003076</v>
      </c>
    </row>
    <row r="446" spans="1:26" x14ac:dyDescent="0.2">
      <c r="A446" s="1">
        <v>8630</v>
      </c>
      <c r="B446" s="1" t="s">
        <v>541</v>
      </c>
      <c r="C446" s="1" t="s">
        <v>505</v>
      </c>
      <c r="D446" s="175">
        <v>42915</v>
      </c>
      <c r="E446" s="8" t="s">
        <v>542</v>
      </c>
      <c r="F446" s="1">
        <v>0.12167</v>
      </c>
      <c r="G446" s="5">
        <v>0.10189999999999877</v>
      </c>
      <c r="H446" t="s">
        <v>539</v>
      </c>
      <c r="I446">
        <v>1.0110615894643476E-2</v>
      </c>
      <c r="J446">
        <v>0.21663417824474734</v>
      </c>
      <c r="K446">
        <v>7.1221033831460013E-3</v>
      </c>
      <c r="L446">
        <v>1.1364951478369112E-2</v>
      </c>
      <c r="M446">
        <v>0.35733759954550448</v>
      </c>
      <c r="N446">
        <v>1.0867928721720321E-2</v>
      </c>
      <c r="O446">
        <v>0.26740153647295761</v>
      </c>
      <c r="P446">
        <v>0.36489004810445835</v>
      </c>
      <c r="Q446">
        <v>7.5662343944717233E-3</v>
      </c>
      <c r="R446">
        <v>0.29564443776503757</v>
      </c>
      <c r="S446">
        <v>5.4875105304369139E-5</v>
      </c>
      <c r="T446">
        <v>0.29564443776503735</v>
      </c>
      <c r="U446">
        <v>1.0953719129305275E-2</v>
      </c>
      <c r="V446">
        <v>0.96430406617886411</v>
      </c>
      <c r="W446">
        <v>7.9610174210725929E-2</v>
      </c>
      <c r="X446">
        <v>0.37686576104179675</v>
      </c>
      <c r="Y446">
        <v>8.7350381817466927E-4</v>
      </c>
      <c r="Z446">
        <v>0.98078840328182892</v>
      </c>
    </row>
    <row r="447" spans="1:26" x14ac:dyDescent="0.2">
      <c r="A447" s="157">
        <v>8307</v>
      </c>
      <c r="B447" s="157" t="s">
        <v>87</v>
      </c>
      <c r="C447" s="157" t="s">
        <v>79</v>
      </c>
      <c r="D447" s="161">
        <v>42915</v>
      </c>
      <c r="E447" s="159"/>
      <c r="F447" s="169">
        <v>1.09511</v>
      </c>
      <c r="G447" s="169">
        <v>10.26693</v>
      </c>
      <c r="H447" t="s">
        <v>538</v>
      </c>
      <c r="I447">
        <v>9.9220731501532718E-3</v>
      </c>
      <c r="J447">
        <v>2.1144499356904323</v>
      </c>
      <c r="K447">
        <v>7.1193005765476363E-3</v>
      </c>
      <c r="L447">
        <v>8.4082347099933112E-3</v>
      </c>
      <c r="M447">
        <v>2.7199464977090342</v>
      </c>
      <c r="N447">
        <v>2.5460575236721548E-2</v>
      </c>
      <c r="O447">
        <v>2.0679780762371691</v>
      </c>
      <c r="P447">
        <v>1.9837686092128954</v>
      </c>
      <c r="Q447">
        <v>7.5527207016000244E-3</v>
      </c>
      <c r="R447">
        <v>0.34324268378231965</v>
      </c>
      <c r="S447">
        <v>5.4777095477984786E-5</v>
      </c>
      <c r="T447">
        <v>0.34324268378231931</v>
      </c>
      <c r="U447">
        <v>1.3132962663152579</v>
      </c>
      <c r="V447">
        <v>0.4748574589440997</v>
      </c>
      <c r="W447">
        <v>0.1940561043708264</v>
      </c>
      <c r="X447">
        <v>1.0233519713959458</v>
      </c>
      <c r="Y447">
        <v>0.25525930434564648</v>
      </c>
      <c r="Z447">
        <v>0.86366628942003076</v>
      </c>
    </row>
    <row r="449" spans="1:26" x14ac:dyDescent="0.2">
      <c r="A449" s="157">
        <v>8307</v>
      </c>
      <c r="B449" s="157" t="s">
        <v>87</v>
      </c>
      <c r="C449" s="157" t="s">
        <v>79</v>
      </c>
      <c r="D449" s="161">
        <v>42916</v>
      </c>
      <c r="E449" s="159"/>
      <c r="F449" s="169">
        <v>1.09511</v>
      </c>
      <c r="G449" s="169">
        <v>10.26693</v>
      </c>
      <c r="H449" t="s">
        <v>430</v>
      </c>
      <c r="I449">
        <v>9.7689078050803881E-3</v>
      </c>
      <c r="J449">
        <v>2.019255421833841</v>
      </c>
      <c r="K449">
        <v>7.1542203458080317E-3</v>
      </c>
      <c r="L449">
        <v>1.5730673076576569E-2</v>
      </c>
      <c r="M449">
        <v>2.7198320898412494</v>
      </c>
      <c r="N449">
        <v>2.7506523071939612E-2</v>
      </c>
      <c r="O449">
        <v>2.107044731831182</v>
      </c>
      <c r="P449">
        <v>2.3775247313243399</v>
      </c>
      <c r="Q449">
        <v>7.5422265072161085E-3</v>
      </c>
      <c r="R449">
        <v>0.54471970665035074</v>
      </c>
      <c r="S449">
        <v>5.4700984959610897E-5</v>
      </c>
      <c r="T449">
        <v>0.54471970665035097</v>
      </c>
      <c r="U449">
        <v>1.3126448490058864</v>
      </c>
      <c r="V449">
        <v>0.64721359152596913</v>
      </c>
      <c r="W449">
        <v>0.19208194875771697</v>
      </c>
      <c r="X449">
        <v>1.6983327834984026</v>
      </c>
      <c r="Y449">
        <v>0.25067151164010848</v>
      </c>
      <c r="Z449">
        <v>1.4633046696920433</v>
      </c>
    </row>
    <row r="450" spans="1:26" x14ac:dyDescent="0.2">
      <c r="A450" s="1">
        <v>8631</v>
      </c>
      <c r="B450" s="1" t="s">
        <v>543</v>
      </c>
      <c r="C450" s="1" t="s">
        <v>505</v>
      </c>
      <c r="D450" s="175">
        <v>42916</v>
      </c>
      <c r="E450" s="8" t="s">
        <v>544</v>
      </c>
      <c r="F450" s="1">
        <v>0.11874999999999999</v>
      </c>
      <c r="G450" s="5">
        <v>0.10521000000000136</v>
      </c>
      <c r="H450" t="s">
        <v>555</v>
      </c>
      <c r="I450">
        <v>1.0050031296218419E-2</v>
      </c>
      <c r="J450">
        <v>0.23109140538192796</v>
      </c>
      <c r="K450">
        <v>7.1587751193972551E-3</v>
      </c>
      <c r="L450">
        <v>1.9603977338385221E-2</v>
      </c>
      <c r="M450">
        <v>0.13139701408212334</v>
      </c>
      <c r="N450">
        <v>1.1352323787794881E-2</v>
      </c>
      <c r="O450">
        <v>9.8435075100705025E-2</v>
      </c>
      <c r="P450">
        <v>0.96203531795527719</v>
      </c>
      <c r="Q450">
        <v>7.5258074519693524E-3</v>
      </c>
      <c r="R450">
        <v>0.89139559414387493</v>
      </c>
      <c r="S450">
        <v>5.458190361231318E-5</v>
      </c>
      <c r="T450">
        <v>0.8913955941438737</v>
      </c>
      <c r="U450">
        <v>4.8754345340934523E-3</v>
      </c>
      <c r="V450">
        <v>1.2986303688898617</v>
      </c>
      <c r="W450">
        <v>0.20271110981413126</v>
      </c>
      <c r="X450">
        <v>0.44405024667878346</v>
      </c>
      <c r="Y450">
        <v>9.905401129939016E-4</v>
      </c>
      <c r="Z450">
        <v>1.0655815535834583</v>
      </c>
    </row>
    <row r="451" spans="1:26" x14ac:dyDescent="0.2">
      <c r="A451" s="157">
        <v>8307</v>
      </c>
      <c r="B451" s="157" t="s">
        <v>87</v>
      </c>
      <c r="C451" s="157" t="s">
        <v>79</v>
      </c>
      <c r="D451" s="161">
        <v>42916</v>
      </c>
      <c r="E451" s="159"/>
      <c r="F451" s="169">
        <v>1.09511</v>
      </c>
      <c r="G451" s="169">
        <v>10.26693</v>
      </c>
      <c r="H451" t="s">
        <v>432</v>
      </c>
      <c r="I451">
        <v>9.271705240802966E-3</v>
      </c>
      <c r="J451">
        <v>3.758517040840506</v>
      </c>
      <c r="K451">
        <v>7.1576812613729311E-3</v>
      </c>
      <c r="L451">
        <v>1.296904099414172E-2</v>
      </c>
      <c r="M451">
        <v>2.7202291216229755</v>
      </c>
      <c r="N451">
        <v>3.7695659000519577E-2</v>
      </c>
      <c r="O451">
        <v>2.2366263425565749</v>
      </c>
      <c r="P451">
        <v>3.562327881608085</v>
      </c>
      <c r="Q451">
        <v>7.565790714474367E-3</v>
      </c>
      <c r="R451">
        <v>0.5345937832490355</v>
      </c>
      <c r="S451">
        <v>5.4871887457114215E-5</v>
      </c>
      <c r="T451">
        <v>0.53459378324903573</v>
      </c>
      <c r="U451">
        <v>1.3141564818427878</v>
      </c>
      <c r="V451">
        <v>0.65112386125875776</v>
      </c>
      <c r="W451">
        <v>0.18500118045828695</v>
      </c>
      <c r="X451">
        <v>1.506935548514154</v>
      </c>
      <c r="Y451">
        <v>0.24199413210537488</v>
      </c>
      <c r="Z451">
        <v>1.5054747523704557</v>
      </c>
    </row>
    <row r="452" spans="1:26" x14ac:dyDescent="0.2">
      <c r="A452" s="1">
        <v>8632</v>
      </c>
      <c r="B452" s="1" t="s">
        <v>545</v>
      </c>
      <c r="C452" s="1" t="s">
        <v>505</v>
      </c>
      <c r="D452" s="175">
        <v>42916</v>
      </c>
      <c r="E452" s="8" t="s">
        <v>546</v>
      </c>
      <c r="F452" s="1">
        <v>0.14255999999999999</v>
      </c>
      <c r="G452" s="5">
        <v>0.10604000000000013</v>
      </c>
      <c r="H452" t="s">
        <v>556</v>
      </c>
      <c r="I452">
        <v>1.0005846184413782E-2</v>
      </c>
      <c r="J452">
        <v>0.34970336232801996</v>
      </c>
      <c r="K452">
        <v>7.1588029177213248E-3</v>
      </c>
      <c r="L452">
        <v>2.1509540838322575E-2</v>
      </c>
      <c r="M452">
        <v>0.16457461531029419</v>
      </c>
      <c r="N452">
        <v>1.2627967761558152E-2</v>
      </c>
      <c r="O452">
        <v>0.12541222059693072</v>
      </c>
      <c r="P452">
        <v>0.97303440300770105</v>
      </c>
      <c r="Q452">
        <v>7.6407632090342067E-3</v>
      </c>
      <c r="R452">
        <v>1.038556177378303</v>
      </c>
      <c r="S452">
        <v>5.5415635287198434E-5</v>
      </c>
      <c r="T452">
        <v>1.0385561773783036</v>
      </c>
      <c r="U452">
        <v>5.8993497797145116E-3</v>
      </c>
      <c r="V452">
        <v>1.2675973607607069</v>
      </c>
      <c r="W452">
        <v>6.18225787468938E-2</v>
      </c>
      <c r="X452">
        <v>0.36973122221025501</v>
      </c>
      <c r="Y452">
        <v>3.6457797972280255E-4</v>
      </c>
      <c r="Z452">
        <v>1.2068203128389907</v>
      </c>
    </row>
    <row r="453" spans="1:26" x14ac:dyDescent="0.2">
      <c r="A453" s="157">
        <v>8307</v>
      </c>
      <c r="B453" s="157" t="s">
        <v>87</v>
      </c>
      <c r="C453" s="157" t="s">
        <v>79</v>
      </c>
      <c r="D453" s="161">
        <v>42916</v>
      </c>
      <c r="E453" s="159"/>
      <c r="F453" s="169">
        <v>1.09511</v>
      </c>
      <c r="G453" s="169">
        <v>10.26693</v>
      </c>
      <c r="H453" t="s">
        <v>434</v>
      </c>
      <c r="I453">
        <v>9.5600257755120398E-3</v>
      </c>
      <c r="J453">
        <v>3.1849214419582306</v>
      </c>
      <c r="K453">
        <v>7.1508709811849269E-3</v>
      </c>
      <c r="L453">
        <v>1.2086698923678718E-2</v>
      </c>
      <c r="M453">
        <v>2.7188376318187544</v>
      </c>
      <c r="N453">
        <v>3.414635517231486E-2</v>
      </c>
      <c r="O453">
        <v>2.1648814898465853</v>
      </c>
      <c r="P453">
        <v>3.0424612290700135</v>
      </c>
      <c r="Q453">
        <v>7.5899791504039299E-3</v>
      </c>
      <c r="R453">
        <v>0.63890299452120125</v>
      </c>
      <c r="S453">
        <v>5.5047317254762632E-5</v>
      </c>
      <c r="T453">
        <v>0.63890299452120169</v>
      </c>
      <c r="U453">
        <v>1.3199436468340322</v>
      </c>
      <c r="V453">
        <v>0.77534354708293174</v>
      </c>
      <c r="W453">
        <v>0.18381022675203848</v>
      </c>
      <c r="X453">
        <v>1.6504998954025643</v>
      </c>
      <c r="Y453">
        <v>0.24416161094903979</v>
      </c>
      <c r="Z453">
        <v>1.5488192761076487</v>
      </c>
    </row>
    <row r="454" spans="1:26" x14ac:dyDescent="0.2">
      <c r="A454" s="1">
        <v>8633</v>
      </c>
      <c r="B454" s="1" t="s">
        <v>547</v>
      </c>
      <c r="C454" s="1" t="s">
        <v>505</v>
      </c>
      <c r="D454" s="175">
        <v>42916</v>
      </c>
      <c r="E454" s="8" t="s">
        <v>548</v>
      </c>
      <c r="F454" s="1">
        <v>0.13535</v>
      </c>
      <c r="G454" s="5">
        <v>0.10472000000000037</v>
      </c>
      <c r="H454" t="s">
        <v>557</v>
      </c>
      <c r="I454">
        <v>1.0034971037077196E-2</v>
      </c>
      <c r="J454">
        <v>0.3099711883190312</v>
      </c>
      <c r="K454">
        <v>7.1514603887295365E-3</v>
      </c>
      <c r="L454">
        <v>1.2801162560332702E-2</v>
      </c>
      <c r="M454">
        <v>0.25031412884558868</v>
      </c>
      <c r="N454">
        <v>9.0157090576490784E-3</v>
      </c>
      <c r="O454">
        <v>0.18958563308372278</v>
      </c>
      <c r="P454">
        <v>0.62570603170295003</v>
      </c>
      <c r="Q454">
        <v>7.5986179115390745E-3</v>
      </c>
      <c r="R454">
        <v>0.50055863518159227</v>
      </c>
      <c r="S454">
        <v>5.5109971000638758E-5</v>
      </c>
      <c r="T454">
        <v>0.50055863518159249</v>
      </c>
      <c r="U454">
        <v>1.0511161564806516E-2</v>
      </c>
      <c r="V454">
        <v>1.3600584346000129</v>
      </c>
      <c r="W454">
        <v>0.18793505535240504</v>
      </c>
      <c r="X454">
        <v>0.45374970286674599</v>
      </c>
      <c r="Y454">
        <v>1.9768605506448318E-3</v>
      </c>
      <c r="Z454">
        <v>1.2320451548039044</v>
      </c>
    </row>
    <row r="455" spans="1:26" x14ac:dyDescent="0.2">
      <c r="A455" s="157">
        <v>8307</v>
      </c>
      <c r="B455" s="157" t="s">
        <v>87</v>
      </c>
      <c r="C455" s="157" t="s">
        <v>79</v>
      </c>
      <c r="D455" s="161">
        <v>42916</v>
      </c>
      <c r="E455" s="159"/>
      <c r="F455" s="169">
        <v>1.09511</v>
      </c>
      <c r="G455" s="169">
        <v>10.26693</v>
      </c>
      <c r="H455" t="s">
        <v>436</v>
      </c>
      <c r="I455">
        <v>9.2782808682865814E-3</v>
      </c>
      <c r="J455">
        <v>3.7654379189441771</v>
      </c>
      <c r="K455">
        <v>7.1499733833147354E-3</v>
      </c>
      <c r="L455">
        <v>1.9039873086568883E-2</v>
      </c>
      <c r="M455">
        <v>2.7205314203919539</v>
      </c>
      <c r="N455">
        <v>4.3561503291459434E-2</v>
      </c>
      <c r="O455">
        <v>2.2229589025746428</v>
      </c>
      <c r="P455">
        <v>3.6226682638460241</v>
      </c>
      <c r="Q455">
        <v>7.5560729860093927E-3</v>
      </c>
      <c r="R455">
        <v>0.53876273999189017</v>
      </c>
      <c r="S455">
        <v>5.4801408359450502E-5</v>
      </c>
      <c r="T455">
        <v>0.53876273999188995</v>
      </c>
      <c r="U455">
        <v>1.3154038044697456</v>
      </c>
      <c r="V455">
        <v>0.49442347098851019</v>
      </c>
      <c r="W455">
        <v>0.1880446690445072</v>
      </c>
      <c r="X455">
        <v>1.9364647905692141</v>
      </c>
      <c r="Y455">
        <v>0.2473018386254455</v>
      </c>
      <c r="Z455">
        <v>1.8567119285520663</v>
      </c>
    </row>
    <row r="456" spans="1:26" x14ac:dyDescent="0.2">
      <c r="A456" s="1">
        <v>8634</v>
      </c>
      <c r="B456" s="1" t="s">
        <v>549</v>
      </c>
      <c r="C456" s="1" t="s">
        <v>505</v>
      </c>
      <c r="D456" s="175">
        <v>42916</v>
      </c>
      <c r="E456" s="8" t="s">
        <v>550</v>
      </c>
      <c r="F456" s="1">
        <v>0.14022999999999999</v>
      </c>
      <c r="G456" s="5">
        <v>0.1034000000000006</v>
      </c>
      <c r="H456" t="s">
        <v>558</v>
      </c>
      <c r="I456">
        <v>1.0002236124955616E-2</v>
      </c>
      <c r="J456">
        <v>0.24559425659927053</v>
      </c>
      <c r="K456">
        <v>7.1524963407948675E-3</v>
      </c>
      <c r="L456">
        <v>2.1220135989842254E-2</v>
      </c>
      <c r="M456">
        <v>0.19385430104917545</v>
      </c>
      <c r="N456">
        <v>1.6511580821418598E-2</v>
      </c>
      <c r="O456">
        <v>0.14812616693030575</v>
      </c>
      <c r="P456">
        <v>0.85276780301443078</v>
      </c>
      <c r="Q456">
        <v>7.6620779122754815E-3</v>
      </c>
      <c r="R456">
        <v>0.73024676493523233</v>
      </c>
      <c r="S456">
        <v>5.5570222962376831E-5</v>
      </c>
      <c r="T456">
        <v>0.73024676493523411</v>
      </c>
      <c r="U456">
        <v>8.3175562474856884E-3</v>
      </c>
      <c r="V456">
        <v>1.7995433114438131</v>
      </c>
      <c r="W456">
        <v>0.18008156692825744</v>
      </c>
      <c r="X456">
        <v>0.33934922743410456</v>
      </c>
      <c r="Y456">
        <v>1.4976947177084334E-3</v>
      </c>
      <c r="Z456">
        <v>1.5823270114141401</v>
      </c>
    </row>
    <row r="457" spans="1:26" x14ac:dyDescent="0.2">
      <c r="A457" s="157">
        <v>8307</v>
      </c>
      <c r="B457" s="157" t="s">
        <v>87</v>
      </c>
      <c r="C457" s="157" t="s">
        <v>79</v>
      </c>
      <c r="D457" s="161">
        <v>42916</v>
      </c>
      <c r="E457" s="159"/>
      <c r="F457" s="169">
        <v>1.09511</v>
      </c>
      <c r="G457" s="169">
        <v>10.26693</v>
      </c>
      <c r="H457" t="s">
        <v>469</v>
      </c>
      <c r="I457">
        <v>9.2426240267197996E-3</v>
      </c>
      <c r="J457">
        <v>3.8030418564953541</v>
      </c>
      <c r="K457">
        <v>7.1428501088522519E-3</v>
      </c>
      <c r="L457">
        <v>1.5039432587284022E-2</v>
      </c>
      <c r="M457">
        <v>2.7200635841104455</v>
      </c>
      <c r="N457">
        <v>3.6653116111859313E-2</v>
      </c>
      <c r="O457">
        <v>2.2438918168187891</v>
      </c>
      <c r="P457">
        <v>4.067581230008531</v>
      </c>
      <c r="Q457">
        <v>7.5531887505519424E-3</v>
      </c>
      <c r="R457">
        <v>0.46636633499944358</v>
      </c>
      <c r="S457">
        <v>5.4780490064272394E-5</v>
      </c>
      <c r="T457">
        <v>0.46636633499944313</v>
      </c>
      <c r="U457">
        <v>1.3134084633806495</v>
      </c>
      <c r="V457">
        <v>0.68370227816848106</v>
      </c>
      <c r="W457">
        <v>0.19238177061719969</v>
      </c>
      <c r="X457">
        <v>1.572727573972164</v>
      </c>
      <c r="Y457">
        <v>0.25155895616341101</v>
      </c>
      <c r="Z457">
        <v>1.3954194228357986</v>
      </c>
    </row>
    <row r="458" spans="1:26" x14ac:dyDescent="0.2">
      <c r="A458" s="1">
        <v>8635</v>
      </c>
      <c r="B458" s="1" t="s">
        <v>551</v>
      </c>
      <c r="C458" s="1" t="s">
        <v>505</v>
      </c>
      <c r="D458" s="175">
        <v>42916</v>
      </c>
      <c r="E458" s="8" t="s">
        <v>552</v>
      </c>
      <c r="F458" s="1">
        <v>0.17479</v>
      </c>
      <c r="G458" s="5">
        <v>0.10327999999999982</v>
      </c>
      <c r="H458" t="s">
        <v>559</v>
      </c>
      <c r="I458">
        <v>1.0011783133333752E-2</v>
      </c>
      <c r="J458">
        <v>0.44054158579894143</v>
      </c>
      <c r="K458">
        <v>7.1410022596619521E-3</v>
      </c>
      <c r="L458">
        <v>1.7608601736267056E-2</v>
      </c>
      <c r="M458">
        <v>0.25953257108034672</v>
      </c>
      <c r="N458">
        <v>1.4074311604380794E-2</v>
      </c>
      <c r="O458">
        <v>0.1969895838766543</v>
      </c>
      <c r="P458">
        <v>0.56247965111481413</v>
      </c>
      <c r="Q458">
        <v>7.5975498550840976E-3</v>
      </c>
      <c r="R458">
        <v>0.38323113781022317</v>
      </c>
      <c r="S458">
        <v>5.5102224781399157E-5</v>
      </c>
      <c r="T458">
        <v>0.38323113781022422</v>
      </c>
      <c r="U458">
        <v>1.1374288277944322E-2</v>
      </c>
      <c r="V458">
        <v>1.2345878621269779</v>
      </c>
      <c r="W458">
        <v>0.1733381072956503</v>
      </c>
      <c r="X458">
        <v>0.43589462794879924</v>
      </c>
      <c r="Y458">
        <v>1.9683915318347675E-3</v>
      </c>
      <c r="Z458">
        <v>1.2062283668455853</v>
      </c>
    </row>
    <row r="459" spans="1:26" x14ac:dyDescent="0.2">
      <c r="A459" s="157">
        <v>8307</v>
      </c>
      <c r="B459" s="157" t="s">
        <v>87</v>
      </c>
      <c r="C459" s="157" t="s">
        <v>79</v>
      </c>
      <c r="D459" s="161">
        <v>42916</v>
      </c>
      <c r="E459" s="159"/>
      <c r="F459" s="169">
        <v>1.09511</v>
      </c>
      <c r="G459" s="169">
        <v>10.26693</v>
      </c>
      <c r="H459" t="s">
        <v>560</v>
      </c>
      <c r="I459">
        <v>9.5552524652796934E-3</v>
      </c>
      <c r="J459">
        <v>3.1579712649875482</v>
      </c>
      <c r="K459">
        <v>7.1420172150646524E-3</v>
      </c>
      <c r="L459">
        <v>1.6999707199661443E-2</v>
      </c>
      <c r="M459">
        <v>2.7200023308180583</v>
      </c>
      <c r="N459">
        <v>4.0238788628819244E-2</v>
      </c>
      <c r="O459">
        <v>2.1576929405976313</v>
      </c>
      <c r="P459">
        <v>3.376961189367377</v>
      </c>
      <c r="Q459">
        <v>7.6055094091460607E-3</v>
      </c>
      <c r="R459">
        <v>0.66564453933768308</v>
      </c>
      <c r="S459">
        <v>5.5159952489074366E-5</v>
      </c>
      <c r="T459">
        <v>0.66564453933768164</v>
      </c>
      <c r="U459">
        <v>1.3111799368174204</v>
      </c>
      <c r="V459">
        <v>0.47118586425641618</v>
      </c>
      <c r="W459">
        <v>0.18805424421817735</v>
      </c>
      <c r="X459">
        <v>1.5046214045292963</v>
      </c>
      <c r="Y459">
        <v>0.24609975739962145</v>
      </c>
      <c r="Z459">
        <v>1.2792273117136541</v>
      </c>
    </row>
    <row r="460" spans="1:26" x14ac:dyDescent="0.2">
      <c r="A460" s="1">
        <v>8636</v>
      </c>
      <c r="B460" s="1" t="s">
        <v>553</v>
      </c>
      <c r="C460" s="1" t="s">
        <v>505</v>
      </c>
      <c r="D460" s="175">
        <v>42916</v>
      </c>
      <c r="E460" s="8" t="s">
        <v>554</v>
      </c>
      <c r="F460" s="1">
        <v>0.13794999999999999</v>
      </c>
      <c r="G460" s="5">
        <v>0.10257999999999967</v>
      </c>
      <c r="H460" t="s">
        <v>561</v>
      </c>
      <c r="I460">
        <v>1.0043688610640551E-2</v>
      </c>
      <c r="J460">
        <v>0.34099364196918458</v>
      </c>
      <c r="K460">
        <v>7.1434981665673032E-3</v>
      </c>
      <c r="L460">
        <v>3.9453695736836193E-2</v>
      </c>
      <c r="M460">
        <v>8.9092608913061394E-2</v>
      </c>
      <c r="N460">
        <v>2.3339792416253471E-2</v>
      </c>
      <c r="O460">
        <v>6.7630441937240132E-2</v>
      </c>
      <c r="P460">
        <v>1.8345148037221415</v>
      </c>
      <c r="Q460">
        <v>7.6264936843009612E-3</v>
      </c>
      <c r="R460">
        <v>1.6044703471487158</v>
      </c>
      <c r="S460">
        <v>5.5312143691306007E-5</v>
      </c>
      <c r="T460">
        <v>1.6044703471487172</v>
      </c>
      <c r="U460">
        <v>4.6899837361835646E-3</v>
      </c>
      <c r="V460">
        <v>1.7697873369290642</v>
      </c>
      <c r="W460">
        <v>0.12730830172563809</v>
      </c>
      <c r="X460">
        <v>0.40676720237457314</v>
      </c>
      <c r="Y460">
        <v>5.9606895022193765E-4</v>
      </c>
      <c r="Z460">
        <v>1.7211585548348247</v>
      </c>
    </row>
    <row r="461" spans="1:26" x14ac:dyDescent="0.2">
      <c r="A461" s="157">
        <v>8307</v>
      </c>
      <c r="B461" s="157" t="s">
        <v>87</v>
      </c>
      <c r="C461" s="157" t="s">
        <v>79</v>
      </c>
      <c r="D461" s="161">
        <v>42916</v>
      </c>
      <c r="E461" s="159"/>
      <c r="F461" s="169">
        <v>1.09511</v>
      </c>
      <c r="G461" s="169">
        <v>10.26693</v>
      </c>
      <c r="H461" t="s">
        <v>560</v>
      </c>
      <c r="I461">
        <v>9.5552524652796934E-3</v>
      </c>
      <c r="J461">
        <v>3.1579712649875482</v>
      </c>
      <c r="K461">
        <v>7.1420172150646524E-3</v>
      </c>
      <c r="L461">
        <v>1.6999707199661443E-2</v>
      </c>
      <c r="M461">
        <v>2.7200023308180583</v>
      </c>
      <c r="N461">
        <v>4.0238788628819244E-2</v>
      </c>
      <c r="O461">
        <v>2.1576929405976313</v>
      </c>
      <c r="P461">
        <v>3.376961189367377</v>
      </c>
      <c r="Q461">
        <v>7.6055094091460607E-3</v>
      </c>
      <c r="R461">
        <v>0.66564453933768308</v>
      </c>
      <c r="S461">
        <v>5.5159952489074366E-5</v>
      </c>
      <c r="T461">
        <v>0.66564453933768164</v>
      </c>
      <c r="U461">
        <v>1.3111799368174204</v>
      </c>
      <c r="V461">
        <v>0.47118586425641618</v>
      </c>
      <c r="W461">
        <v>0.18805424421817735</v>
      </c>
      <c r="X461">
        <v>1.5046214045292963</v>
      </c>
      <c r="Y461">
        <v>0.24609975739962145</v>
      </c>
      <c r="Z461">
        <v>1.2792273117136541</v>
      </c>
    </row>
    <row r="463" spans="1:26" x14ac:dyDescent="0.2">
      <c r="A463" s="157">
        <v>8307</v>
      </c>
      <c r="B463" s="157" t="s">
        <v>87</v>
      </c>
      <c r="C463" s="157" t="s">
        <v>79</v>
      </c>
      <c r="D463" s="161">
        <v>42921</v>
      </c>
      <c r="E463" s="159"/>
      <c r="F463" s="169">
        <v>1.09511</v>
      </c>
      <c r="G463" s="169">
        <v>10.26693</v>
      </c>
      <c r="H463" t="s">
        <v>562</v>
      </c>
      <c r="I463">
        <v>9.941941901688468E-3</v>
      </c>
      <c r="J463">
        <v>2.2113834736122309</v>
      </c>
      <c r="K463">
        <v>7.1389050098459349E-3</v>
      </c>
      <c r="L463">
        <v>1.0812174864721517E-2</v>
      </c>
      <c r="M463">
        <v>2.7202811274895131</v>
      </c>
      <c r="N463">
        <v>2.8258163126441915E-2</v>
      </c>
      <c r="O463">
        <v>2.0825535175674004</v>
      </c>
      <c r="P463">
        <v>2.2124518206982287</v>
      </c>
      <c r="Q463">
        <v>7.5739341716772879E-3</v>
      </c>
      <c r="R463">
        <v>0.36383420985647236</v>
      </c>
      <c r="S463">
        <v>5.4930948946390628E-5</v>
      </c>
      <c r="T463">
        <v>0.36383420985647202</v>
      </c>
      <c r="U463">
        <v>1.3157080386883842</v>
      </c>
      <c r="V463">
        <v>0.41892982219909258</v>
      </c>
      <c r="W463">
        <v>0.18712101789498131</v>
      </c>
      <c r="X463">
        <v>1.3898167621166562</v>
      </c>
      <c r="Y463">
        <v>0.24613150059561589</v>
      </c>
      <c r="Z463">
        <v>1.3839624851883332</v>
      </c>
    </row>
    <row r="464" spans="1:26" x14ac:dyDescent="0.2">
      <c r="A464" s="1">
        <v>8610</v>
      </c>
      <c r="B464" s="1" t="s">
        <v>574</v>
      </c>
      <c r="C464" s="1" t="s">
        <v>505</v>
      </c>
      <c r="D464" s="175">
        <v>42921</v>
      </c>
      <c r="F464" s="1">
        <v>0.19275</v>
      </c>
      <c r="G464" s="5">
        <v>0.10299999999999999</v>
      </c>
      <c r="H464" t="s">
        <v>563</v>
      </c>
      <c r="I464">
        <v>1.0088782892960625E-2</v>
      </c>
      <c r="J464">
        <v>0.35010945812955119</v>
      </c>
      <c r="K464">
        <v>7.130701877548779E-3</v>
      </c>
      <c r="L464">
        <v>1.1071317227358045E-2</v>
      </c>
      <c r="M464">
        <v>0.46363291301182502</v>
      </c>
      <c r="N464">
        <v>7.763675732364402E-3</v>
      </c>
      <c r="O464">
        <v>0.82132862304358012</v>
      </c>
      <c r="P464">
        <v>0.38886683756584844</v>
      </c>
      <c r="Q464">
        <v>1.7846535381966577E-2</v>
      </c>
      <c r="R464">
        <v>0.16020086711381099</v>
      </c>
      <c r="S464">
        <v>1.2943433382385226E-4</v>
      </c>
      <c r="T464">
        <v>0.16020086711381126</v>
      </c>
      <c r="U464">
        <v>4.7901491193713137E-3</v>
      </c>
      <c r="V464">
        <v>1.390503749895728</v>
      </c>
      <c r="W464">
        <v>1.9167006210625615E-3</v>
      </c>
      <c r="X464">
        <v>0.21250772819901778</v>
      </c>
      <c r="Y464">
        <v>9.1697205723425352E-6</v>
      </c>
      <c r="Z464">
        <v>1.3527065742312665</v>
      </c>
    </row>
    <row r="465" spans="1:27" x14ac:dyDescent="0.2">
      <c r="A465" s="157">
        <v>8307</v>
      </c>
      <c r="B465" s="157" t="s">
        <v>87</v>
      </c>
      <c r="C465" s="157" t="s">
        <v>79</v>
      </c>
      <c r="D465" s="161">
        <v>42921</v>
      </c>
      <c r="E465" s="159"/>
      <c r="F465" s="169">
        <v>1.09511</v>
      </c>
      <c r="G465" s="169">
        <v>10.26693</v>
      </c>
      <c r="H465" t="s">
        <v>564</v>
      </c>
      <c r="I465">
        <v>1.0088018995923985E-2</v>
      </c>
      <c r="J465">
        <v>1.9979780570008301</v>
      </c>
      <c r="K465">
        <v>7.1234206438174699E-3</v>
      </c>
      <c r="L465">
        <v>1.3913941984178982E-2</v>
      </c>
      <c r="M465">
        <v>2.7197531308464789</v>
      </c>
      <c r="N465">
        <v>2.0449949420573526E-2</v>
      </c>
      <c r="O465">
        <v>2.0472559256981455</v>
      </c>
      <c r="P465">
        <v>1.9660252730875767</v>
      </c>
      <c r="Q465">
        <v>7.5374802746289733E-3</v>
      </c>
      <c r="R465">
        <v>0.35794531781668626</v>
      </c>
      <c r="S465">
        <v>5.4666562286529507E-5</v>
      </c>
      <c r="T465">
        <v>0.35794531781668576</v>
      </c>
      <c r="U465">
        <v>1.3124136723311346</v>
      </c>
      <c r="V465">
        <v>0.43499956094159853</v>
      </c>
      <c r="W465">
        <v>0.18040155233934374</v>
      </c>
      <c r="X465">
        <v>0.92023750767758106</v>
      </c>
      <c r="Y465">
        <v>0.2365934841627243</v>
      </c>
      <c r="Z465">
        <v>0.87891393730682665</v>
      </c>
    </row>
    <row r="466" spans="1:27" x14ac:dyDescent="0.2">
      <c r="A466" s="1">
        <v>8611</v>
      </c>
      <c r="B466" s="1" t="s">
        <v>575</v>
      </c>
      <c r="C466" s="1" t="s">
        <v>505</v>
      </c>
      <c r="D466" s="175">
        <v>42921</v>
      </c>
      <c r="F466" s="1">
        <v>0.19594</v>
      </c>
      <c r="G466" s="5">
        <v>0.103629999999999</v>
      </c>
      <c r="H466" t="s">
        <v>565</v>
      </c>
      <c r="I466">
        <v>1.0084042307599204E-2</v>
      </c>
      <c r="J466">
        <v>0.41004430223310656</v>
      </c>
      <c r="K466">
        <v>7.1164208440944758E-3</v>
      </c>
      <c r="L466">
        <v>1.4020043754915857E-2</v>
      </c>
      <c r="M466">
        <v>0.47306774867017337</v>
      </c>
      <c r="N466">
        <v>9.7959860307916639E-3</v>
      </c>
      <c r="O466">
        <v>0.83883564340803918</v>
      </c>
      <c r="P466">
        <v>0.43768860265914367</v>
      </c>
      <c r="Q466">
        <v>1.7849811511410608E-2</v>
      </c>
      <c r="R466">
        <v>0.2197051344912547</v>
      </c>
      <c r="S466">
        <v>1.2945809438146376E-4</v>
      </c>
      <c r="T466">
        <v>0.21970513449125553</v>
      </c>
      <c r="U466">
        <v>4.6964828674644953E-3</v>
      </c>
      <c r="V466">
        <v>1.5866331401514691</v>
      </c>
      <c r="W466">
        <v>1.8965438697837842E-3</v>
      </c>
      <c r="X466">
        <v>0.24565810789509579</v>
      </c>
      <c r="Y466">
        <v>8.9247608980242107E-6</v>
      </c>
      <c r="Z466">
        <v>1.6800977499419705</v>
      </c>
    </row>
    <row r="467" spans="1:27" x14ac:dyDescent="0.2">
      <c r="A467" s="157">
        <v>8307</v>
      </c>
      <c r="B467" s="157" t="s">
        <v>87</v>
      </c>
      <c r="C467" s="157" t="s">
        <v>79</v>
      </c>
      <c r="D467" s="161">
        <v>42921</v>
      </c>
      <c r="E467" s="159"/>
      <c r="F467" s="169">
        <v>1.09511</v>
      </c>
      <c r="G467" s="169">
        <v>10.26693</v>
      </c>
      <c r="H467" t="s">
        <v>566</v>
      </c>
      <c r="I467">
        <v>1.0233938247145764E-2</v>
      </c>
      <c r="J467">
        <v>1.8631087352787092</v>
      </c>
      <c r="K467">
        <v>7.1090973805849524E-3</v>
      </c>
      <c r="L467">
        <v>1.019507596807504E-2</v>
      </c>
      <c r="M467">
        <v>2.7206231580005587</v>
      </c>
      <c r="N467">
        <v>2.648296073727277E-2</v>
      </c>
      <c r="O467">
        <v>2.0181765299781582</v>
      </c>
      <c r="P467">
        <v>2.1290465277852753</v>
      </c>
      <c r="Q467">
        <v>7.5512884557260981E-3</v>
      </c>
      <c r="R467">
        <v>0.37531104205946453</v>
      </c>
      <c r="S467">
        <v>5.4766707927314823E-5</v>
      </c>
      <c r="T467">
        <v>0.37531104205946608</v>
      </c>
      <c r="U467">
        <v>1.3232281972033311</v>
      </c>
      <c r="V467">
        <v>0.53703591702915232</v>
      </c>
      <c r="W467">
        <v>0.18227694233850936</v>
      </c>
      <c r="X467">
        <v>1.2577483179068321</v>
      </c>
      <c r="Y467">
        <v>0.23982017597013036</v>
      </c>
      <c r="Z467">
        <v>1.0505372088421592</v>
      </c>
    </row>
    <row r="468" spans="1:27" x14ac:dyDescent="0.2">
      <c r="A468" s="1">
        <v>8612</v>
      </c>
      <c r="B468" s="1" t="s">
        <v>576</v>
      </c>
      <c r="C468" s="1" t="s">
        <v>505</v>
      </c>
      <c r="D468" s="175">
        <v>42921</v>
      </c>
      <c r="F468" s="1">
        <v>0.18769</v>
      </c>
      <c r="G468" s="5">
        <v>0.1042500000000004</v>
      </c>
      <c r="H468" t="s">
        <v>567</v>
      </c>
      <c r="I468">
        <v>1.0088682139001798E-2</v>
      </c>
      <c r="J468">
        <v>0.35849854913719709</v>
      </c>
      <c r="K468">
        <v>7.1096871971775147E-3</v>
      </c>
      <c r="L468">
        <v>1.1434048241452385E-2</v>
      </c>
      <c r="M468">
        <v>0.44752679624030151</v>
      </c>
      <c r="N468">
        <v>9.0098766439180699E-3</v>
      </c>
      <c r="O468">
        <v>0.79130259058859009</v>
      </c>
      <c r="P468">
        <v>0.41792991299455706</v>
      </c>
      <c r="Q468">
        <v>1.7807173589987242E-2</v>
      </c>
      <c r="R468">
        <v>0.19596843705076789</v>
      </c>
      <c r="S468">
        <v>1.2914885727538411E-4</v>
      </c>
      <c r="T468">
        <v>0.1959684370507675</v>
      </c>
      <c r="U468">
        <v>4.4210450467661311E-3</v>
      </c>
      <c r="V468">
        <v>1.5118954132264499</v>
      </c>
      <c r="W468">
        <v>2.0532919376023101E-3</v>
      </c>
      <c r="X468">
        <v>0.23759690677786793</v>
      </c>
      <c r="Y468">
        <v>9.0693960246074513E-6</v>
      </c>
      <c r="Z468">
        <v>1.4307324147895266</v>
      </c>
    </row>
    <row r="469" spans="1:27" x14ac:dyDescent="0.2">
      <c r="A469" s="157">
        <v>8307</v>
      </c>
      <c r="B469" s="157" t="s">
        <v>87</v>
      </c>
      <c r="C469" s="157" t="s">
        <v>79</v>
      </c>
      <c r="D469" s="161">
        <v>42921</v>
      </c>
      <c r="E469" s="159"/>
      <c r="F469" s="169">
        <v>1.09511</v>
      </c>
      <c r="G469" s="169">
        <v>10.26693</v>
      </c>
      <c r="H469" t="s">
        <v>568</v>
      </c>
      <c r="I469">
        <v>9.9425021940570974E-3</v>
      </c>
      <c r="J469">
        <v>2.2379035852445313</v>
      </c>
      <c r="K469">
        <v>7.1078202887260942E-3</v>
      </c>
      <c r="L469">
        <v>1.402620187082854E-2</v>
      </c>
      <c r="M469">
        <v>2.7196019282596047</v>
      </c>
      <c r="N469">
        <v>2.2436985355353576E-2</v>
      </c>
      <c r="O469">
        <v>2.0520493694807764</v>
      </c>
      <c r="P469">
        <v>2.2996938100839208</v>
      </c>
      <c r="Q469">
        <v>7.5570493271234843E-3</v>
      </c>
      <c r="R469">
        <v>0.50466090193315416</v>
      </c>
      <c r="S469">
        <v>5.4808489401175518E-5</v>
      </c>
      <c r="T469">
        <v>0.50466090193315338</v>
      </c>
      <c r="U469">
        <v>1.3251068968245865</v>
      </c>
      <c r="V469">
        <v>0.3096440006803024</v>
      </c>
      <c r="W469">
        <v>0.18971030470831346</v>
      </c>
      <c r="X469">
        <v>1.1556079140208135</v>
      </c>
      <c r="Y469">
        <v>0.25157814557228253</v>
      </c>
      <c r="Z469">
        <v>1.1760849106346143</v>
      </c>
    </row>
    <row r="470" spans="1:27" x14ac:dyDescent="0.2">
      <c r="A470" s="1">
        <v>8616</v>
      </c>
      <c r="B470" s="1" t="s">
        <v>577</v>
      </c>
      <c r="C470" s="1" t="s">
        <v>505</v>
      </c>
      <c r="D470" s="175">
        <v>42921</v>
      </c>
      <c r="F470" s="1">
        <v>0.19613</v>
      </c>
      <c r="G470" s="5">
        <v>0.10246999999999851</v>
      </c>
      <c r="H470" t="s">
        <v>569</v>
      </c>
      <c r="I470">
        <v>1.0069636027909312E-2</v>
      </c>
      <c r="J470">
        <v>0.39887009203729595</v>
      </c>
      <c r="K470">
        <v>7.1068364571854415E-3</v>
      </c>
      <c r="L470">
        <v>1.4225781057199976E-2</v>
      </c>
      <c r="M470">
        <v>0.33775965834091204</v>
      </c>
      <c r="N470">
        <v>1.2175064160946159E-2</v>
      </c>
      <c r="O470">
        <v>0.32732269083964233</v>
      </c>
      <c r="P470">
        <v>0.57797801520242764</v>
      </c>
      <c r="Q470">
        <v>9.7391422944361362E-3</v>
      </c>
      <c r="R470">
        <v>0.47929304457957006</v>
      </c>
      <c r="S470">
        <v>7.0634404264809035E-5</v>
      </c>
      <c r="T470">
        <v>0.47929304457957023</v>
      </c>
      <c r="U470">
        <v>2.098338244919495E-2</v>
      </c>
      <c r="V470">
        <v>0.72494826083485475</v>
      </c>
      <c r="W470">
        <v>5.9009343725495769E-4</v>
      </c>
      <c r="X470">
        <v>0.20994705114179063</v>
      </c>
      <c r="Y470">
        <v>1.2404462587589836E-5</v>
      </c>
      <c r="Z470">
        <v>0.74695512521215313</v>
      </c>
    </row>
    <row r="471" spans="1:27" x14ac:dyDescent="0.2">
      <c r="A471" s="157">
        <v>8307</v>
      </c>
      <c r="B471" s="157" t="s">
        <v>87</v>
      </c>
      <c r="C471" s="157" t="s">
        <v>79</v>
      </c>
      <c r="D471" s="161">
        <v>42921</v>
      </c>
      <c r="E471" s="159"/>
      <c r="F471" s="169">
        <v>1.09511</v>
      </c>
      <c r="G471" s="169">
        <v>10.26693</v>
      </c>
      <c r="H471" t="s">
        <v>570</v>
      </c>
      <c r="I471">
        <v>1.0192187087024804E-2</v>
      </c>
      <c r="J471">
        <v>2.212480231236245</v>
      </c>
      <c r="K471">
        <v>7.1024350970049967E-3</v>
      </c>
      <c r="L471">
        <v>1.5959272436213295E-2</v>
      </c>
      <c r="M471">
        <v>2.7195698132934565</v>
      </c>
      <c r="N471">
        <v>2.8119966340169326E-2</v>
      </c>
      <c r="O471">
        <v>2.0321186422895403</v>
      </c>
      <c r="P471">
        <v>2.1189018320848856</v>
      </c>
      <c r="Q471">
        <v>7.6196590852024597E-3</v>
      </c>
      <c r="R471">
        <v>0.48033840586392196</v>
      </c>
      <c r="S471">
        <v>5.526257486675072E-5</v>
      </c>
      <c r="T471">
        <v>0.4803384058639214</v>
      </c>
      <c r="U471">
        <v>1.3219287815245691</v>
      </c>
      <c r="V471">
        <v>0.44242435140015074</v>
      </c>
      <c r="W471">
        <v>0.19584487903562975</v>
      </c>
      <c r="X471">
        <v>1.2252266881176661</v>
      </c>
      <c r="Y471">
        <v>0.2574045804590871</v>
      </c>
      <c r="Z471">
        <v>1.2311760516907009</v>
      </c>
    </row>
    <row r="472" spans="1:27" x14ac:dyDescent="0.2">
      <c r="A472" s="1">
        <v>8617</v>
      </c>
      <c r="B472" s="1" t="s">
        <v>578</v>
      </c>
      <c r="C472" s="1" t="s">
        <v>505</v>
      </c>
      <c r="D472" s="175">
        <v>42921</v>
      </c>
      <c r="F472" s="1">
        <v>0.18815000000000001</v>
      </c>
      <c r="G472" s="5">
        <v>0.10426999999999964</v>
      </c>
      <c r="H472" t="s">
        <v>571</v>
      </c>
      <c r="I472">
        <v>1.0064992715877821E-2</v>
      </c>
      <c r="J472">
        <v>0.47408509741058164</v>
      </c>
      <c r="K472">
        <v>7.0965413109218981E-3</v>
      </c>
      <c r="L472">
        <v>1.7248425492909301E-2</v>
      </c>
      <c r="M472">
        <v>0.31860848141211168</v>
      </c>
      <c r="N472">
        <v>1.3537588507251414E-2</v>
      </c>
      <c r="O472">
        <v>0.31103967582684855</v>
      </c>
      <c r="P472">
        <v>0.81606212370324338</v>
      </c>
      <c r="Q472">
        <v>9.8454027015706779E-3</v>
      </c>
      <c r="R472">
        <v>0.58809580343467416</v>
      </c>
      <c r="S472">
        <v>7.1405071776174182E-5</v>
      </c>
      <c r="T472">
        <v>0.58809580343467471</v>
      </c>
      <c r="U472">
        <v>2.0238699314047679E-2</v>
      </c>
      <c r="V472">
        <v>0.91659396374590751</v>
      </c>
      <c r="W472">
        <v>6.6303803517671876E-4</v>
      </c>
      <c r="X472">
        <v>0.22474659649274684</v>
      </c>
      <c r="Y472">
        <v>1.3453859713223762E-5</v>
      </c>
      <c r="Z472">
        <v>0.94367593710169784</v>
      </c>
    </row>
    <row r="473" spans="1:27" x14ac:dyDescent="0.2">
      <c r="A473" s="157">
        <v>8307</v>
      </c>
      <c r="B473" s="157" t="s">
        <v>87</v>
      </c>
      <c r="C473" s="157" t="s">
        <v>79</v>
      </c>
      <c r="D473" s="161">
        <v>42921</v>
      </c>
      <c r="E473" s="159"/>
      <c r="F473" s="169">
        <v>1.09511</v>
      </c>
      <c r="G473" s="169">
        <v>10.26693</v>
      </c>
      <c r="H473" t="s">
        <v>572</v>
      </c>
      <c r="I473">
        <v>1.0026600206116825E-2</v>
      </c>
      <c r="J473">
        <v>3.2485984914871668</v>
      </c>
      <c r="K473">
        <v>7.1004520993001715E-3</v>
      </c>
      <c r="L473">
        <v>3.7501451996373752E-2</v>
      </c>
      <c r="M473">
        <v>2.7204347911590046</v>
      </c>
      <c r="N473">
        <v>3.8071861793952992E-2</v>
      </c>
      <c r="O473">
        <v>2.0706394010060456</v>
      </c>
      <c r="P473">
        <v>2.7008696888865455</v>
      </c>
      <c r="Q473">
        <v>7.5735981947232297E-3</v>
      </c>
      <c r="R473">
        <v>0.87852696678075026</v>
      </c>
      <c r="S473">
        <v>5.4928512229554671E-5</v>
      </c>
      <c r="T473">
        <v>0.87852696678075071</v>
      </c>
      <c r="U473">
        <v>1.3211809471686269</v>
      </c>
      <c r="V473">
        <v>0.9639475714319411</v>
      </c>
      <c r="W473">
        <v>0.18292891914090795</v>
      </c>
      <c r="X473">
        <v>1.7612614289693957</v>
      </c>
      <c r="Y473">
        <v>0.24157331727561845</v>
      </c>
      <c r="Z473">
        <v>1.7428463984992895</v>
      </c>
    </row>
    <row r="474" spans="1:27" x14ac:dyDescent="0.2">
      <c r="A474" s="1">
        <v>8618</v>
      </c>
      <c r="B474" s="1" t="s">
        <v>579</v>
      </c>
      <c r="C474" s="1" t="s">
        <v>505</v>
      </c>
      <c r="D474" s="175">
        <v>42921</v>
      </c>
      <c r="F474" s="1">
        <v>0.18781</v>
      </c>
      <c r="G474" s="5">
        <v>0.10327000000000019</v>
      </c>
      <c r="H474" t="s">
        <v>573</v>
      </c>
      <c r="I474">
        <v>1.0008090241489555E-2</v>
      </c>
      <c r="J474">
        <v>0.67856106020762952</v>
      </c>
      <c r="K474">
        <v>7.1013558452277118E-3</v>
      </c>
      <c r="L474">
        <v>2.2167326106870076E-2</v>
      </c>
      <c r="M474">
        <v>0.32283356576570238</v>
      </c>
      <c r="N474">
        <v>1.409333412724602E-2</v>
      </c>
      <c r="O474">
        <v>0.31817672395496943</v>
      </c>
      <c r="P474">
        <v>0.88243045101858097</v>
      </c>
      <c r="Q474">
        <v>9.8478632830659666E-3</v>
      </c>
      <c r="R474">
        <v>0.71819360174430058</v>
      </c>
      <c r="S474">
        <v>7.1422917465538852E-5</v>
      </c>
      <c r="T474">
        <v>0.71819360174430125</v>
      </c>
      <c r="U474">
        <v>2.1205177159087974E-2</v>
      </c>
      <c r="V474">
        <v>0.90945117673775933</v>
      </c>
      <c r="W474">
        <v>6.5236132860023313E-4</v>
      </c>
      <c r="X474">
        <v>0.33488892030543777</v>
      </c>
      <c r="Y474">
        <v>1.3801343626458645E-5</v>
      </c>
      <c r="Z474">
        <v>0.97339703010115319</v>
      </c>
    </row>
    <row r="475" spans="1:27" x14ac:dyDescent="0.2">
      <c r="A475" s="157">
        <v>8307</v>
      </c>
      <c r="B475" s="157" t="s">
        <v>87</v>
      </c>
      <c r="C475" s="157" t="s">
        <v>79</v>
      </c>
      <c r="D475" s="161">
        <v>42921</v>
      </c>
      <c r="E475" s="159"/>
      <c r="F475" s="169">
        <v>1.09511</v>
      </c>
      <c r="G475" s="169">
        <v>10.26693</v>
      </c>
      <c r="H475" t="s">
        <v>572</v>
      </c>
      <c r="I475">
        <v>1.0026600206116825E-2</v>
      </c>
      <c r="J475">
        <v>3.2485984914871668</v>
      </c>
      <c r="K475">
        <v>7.1004520993001715E-3</v>
      </c>
      <c r="L475">
        <v>3.7501451996373752E-2</v>
      </c>
      <c r="M475">
        <v>2.7204347911590046</v>
      </c>
      <c r="N475">
        <v>3.8071861793952992E-2</v>
      </c>
      <c r="O475">
        <v>2.0706394010060456</v>
      </c>
      <c r="P475">
        <v>2.7008696888865455</v>
      </c>
      <c r="Q475">
        <v>7.5735981947232297E-3</v>
      </c>
      <c r="R475">
        <v>0.87852696678075026</v>
      </c>
      <c r="S475">
        <v>5.4928512229554671E-5</v>
      </c>
      <c r="T475">
        <v>0.87852696678075071</v>
      </c>
      <c r="U475">
        <v>1.3211809471686269</v>
      </c>
      <c r="V475">
        <v>0.9639475714319411</v>
      </c>
      <c r="W475">
        <v>0.18292891914090795</v>
      </c>
      <c r="X475">
        <v>1.7612614289693957</v>
      </c>
      <c r="Y475">
        <v>0.24157331727561845</v>
      </c>
      <c r="Z475">
        <v>1.7428463984992895</v>
      </c>
      <c r="AA475"/>
    </row>
    <row r="477" spans="1:27" x14ac:dyDescent="0.2">
      <c r="A477" s="157">
        <v>8307</v>
      </c>
      <c r="B477" s="157" t="s">
        <v>87</v>
      </c>
      <c r="C477" s="157" t="s">
        <v>79</v>
      </c>
      <c r="D477" s="161">
        <v>42922</v>
      </c>
      <c r="E477" s="159"/>
      <c r="F477" s="169">
        <v>1.09511</v>
      </c>
      <c r="G477" s="169">
        <v>10.26693</v>
      </c>
      <c r="H477" t="s">
        <v>562</v>
      </c>
      <c r="I477">
        <v>9.5636240887688826E-3</v>
      </c>
      <c r="J477">
        <v>2.4312157115843491</v>
      </c>
      <c r="K477">
        <v>7.1302069210583069E-3</v>
      </c>
      <c r="L477">
        <v>9.7120065218590877E-3</v>
      </c>
      <c r="M477">
        <v>2.7210836491441959</v>
      </c>
      <c r="N477">
        <v>2.4921356180877961E-2</v>
      </c>
      <c r="O477">
        <v>2.1634750882446068</v>
      </c>
      <c r="P477">
        <v>2.2863179486080978</v>
      </c>
      <c r="Q477">
        <v>7.5610093994988078E-3</v>
      </c>
      <c r="R477">
        <v>0.40939581845167361</v>
      </c>
      <c r="S477">
        <v>5.48372103444188E-5</v>
      </c>
      <c r="T477">
        <v>0.40939581845167333</v>
      </c>
      <c r="U477">
        <v>1.3200582729196324</v>
      </c>
      <c r="V477">
        <v>0.45417741667398981</v>
      </c>
      <c r="W477">
        <v>0.1809856710590691</v>
      </c>
      <c r="X477">
        <v>0.84148148486125807</v>
      </c>
      <c r="Y477">
        <v>0.23967910285978847</v>
      </c>
      <c r="Z477">
        <v>0.74602903713812896</v>
      </c>
    </row>
    <row r="478" spans="1:27" x14ac:dyDescent="0.2">
      <c r="A478" s="1">
        <v>8619</v>
      </c>
      <c r="B478" s="1" t="s">
        <v>580</v>
      </c>
      <c r="C478" s="1" t="s">
        <v>505</v>
      </c>
      <c r="D478" s="175">
        <v>42922</v>
      </c>
      <c r="F478" s="1">
        <v>0.18819</v>
      </c>
      <c r="G478" s="5">
        <v>0.10287000000000113</v>
      </c>
      <c r="H478" t="s">
        <v>586</v>
      </c>
      <c r="I478">
        <v>1.0002195967606394E-2</v>
      </c>
      <c r="J478">
        <v>1.0726502128232853</v>
      </c>
      <c r="K478">
        <v>7.151532910999998E-3</v>
      </c>
      <c r="L478">
        <v>2.020436301946138E-2</v>
      </c>
      <c r="M478">
        <v>1.0338114252380108</v>
      </c>
      <c r="N478">
        <v>1.4870165557576942E-2</v>
      </c>
      <c r="O478">
        <v>0.8534761511541018</v>
      </c>
      <c r="P478">
        <v>1.0132116944038041</v>
      </c>
      <c r="Q478">
        <v>8.2549560114563054E-3</v>
      </c>
      <c r="R478">
        <v>0.37754685899639101</v>
      </c>
      <c r="S478">
        <v>5.9870148979600569E-5</v>
      </c>
      <c r="T478">
        <v>0.37754685899639101</v>
      </c>
      <c r="U478">
        <v>0.10760254339792501</v>
      </c>
      <c r="V478">
        <v>0.55553218193702458</v>
      </c>
      <c r="W478">
        <v>1.6508847255608306E-3</v>
      </c>
      <c r="X478">
        <v>0.27642866277488476</v>
      </c>
      <c r="Y478">
        <v>1.7776264033011769E-4</v>
      </c>
      <c r="Z478">
        <v>0.44760759800176925</v>
      </c>
    </row>
    <row r="479" spans="1:27" x14ac:dyDescent="0.2">
      <c r="A479" s="157">
        <v>8307</v>
      </c>
      <c r="B479" s="157" t="s">
        <v>87</v>
      </c>
      <c r="C479" s="157" t="s">
        <v>79</v>
      </c>
      <c r="D479" s="161">
        <v>42922</v>
      </c>
      <c r="E479" s="159"/>
      <c r="F479" s="169">
        <v>1.09511</v>
      </c>
      <c r="G479" s="169">
        <v>10.26693</v>
      </c>
      <c r="H479" t="s">
        <v>564</v>
      </c>
      <c r="I479">
        <v>9.1352986490142417E-3</v>
      </c>
      <c r="J479">
        <v>4.8533023994042077</v>
      </c>
      <c r="K479">
        <v>7.1052310197861042E-3</v>
      </c>
      <c r="L479">
        <v>1.9079944676513902E-2</v>
      </c>
      <c r="M479">
        <v>2.7190066006671469</v>
      </c>
      <c r="N479">
        <v>5.0858883224839987E-2</v>
      </c>
      <c r="O479">
        <v>2.2370577206052715</v>
      </c>
      <c r="P479">
        <v>4.6673276001961073</v>
      </c>
      <c r="Q479">
        <v>7.6035594976033702E-3</v>
      </c>
      <c r="R479">
        <v>0.95101197885028321</v>
      </c>
      <c r="S479">
        <v>5.5145810500383437E-5</v>
      </c>
      <c r="T479">
        <v>0.95101197885028299</v>
      </c>
      <c r="U479">
        <v>1.3150081240846843</v>
      </c>
      <c r="V479">
        <v>0.63912466433911563</v>
      </c>
      <c r="W479">
        <v>0.21014735256177061</v>
      </c>
      <c r="X479">
        <v>2.5930001427589029</v>
      </c>
      <c r="Y479">
        <v>0.27546911601228724</v>
      </c>
      <c r="Z479">
        <v>2.5633479380079049</v>
      </c>
    </row>
    <row r="480" spans="1:27" x14ac:dyDescent="0.2">
      <c r="A480" s="1">
        <v>8620</v>
      </c>
      <c r="B480" s="1" t="s">
        <v>581</v>
      </c>
      <c r="C480" s="1" t="s">
        <v>505</v>
      </c>
      <c r="D480" s="175">
        <v>42922</v>
      </c>
      <c r="F480" s="1">
        <v>0.18617</v>
      </c>
      <c r="G480" s="5">
        <v>0.10222000000000087</v>
      </c>
      <c r="H480" t="s">
        <v>587</v>
      </c>
      <c r="I480">
        <v>1.0067265844525729E-2</v>
      </c>
      <c r="J480">
        <v>0.57105770035718195</v>
      </c>
      <c r="K480">
        <v>7.1077390741183773E-3</v>
      </c>
      <c r="L480">
        <v>6.8032038085392424E-3</v>
      </c>
      <c r="M480">
        <v>1.0299396603223641</v>
      </c>
      <c r="N480">
        <v>9.7816210252883347E-3</v>
      </c>
      <c r="O480">
        <v>0.84035314725646915</v>
      </c>
      <c r="P480">
        <v>0.64092819595166095</v>
      </c>
      <c r="Q480">
        <v>8.1976263679944539E-3</v>
      </c>
      <c r="R480">
        <v>0.27781818805925695</v>
      </c>
      <c r="S480">
        <v>5.945435823641005E-5</v>
      </c>
      <c r="T480">
        <v>0.27781818805925695</v>
      </c>
      <c r="U480">
        <v>0.10129307421615849</v>
      </c>
      <c r="V480">
        <v>0.539109858584367</v>
      </c>
      <c r="W480">
        <v>1.9044709577486589E-3</v>
      </c>
      <c r="X480">
        <v>0.29326791957797083</v>
      </c>
      <c r="Y480">
        <v>1.9279281724882838E-4</v>
      </c>
      <c r="Z480">
        <v>0.35272453878244348</v>
      </c>
    </row>
    <row r="481" spans="1:26" x14ac:dyDescent="0.2">
      <c r="A481" s="157">
        <v>8307</v>
      </c>
      <c r="B481" s="157" t="s">
        <v>87</v>
      </c>
      <c r="C481" s="157" t="s">
        <v>79</v>
      </c>
      <c r="D481" s="161">
        <v>42922</v>
      </c>
      <c r="E481" s="159"/>
      <c r="F481" s="169">
        <v>1.09511</v>
      </c>
      <c r="G481" s="169">
        <v>10.26693</v>
      </c>
      <c r="H481" t="s">
        <v>566</v>
      </c>
      <c r="I481">
        <v>9.8744032449135689E-3</v>
      </c>
      <c r="J481">
        <v>5.1740725017332974</v>
      </c>
      <c r="K481">
        <v>7.1018764160318253E-3</v>
      </c>
      <c r="L481">
        <v>1.7151831244854553E-2</v>
      </c>
      <c r="M481">
        <v>2.7196149424798519</v>
      </c>
      <c r="N481">
        <v>4.7423509546718361E-2</v>
      </c>
      <c r="O481">
        <v>2.1771992746013127</v>
      </c>
      <c r="P481">
        <v>5.6786823513883569</v>
      </c>
      <c r="Q481">
        <v>7.6775154735484975E-3</v>
      </c>
      <c r="R481">
        <v>0.77728218651796377</v>
      </c>
      <c r="S481">
        <v>5.5682185896160437E-5</v>
      </c>
      <c r="T481">
        <v>0.77728218651796355</v>
      </c>
      <c r="U481">
        <v>1.326051083732195</v>
      </c>
      <c r="V481">
        <v>0.51492517429670093</v>
      </c>
      <c r="W481">
        <v>0.19504178824493279</v>
      </c>
      <c r="X481">
        <v>2.2797863162249676</v>
      </c>
      <c r="Y481">
        <v>0.25729231899075788</v>
      </c>
      <c r="Z481">
        <v>2.1558094220487178</v>
      </c>
    </row>
    <row r="482" spans="1:26" x14ac:dyDescent="0.2">
      <c r="A482" s="1">
        <v>8621</v>
      </c>
      <c r="B482" s="1" t="s">
        <v>582</v>
      </c>
      <c r="C482" s="1" t="s">
        <v>505</v>
      </c>
      <c r="D482" s="175">
        <v>42922</v>
      </c>
      <c r="F482" s="1">
        <v>0.21445</v>
      </c>
      <c r="G482" s="5">
        <v>0.10320999999999891</v>
      </c>
      <c r="H482" t="s">
        <v>588</v>
      </c>
      <c r="I482">
        <v>1.00197195124069E-2</v>
      </c>
      <c r="J482">
        <v>0.53571284392122009</v>
      </c>
      <c r="K482">
        <v>7.1088158054736263E-3</v>
      </c>
      <c r="L482">
        <v>6.4290152083752702E-2</v>
      </c>
      <c r="M482">
        <v>1.1765567650879807</v>
      </c>
      <c r="N482">
        <v>7.0109641456759728E-2</v>
      </c>
      <c r="O482">
        <v>0.96110709513484671</v>
      </c>
      <c r="P482">
        <v>0.60951088950974286</v>
      </c>
      <c r="Q482">
        <v>8.189328864011242E-3</v>
      </c>
      <c r="R482">
        <v>0.24550030233285414</v>
      </c>
      <c r="S482">
        <v>5.9394179502696115E-5</v>
      </c>
      <c r="T482">
        <v>0.245500302332854</v>
      </c>
      <c r="U482">
        <v>0.1155163930705471</v>
      </c>
      <c r="V482">
        <v>0.44787334777652393</v>
      </c>
      <c r="W482">
        <v>1.6245978900427229E-3</v>
      </c>
      <c r="X482">
        <v>0.32772317632073644</v>
      </c>
      <c r="Y482">
        <v>1.8783756499233276E-4</v>
      </c>
      <c r="Z482">
        <v>0.40672303712820085</v>
      </c>
    </row>
    <row r="483" spans="1:26" x14ac:dyDescent="0.2">
      <c r="A483" s="157">
        <v>8307</v>
      </c>
      <c r="B483" s="157" t="s">
        <v>87</v>
      </c>
      <c r="C483" s="157" t="s">
        <v>79</v>
      </c>
      <c r="D483" s="161">
        <v>42922</v>
      </c>
      <c r="E483" s="159"/>
      <c r="F483" s="169">
        <v>1.09511</v>
      </c>
      <c r="G483" s="169">
        <v>10.26693</v>
      </c>
      <c r="H483" t="s">
        <v>568</v>
      </c>
      <c r="I483">
        <v>9.8075661769824116E-3</v>
      </c>
      <c r="J483">
        <v>1.4192091821637736</v>
      </c>
      <c r="K483">
        <v>7.1038803919169407E-3</v>
      </c>
      <c r="L483">
        <v>9.4079235836104936E-3</v>
      </c>
      <c r="M483">
        <v>2.7202611370796945</v>
      </c>
      <c r="N483">
        <v>1.7654507190406152E-2</v>
      </c>
      <c r="O483">
        <v>2.0884854388423459</v>
      </c>
      <c r="P483">
        <v>1.3582404369549681</v>
      </c>
      <c r="Q483">
        <v>7.5355353777357605E-3</v>
      </c>
      <c r="R483">
        <v>0.21060275541571949</v>
      </c>
      <c r="S483">
        <v>5.4652456667240282E-5</v>
      </c>
      <c r="T483">
        <v>0.21060275541571927</v>
      </c>
      <c r="U483">
        <v>1.3170080401623918</v>
      </c>
      <c r="V483">
        <v>0.34399249368015461</v>
      </c>
      <c r="W483">
        <v>0.19837409131666497</v>
      </c>
      <c r="X483">
        <v>0.53822201377332679</v>
      </c>
      <c r="Y483">
        <v>0.26127101201981812</v>
      </c>
      <c r="Z483">
        <v>0.50539006704685085</v>
      </c>
    </row>
    <row r="484" spans="1:26" x14ac:dyDescent="0.2">
      <c r="A484" s="1">
        <v>8613</v>
      </c>
      <c r="B484" s="1" t="s">
        <v>583</v>
      </c>
      <c r="C484" s="1" t="s">
        <v>505</v>
      </c>
      <c r="D484" s="175">
        <v>42922</v>
      </c>
      <c r="F484" s="1">
        <v>0.20089000000000001</v>
      </c>
      <c r="G484" s="5">
        <v>0.10380000000000145</v>
      </c>
      <c r="H484" t="s">
        <v>589</v>
      </c>
      <c r="I484">
        <v>1.0036353296160637E-2</v>
      </c>
      <c r="J484">
        <v>0.5491031863072573</v>
      </c>
      <c r="K484">
        <v>7.106593005394235E-3</v>
      </c>
      <c r="L484">
        <v>6.1689148453445489E-3</v>
      </c>
      <c r="M484">
        <v>1.6516631591058391</v>
      </c>
      <c r="N484">
        <v>6.5100788308217108E-3</v>
      </c>
      <c r="O484">
        <v>0.9591526864261446</v>
      </c>
      <c r="P484">
        <v>0.62800855645483045</v>
      </c>
      <c r="Q484">
        <v>5.8256181087669124E-3</v>
      </c>
      <c r="R484">
        <v>0.22410793250572217</v>
      </c>
      <c r="S484">
        <v>4.2251057859798745E-5</v>
      </c>
      <c r="T484">
        <v>0.22410793250572195</v>
      </c>
      <c r="U484">
        <v>0.40827628282289014</v>
      </c>
      <c r="V484">
        <v>0.25710314884916896</v>
      </c>
      <c r="W484">
        <v>6.4037432096799023E-4</v>
      </c>
      <c r="X484">
        <v>0.23023476514723315</v>
      </c>
      <c r="Y484">
        <v>2.6108823538670446E-4</v>
      </c>
      <c r="Z484">
        <v>0.1822126058204781</v>
      </c>
    </row>
    <row r="485" spans="1:26" x14ac:dyDescent="0.2">
      <c r="A485" s="157">
        <v>8307</v>
      </c>
      <c r="B485" s="157" t="s">
        <v>87</v>
      </c>
      <c r="C485" s="157" t="s">
        <v>79</v>
      </c>
      <c r="D485" s="161">
        <v>42922</v>
      </c>
      <c r="E485" s="159"/>
      <c r="F485" s="169">
        <v>1.09511</v>
      </c>
      <c r="G485" s="169">
        <v>10.26693</v>
      </c>
      <c r="H485" t="s">
        <v>570</v>
      </c>
      <c r="I485">
        <v>9.9798768946901834E-3</v>
      </c>
      <c r="J485">
        <v>1.1392444994001656</v>
      </c>
      <c r="K485">
        <v>7.1034476784708868E-3</v>
      </c>
      <c r="L485">
        <v>7.3879299377818709E-3</v>
      </c>
      <c r="M485">
        <v>2.7197305866644066</v>
      </c>
      <c r="N485">
        <v>1.3226770958452778E-2</v>
      </c>
      <c r="O485">
        <v>2.0580095413224568</v>
      </c>
      <c r="P485">
        <v>1.1747289736212359</v>
      </c>
      <c r="Q485">
        <v>7.542850996379402E-3</v>
      </c>
      <c r="R485">
        <v>0.22242971366676101</v>
      </c>
      <c r="S485">
        <v>5.4705514149008205E-5</v>
      </c>
      <c r="T485">
        <v>0.22242971366676112</v>
      </c>
      <c r="U485">
        <v>1.3205550907893611</v>
      </c>
      <c r="V485">
        <v>0.37445953177549474</v>
      </c>
      <c r="W485">
        <v>0.19784780047655726</v>
      </c>
      <c r="X485">
        <v>0.68973557519335305</v>
      </c>
      <c r="Y485">
        <v>0.26177265502511871</v>
      </c>
      <c r="Z485">
        <v>0.62915862344032403</v>
      </c>
    </row>
    <row r="486" spans="1:26" x14ac:dyDescent="0.2">
      <c r="A486" s="1">
        <v>8614</v>
      </c>
      <c r="B486" s="1" t="s">
        <v>584</v>
      </c>
      <c r="C486" s="1" t="s">
        <v>505</v>
      </c>
      <c r="D486" s="175">
        <v>42922</v>
      </c>
      <c r="F486" s="1">
        <v>0.18873999999999999</v>
      </c>
      <c r="G486" s="5">
        <v>0.10378000000000043</v>
      </c>
      <c r="H486" t="s">
        <v>590</v>
      </c>
      <c r="I486">
        <v>9.9674578487137285E-3</v>
      </c>
      <c r="J486">
        <v>0.72505809580837433</v>
      </c>
      <c r="K486">
        <v>7.102597544596378E-3</v>
      </c>
      <c r="L486">
        <v>6.2848814640810722E-3</v>
      </c>
      <c r="M486">
        <v>1.5475872515981586</v>
      </c>
      <c r="N486">
        <v>9.8268340092968424E-3</v>
      </c>
      <c r="O486">
        <v>0.90871569329817359</v>
      </c>
      <c r="P486">
        <v>0.83743388830175636</v>
      </c>
      <c r="Q486">
        <v>5.8447292876784096E-3</v>
      </c>
      <c r="R486">
        <v>0.2875203795466702</v>
      </c>
      <c r="S486">
        <v>4.238966418635208E-5</v>
      </c>
      <c r="T486">
        <v>0.28752037954667053</v>
      </c>
      <c r="U486">
        <v>0.38282931838530443</v>
      </c>
      <c r="V486">
        <v>0.3367926933288124</v>
      </c>
      <c r="W486">
        <v>6.7881905831425403E-4</v>
      </c>
      <c r="X486">
        <v>0.23931993215675407</v>
      </c>
      <c r="Y486">
        <v>2.6000049547126659E-4</v>
      </c>
      <c r="Z486">
        <v>0.17128136909950487</v>
      </c>
    </row>
    <row r="487" spans="1:26" x14ac:dyDescent="0.2">
      <c r="A487" s="157">
        <v>8307</v>
      </c>
      <c r="B487" s="157" t="s">
        <v>87</v>
      </c>
      <c r="C487" s="157" t="s">
        <v>79</v>
      </c>
      <c r="D487" s="161">
        <v>42922</v>
      </c>
      <c r="E487" s="159"/>
      <c r="F487" s="169">
        <v>1.09511</v>
      </c>
      <c r="G487" s="169">
        <v>10.26693</v>
      </c>
      <c r="H487" t="s">
        <v>572</v>
      </c>
      <c r="I487">
        <v>9.9727442281789067E-3</v>
      </c>
      <c r="J487">
        <v>0.85688510400012818</v>
      </c>
      <c r="K487">
        <v>7.1109956998931887E-3</v>
      </c>
      <c r="L487">
        <v>6.3433161726091465E-3</v>
      </c>
      <c r="M487">
        <v>2.7203708516112886</v>
      </c>
      <c r="N487">
        <v>1.2659518622972293E-2</v>
      </c>
      <c r="O487">
        <v>2.0495614635495523</v>
      </c>
      <c r="P487">
        <v>0.92244168175500074</v>
      </c>
      <c r="Q487">
        <v>7.5160912105831385E-3</v>
      </c>
      <c r="R487">
        <v>0.13103160295839694</v>
      </c>
      <c r="S487">
        <v>5.4511435299882796E-5</v>
      </c>
      <c r="T487">
        <v>0.13103160295839614</v>
      </c>
      <c r="U487">
        <v>1.3188928893546594</v>
      </c>
      <c r="V487">
        <v>0.3464004537780076</v>
      </c>
      <c r="W487">
        <v>0.19656849712460045</v>
      </c>
      <c r="X487">
        <v>0.51126537222652491</v>
      </c>
      <c r="Y487">
        <v>0.25923895526480156</v>
      </c>
      <c r="Z487">
        <v>0.3481783282446409</v>
      </c>
    </row>
    <row r="488" spans="1:26" x14ac:dyDescent="0.2">
      <c r="A488" s="1">
        <v>8615</v>
      </c>
      <c r="B488" s="1" t="s">
        <v>585</v>
      </c>
      <c r="C488" s="1" t="s">
        <v>505</v>
      </c>
      <c r="D488" s="175">
        <v>42922</v>
      </c>
      <c r="F488" s="1">
        <v>0.18837999999999999</v>
      </c>
      <c r="G488" s="5">
        <v>0.10277999999999921</v>
      </c>
      <c r="H488" t="s">
        <v>591</v>
      </c>
      <c r="I488">
        <v>9.9847257214850452E-3</v>
      </c>
      <c r="J488">
        <v>0.70845784640397458</v>
      </c>
      <c r="K488">
        <v>7.1077966686433312E-3</v>
      </c>
      <c r="L488">
        <v>7.9450557007283117E-3</v>
      </c>
      <c r="M488">
        <v>1.5437219675214431</v>
      </c>
      <c r="N488">
        <v>1.1268169009316636E-2</v>
      </c>
      <c r="O488">
        <v>0.90118263106982555</v>
      </c>
      <c r="P488">
        <v>0.78483902331285205</v>
      </c>
      <c r="Q488">
        <v>5.826950756449705E-3</v>
      </c>
      <c r="R488">
        <v>0.28068299443162598</v>
      </c>
      <c r="S488">
        <v>4.2260723061550953E-5</v>
      </c>
      <c r="T488">
        <v>0.28068299443162559</v>
      </c>
      <c r="U488">
        <v>0.38155517299180552</v>
      </c>
      <c r="V488">
        <v>0.2814159019750998</v>
      </c>
      <c r="W488">
        <v>7.0652012307748514E-4</v>
      </c>
      <c r="X488">
        <v>0.24195154482333733</v>
      </c>
      <c r="Y488">
        <v>2.69107381877157E-4</v>
      </c>
      <c r="Z488">
        <v>0.1894129817315188</v>
      </c>
    </row>
    <row r="489" spans="1:26" x14ac:dyDescent="0.2">
      <c r="A489" s="157">
        <v>8307</v>
      </c>
      <c r="B489" s="157" t="s">
        <v>87</v>
      </c>
      <c r="C489" s="157" t="s">
        <v>79</v>
      </c>
      <c r="D489" s="161">
        <v>42922</v>
      </c>
      <c r="E489" s="159"/>
      <c r="F489" s="169">
        <v>1.09511</v>
      </c>
      <c r="G489" s="169">
        <v>10.26693</v>
      </c>
      <c r="H489" t="s">
        <v>572</v>
      </c>
      <c r="I489">
        <v>9.9727442281789067E-3</v>
      </c>
      <c r="J489">
        <v>0.85688510400012818</v>
      </c>
      <c r="K489">
        <v>7.1109956998931887E-3</v>
      </c>
      <c r="L489">
        <v>6.3433161726091465E-3</v>
      </c>
      <c r="M489">
        <v>2.7203708516112886</v>
      </c>
      <c r="N489">
        <v>1.2659518622972293E-2</v>
      </c>
      <c r="O489">
        <v>2.0495614635495523</v>
      </c>
      <c r="P489">
        <v>0.92244168175500074</v>
      </c>
      <c r="Q489">
        <v>7.5160912105831385E-3</v>
      </c>
      <c r="R489">
        <v>0.13103160295839694</v>
      </c>
      <c r="S489">
        <v>5.4511435299882796E-5</v>
      </c>
      <c r="T489">
        <v>0.13103160295839614</v>
      </c>
      <c r="U489">
        <v>1.3188928893546594</v>
      </c>
      <c r="V489">
        <v>0.3464004537780076</v>
      </c>
      <c r="W489">
        <v>0.19656849712460045</v>
      </c>
      <c r="X489">
        <v>0.51126537222652491</v>
      </c>
      <c r="Y489">
        <v>0.25923895526480156</v>
      </c>
      <c r="Z489">
        <v>0.3481783282446409</v>
      </c>
    </row>
    <row r="491" spans="1:26" x14ac:dyDescent="0.2">
      <c r="A491" s="157">
        <v>8717</v>
      </c>
      <c r="B491" s="157" t="s">
        <v>87</v>
      </c>
      <c r="C491" s="157" t="s">
        <v>79</v>
      </c>
      <c r="D491" s="161">
        <v>42958</v>
      </c>
      <c r="E491" s="159"/>
      <c r="F491" s="169">
        <v>1.1119699999999999</v>
      </c>
      <c r="G491" s="169">
        <v>10.2403</v>
      </c>
      <c r="H491" t="s">
        <v>592</v>
      </c>
      <c r="I491">
        <v>9.614124384444242E-3</v>
      </c>
      <c r="J491">
        <v>2.5317571656637554</v>
      </c>
      <c r="K491">
        <v>7.1418468859943225E-3</v>
      </c>
      <c r="L491">
        <v>1.4584469449515049E-2</v>
      </c>
      <c r="M491">
        <v>2.7690332299334051</v>
      </c>
      <c r="N491">
        <v>2.4266163950907377E-2</v>
      </c>
      <c r="O491">
        <v>2.1991609188732744</v>
      </c>
      <c r="P491">
        <v>2.6416659511384077</v>
      </c>
      <c r="Q491">
        <v>7.5842886534697174E-3</v>
      </c>
      <c r="R491">
        <v>0.33644678504612363</v>
      </c>
      <c r="S491">
        <v>5.5006046180907576E-5</v>
      </c>
      <c r="T491">
        <v>0.33644678504612308</v>
      </c>
      <c r="U491">
        <v>1.3327632901513122</v>
      </c>
      <c r="V491">
        <v>0.47005447777831261</v>
      </c>
      <c r="W491">
        <v>0.17907389108941726</v>
      </c>
      <c r="X491">
        <v>1.1455799651188605</v>
      </c>
      <c r="Y491">
        <v>0.23887058253396573</v>
      </c>
      <c r="Z491">
        <v>1.1396520981896954</v>
      </c>
    </row>
    <row r="492" spans="1:26" x14ac:dyDescent="0.2">
      <c r="A492" s="1">
        <v>8719</v>
      </c>
      <c r="B492" s="1" t="s">
        <v>610</v>
      </c>
      <c r="C492" s="1" t="s">
        <v>97</v>
      </c>
      <c r="D492" s="175">
        <v>42958</v>
      </c>
      <c r="E492" s="8" t="s">
        <v>611</v>
      </c>
      <c r="F492" s="1">
        <v>0.27162999999999998</v>
      </c>
      <c r="G492" s="5">
        <v>0.10332000000000008</v>
      </c>
      <c r="H492" t="s">
        <v>593</v>
      </c>
      <c r="I492">
        <v>1.00078837633698E-2</v>
      </c>
      <c r="J492">
        <v>0.35337487287629971</v>
      </c>
      <c r="K492">
        <v>7.1361550085080293E-3</v>
      </c>
      <c r="L492">
        <v>4.7440915388737792E-2</v>
      </c>
      <c r="M492">
        <v>1.0804039013241633</v>
      </c>
      <c r="N492">
        <v>5.1138563928470326E-2</v>
      </c>
      <c r="O492">
        <v>2.2950642103775953</v>
      </c>
      <c r="P492">
        <v>0.35081009757716597</v>
      </c>
      <c r="Q492">
        <v>2.1249450655288767E-2</v>
      </c>
      <c r="R492">
        <v>7.0248631761130997E-2</v>
      </c>
      <c r="S492">
        <v>1.5411442225751753E-4</v>
      </c>
      <c r="T492">
        <v>7.0248631761131733E-2</v>
      </c>
      <c r="U492">
        <v>1.1530052716789274</v>
      </c>
      <c r="V492">
        <v>0.44577771285420587</v>
      </c>
      <c r="W492">
        <v>5.6486585090490739E-2</v>
      </c>
      <c r="X492">
        <v>0.39611566246578406</v>
      </c>
      <c r="Y492">
        <v>6.5139038364990021E-2</v>
      </c>
      <c r="Z492">
        <v>0.14730000199570761</v>
      </c>
    </row>
    <row r="493" spans="1:26" x14ac:dyDescent="0.2">
      <c r="A493" s="157">
        <v>8717</v>
      </c>
      <c r="B493" s="157" t="s">
        <v>87</v>
      </c>
      <c r="C493" s="157" t="s">
        <v>79</v>
      </c>
      <c r="D493" s="161">
        <v>42958</v>
      </c>
      <c r="E493" s="159"/>
      <c r="F493" s="169">
        <v>1.1119699999999999</v>
      </c>
      <c r="G493" s="169">
        <v>10.2403</v>
      </c>
      <c r="H493" t="s">
        <v>594</v>
      </c>
      <c r="I493">
        <v>9.9296549498001877E-3</v>
      </c>
      <c r="J493">
        <v>0.77614660996041163</v>
      </c>
      <c r="K493">
        <v>7.1399966809263509E-3</v>
      </c>
      <c r="L493">
        <v>5.998268118050128E-3</v>
      </c>
      <c r="M493">
        <v>2.7687839117744519</v>
      </c>
      <c r="N493">
        <v>1.0214891891033992E-2</v>
      </c>
      <c r="O493">
        <v>2.1091357597852487</v>
      </c>
      <c r="P493">
        <v>0.85414425906125746</v>
      </c>
      <c r="Q493">
        <v>7.5641470055014624E-3</v>
      </c>
      <c r="R493">
        <v>0.11561537210581757</v>
      </c>
      <c r="S493">
        <v>5.4859966242640123E-5</v>
      </c>
      <c r="T493">
        <v>0.1156153721058175</v>
      </c>
      <c r="U493">
        <v>1.3403618485112121</v>
      </c>
      <c r="V493">
        <v>0.3149025690126554</v>
      </c>
      <c r="W493">
        <v>0.18139213511385763</v>
      </c>
      <c r="X493">
        <v>0.41276999856063651</v>
      </c>
      <c r="Y493">
        <v>0.24317298378007463</v>
      </c>
      <c r="Z493">
        <v>0.32649350283285911</v>
      </c>
    </row>
    <row r="494" spans="1:26" x14ac:dyDescent="0.2">
      <c r="A494" s="1">
        <v>8720</v>
      </c>
      <c r="B494" s="1" t="s">
        <v>612</v>
      </c>
      <c r="C494" s="1" t="s">
        <v>97</v>
      </c>
      <c r="D494" s="175">
        <v>42958</v>
      </c>
      <c r="E494" s="8" t="s">
        <v>613</v>
      </c>
      <c r="F494" s="1">
        <v>0.26928999999999997</v>
      </c>
      <c r="G494" s="5">
        <v>0.10215999999999958</v>
      </c>
      <c r="H494" t="s">
        <v>595</v>
      </c>
      <c r="I494">
        <v>1.0001667772959605E-2</v>
      </c>
      <c r="J494">
        <v>0.35822736111952275</v>
      </c>
      <c r="K494">
        <v>7.1460880688454572E-3</v>
      </c>
      <c r="L494">
        <v>7.6441185052518752E-3</v>
      </c>
      <c r="M494">
        <v>0.7564591086254645</v>
      </c>
      <c r="N494">
        <v>9.6256173900770119E-3</v>
      </c>
      <c r="O494">
        <v>1.497705231438041</v>
      </c>
      <c r="P494">
        <v>0.36503602153002623</v>
      </c>
      <c r="Q494">
        <v>1.9794839778117378E-2</v>
      </c>
      <c r="R494">
        <v>8.3213414648496298E-2</v>
      </c>
      <c r="S494">
        <v>1.4356466647411447E-4</v>
      </c>
      <c r="T494">
        <v>8.3213414648497047E-2</v>
      </c>
      <c r="U494">
        <v>0.76121113904593385</v>
      </c>
      <c r="V494">
        <v>0.31660082350808383</v>
      </c>
      <c r="W494">
        <v>2.6269445279103402E-2</v>
      </c>
      <c r="X494">
        <v>0.28295440719345349</v>
      </c>
      <c r="Y494">
        <v>2.0024147068328464E-2</v>
      </c>
      <c r="Z494">
        <v>0.16165285866362539</v>
      </c>
    </row>
    <row r="495" spans="1:26" x14ac:dyDescent="0.2">
      <c r="A495" s="157">
        <v>8717</v>
      </c>
      <c r="B495" s="157" t="s">
        <v>87</v>
      </c>
      <c r="C495" s="157" t="s">
        <v>79</v>
      </c>
      <c r="D495" s="161">
        <v>42958</v>
      </c>
      <c r="E495" s="159"/>
      <c r="F495" s="169">
        <v>1.1119699999999999</v>
      </c>
      <c r="G495" s="169">
        <v>10.2403</v>
      </c>
      <c r="H495" t="s">
        <v>596</v>
      </c>
      <c r="I495">
        <v>9.8296059035276381E-3</v>
      </c>
      <c r="J495">
        <v>0.78229737082784156</v>
      </c>
      <c r="K495">
        <v>7.1439403215869234E-3</v>
      </c>
      <c r="L495">
        <v>8.2775123342642178E-3</v>
      </c>
      <c r="M495">
        <v>2.7696372998254093</v>
      </c>
      <c r="N495">
        <v>1.2382897007553448E-2</v>
      </c>
      <c r="O495">
        <v>2.1279627415227842</v>
      </c>
      <c r="P495">
        <v>0.82599979202625495</v>
      </c>
      <c r="Q495">
        <v>7.5549000610717664E-3</v>
      </c>
      <c r="R495">
        <v>0.1364503423981876</v>
      </c>
      <c r="S495">
        <v>5.479290156781403E-5</v>
      </c>
      <c r="T495">
        <v>0.13645034239818774</v>
      </c>
      <c r="U495">
        <v>1.3382577596086978</v>
      </c>
      <c r="V495">
        <v>0.3248255454487004</v>
      </c>
      <c r="W495">
        <v>0.1810433561156703</v>
      </c>
      <c r="X495">
        <v>0.66732597408624539</v>
      </c>
      <c r="Y495">
        <v>0.24188524886853122</v>
      </c>
      <c r="Z495">
        <v>0.60924032643205761</v>
      </c>
    </row>
    <row r="496" spans="1:26" x14ac:dyDescent="0.2">
      <c r="A496" s="1">
        <v>8721</v>
      </c>
      <c r="B496" s="1" t="s">
        <v>614</v>
      </c>
      <c r="C496" s="1" t="s">
        <v>97</v>
      </c>
      <c r="D496" s="175">
        <v>42958</v>
      </c>
      <c r="E496" s="8" t="s">
        <v>615</v>
      </c>
      <c r="F496" s="1">
        <v>0.26478000000000002</v>
      </c>
      <c r="G496" s="5">
        <v>0.10145999999999944</v>
      </c>
      <c r="H496" t="s">
        <v>597</v>
      </c>
      <c r="I496">
        <v>1.003165821050035E-2</v>
      </c>
      <c r="J496">
        <v>0.32223290577658281</v>
      </c>
      <c r="K496">
        <v>7.1411677347623763E-3</v>
      </c>
      <c r="L496">
        <v>6.5516493024529911E-3</v>
      </c>
      <c r="M496">
        <v>0.80182269006291773</v>
      </c>
      <c r="N496">
        <v>8.7398250963081243E-3</v>
      </c>
      <c r="O496">
        <v>1.5914834012071608</v>
      </c>
      <c r="P496">
        <v>0.33824396847893401</v>
      </c>
      <c r="Q496">
        <v>1.9945422687388366E-2</v>
      </c>
      <c r="R496">
        <v>8.4983598395251408E-2</v>
      </c>
      <c r="S496">
        <v>1.4465678873367877E-4</v>
      </c>
      <c r="T496">
        <v>8.4983598395250312E-2</v>
      </c>
      <c r="U496">
        <v>0.8655757400084042</v>
      </c>
      <c r="V496">
        <v>0.28060012270324164</v>
      </c>
      <c r="W496">
        <v>3.0559250589469969E-2</v>
      </c>
      <c r="X496">
        <v>0.25961193325691423</v>
      </c>
      <c r="Y496">
        <v>2.6475184528847305E-2</v>
      </c>
      <c r="Z496">
        <v>0.14657171402711464</v>
      </c>
    </row>
    <row r="497" spans="1:26" x14ac:dyDescent="0.2">
      <c r="A497" s="157">
        <v>8717</v>
      </c>
      <c r="B497" s="157" t="s">
        <v>87</v>
      </c>
      <c r="C497" s="157" t="s">
        <v>79</v>
      </c>
      <c r="D497" s="161">
        <v>42958</v>
      </c>
      <c r="E497" s="159"/>
      <c r="F497" s="169">
        <v>1.1119699999999999</v>
      </c>
      <c r="G497" s="169">
        <v>10.2403</v>
      </c>
      <c r="H497" t="s">
        <v>598</v>
      </c>
      <c r="I497">
        <v>9.9535055234954029E-3</v>
      </c>
      <c r="J497">
        <v>1.35494212329008</v>
      </c>
      <c r="K497">
        <v>7.1423531791707812E-3</v>
      </c>
      <c r="L497">
        <v>7.4261205704003394E-3</v>
      </c>
      <c r="M497">
        <v>2.7679747035094637</v>
      </c>
      <c r="N497">
        <v>2.2289954841029299E-2</v>
      </c>
      <c r="O497">
        <v>2.1101549321945408</v>
      </c>
      <c r="P497">
        <v>1.2741254553537262</v>
      </c>
      <c r="Q497">
        <v>7.5674995214055048E-3</v>
      </c>
      <c r="R497">
        <v>0.20369289327183829</v>
      </c>
      <c r="S497">
        <v>5.488428080305122E-5</v>
      </c>
      <c r="T497">
        <v>0.20369289327183807</v>
      </c>
      <c r="U497">
        <v>1.3397747925993198</v>
      </c>
      <c r="V497">
        <v>0.40452845837275453</v>
      </c>
      <c r="W497">
        <v>0.18771943899939447</v>
      </c>
      <c r="X497">
        <v>0.83923579836368767</v>
      </c>
      <c r="Y497">
        <v>0.25098938844724245</v>
      </c>
      <c r="Z497">
        <v>0.63789390651959921</v>
      </c>
    </row>
    <row r="498" spans="1:26" x14ac:dyDescent="0.2">
      <c r="A498" s="1">
        <v>8722</v>
      </c>
      <c r="B498" s="1" t="s">
        <v>616</v>
      </c>
      <c r="C498" s="1" t="s">
        <v>97</v>
      </c>
      <c r="D498" s="175">
        <v>42958</v>
      </c>
      <c r="E498" s="8" t="s">
        <v>617</v>
      </c>
      <c r="F498" s="1">
        <v>0.27695999999999998</v>
      </c>
      <c r="G498" s="5">
        <v>0.10189000000000092</v>
      </c>
      <c r="H498" t="s">
        <v>599</v>
      </c>
      <c r="I498">
        <v>1.0071946118476503E-2</v>
      </c>
      <c r="J498">
        <v>0.47828851148323337</v>
      </c>
      <c r="K498">
        <v>7.1423605820060704E-3</v>
      </c>
      <c r="L498">
        <v>5.0800203285515343E-2</v>
      </c>
      <c r="M498">
        <v>1.0366473297626657</v>
      </c>
      <c r="N498">
        <v>4.6783242345689251E-2</v>
      </c>
      <c r="O498">
        <v>2.0108733347872696</v>
      </c>
      <c r="P498">
        <v>0.47337257402167537</v>
      </c>
      <c r="Q498">
        <v>1.9532120318609434E-2</v>
      </c>
      <c r="R498">
        <v>0.10807281410221445</v>
      </c>
      <c r="S498">
        <v>1.4165925920619547E-4</v>
      </c>
      <c r="T498">
        <v>0.1080728141022151</v>
      </c>
      <c r="U498">
        <v>1.1137490048682066</v>
      </c>
      <c r="V498">
        <v>0.37084231607314599</v>
      </c>
      <c r="W498">
        <v>8.9968943458696146E-2</v>
      </c>
      <c r="X498">
        <v>0.40450542609803469</v>
      </c>
      <c r="Y498">
        <v>0.10027230824013855</v>
      </c>
      <c r="Z498">
        <v>0.16721632793631366</v>
      </c>
    </row>
    <row r="499" spans="1:26" x14ac:dyDescent="0.2">
      <c r="A499" s="157">
        <v>8717</v>
      </c>
      <c r="B499" s="157" t="s">
        <v>87</v>
      </c>
      <c r="C499" s="157" t="s">
        <v>79</v>
      </c>
      <c r="D499" s="161">
        <v>42958</v>
      </c>
      <c r="E499" s="159"/>
      <c r="F499" s="169">
        <v>1.1119699999999999</v>
      </c>
      <c r="G499" s="169">
        <v>10.2403</v>
      </c>
      <c r="H499" t="s">
        <v>600</v>
      </c>
      <c r="I499">
        <v>9.83633321789955E-3</v>
      </c>
      <c r="J499">
        <v>2.0037997759003159</v>
      </c>
      <c r="K499">
        <v>7.1440497190783051E-3</v>
      </c>
      <c r="L499">
        <v>1.072831545346188E-2</v>
      </c>
      <c r="M499">
        <v>2.7682439935534631</v>
      </c>
      <c r="N499">
        <v>2.5972966630885195E-2</v>
      </c>
      <c r="O499">
        <v>2.1279193310808768</v>
      </c>
      <c r="P499">
        <v>1.9844861169698975</v>
      </c>
      <c r="Q499">
        <v>7.5828097503238007E-3</v>
      </c>
      <c r="R499">
        <v>0.32244423841660558</v>
      </c>
      <c r="S499">
        <v>5.4995320242265436E-5</v>
      </c>
      <c r="T499">
        <v>0.32244423841660524</v>
      </c>
      <c r="U499">
        <v>1.3443360415287327</v>
      </c>
      <c r="V499">
        <v>0.37452090695362839</v>
      </c>
      <c r="W499">
        <v>0.1800662488530558</v>
      </c>
      <c r="X499">
        <v>0.72190481924559902</v>
      </c>
      <c r="Y499">
        <v>0.24113531883605574</v>
      </c>
      <c r="Z499">
        <v>0.68981898263678376</v>
      </c>
    </row>
    <row r="500" spans="1:26" x14ac:dyDescent="0.2">
      <c r="A500" s="1">
        <v>8723</v>
      </c>
      <c r="B500" s="1" t="s">
        <v>618</v>
      </c>
      <c r="C500" s="1" t="s">
        <v>97</v>
      </c>
      <c r="D500" s="175">
        <v>42958</v>
      </c>
      <c r="E500" s="8" t="s">
        <v>619</v>
      </c>
      <c r="F500" s="1">
        <v>0.28077999999999997</v>
      </c>
      <c r="G500" s="5">
        <v>0.10190000000000055</v>
      </c>
      <c r="H500" t="s">
        <v>601</v>
      </c>
      <c r="I500">
        <v>1.0006247452295752E-2</v>
      </c>
      <c r="J500">
        <v>0.48902720512257053</v>
      </c>
      <c r="K500">
        <v>7.138861234739587E-3</v>
      </c>
      <c r="L500">
        <v>6.9929822495534422E-3</v>
      </c>
      <c r="M500">
        <v>1.2495071457508518</v>
      </c>
      <c r="N500">
        <v>9.5092378665350228E-3</v>
      </c>
      <c r="O500">
        <v>2.4136581929034193</v>
      </c>
      <c r="P500">
        <v>0.50173932878023719</v>
      </c>
      <c r="Q500">
        <v>1.9319812245758097E-2</v>
      </c>
      <c r="R500">
        <v>8.8266633447373538E-2</v>
      </c>
      <c r="S500">
        <v>1.4011946711844336E-4</v>
      </c>
      <c r="T500">
        <v>8.8266633447372733E-2</v>
      </c>
      <c r="U500">
        <v>1.3412905073704782</v>
      </c>
      <c r="V500">
        <v>0.24195452186488411</v>
      </c>
      <c r="W500">
        <v>2.5324450449353525E-2</v>
      </c>
      <c r="X500">
        <v>0.21069773137666653</v>
      </c>
      <c r="Y500">
        <v>3.399213856281745E-2</v>
      </c>
      <c r="Z500">
        <v>0.13556678384148588</v>
      </c>
    </row>
    <row r="501" spans="1:26" x14ac:dyDescent="0.2">
      <c r="A501" s="157">
        <v>8717</v>
      </c>
      <c r="B501" s="157" t="s">
        <v>87</v>
      </c>
      <c r="C501" s="157" t="s">
        <v>79</v>
      </c>
      <c r="D501" s="161">
        <v>42958</v>
      </c>
      <c r="E501" s="159"/>
      <c r="F501" s="169">
        <v>1.1119699999999999</v>
      </c>
      <c r="G501" s="169">
        <v>10.2403</v>
      </c>
      <c r="H501" t="s">
        <v>602</v>
      </c>
      <c r="I501">
        <v>9.5121481690043988E-3</v>
      </c>
      <c r="J501">
        <v>2.891936263039308</v>
      </c>
      <c r="K501">
        <v>7.1491668085370327E-3</v>
      </c>
      <c r="L501">
        <v>1.2923049244276881E-2</v>
      </c>
      <c r="M501">
        <v>2.7682429289113717</v>
      </c>
      <c r="N501">
        <v>2.7096230183735397E-2</v>
      </c>
      <c r="O501">
        <v>2.2107881168838395</v>
      </c>
      <c r="P501">
        <v>2.9299613766702115</v>
      </c>
      <c r="Q501">
        <v>7.5641941714021544E-3</v>
      </c>
      <c r="R501">
        <v>0.47071651709536011</v>
      </c>
      <c r="S501">
        <v>5.4860308319508514E-5</v>
      </c>
      <c r="T501">
        <v>0.47071651709536116</v>
      </c>
      <c r="U501">
        <v>1.3399853183160966</v>
      </c>
      <c r="V501">
        <v>0.31107966719134522</v>
      </c>
      <c r="W501">
        <v>0.18105339836737239</v>
      </c>
      <c r="X501">
        <v>1.2092092985521263</v>
      </c>
      <c r="Y501">
        <v>0.24279923158809708</v>
      </c>
      <c r="Z501">
        <v>1.2350202698833022</v>
      </c>
    </row>
    <row r="502" spans="1:26" x14ac:dyDescent="0.2">
      <c r="D502" s="175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">
      <c r="A503" s="157">
        <v>8717</v>
      </c>
      <c r="B503" s="157" t="s">
        <v>87</v>
      </c>
      <c r="C503" s="157" t="s">
        <v>79</v>
      </c>
      <c r="D503" s="161">
        <v>42961</v>
      </c>
      <c r="E503" s="159"/>
      <c r="F503" s="169">
        <v>1.1119699999999999</v>
      </c>
      <c r="G503" s="169">
        <v>10.2403</v>
      </c>
      <c r="H503" t="s">
        <v>592</v>
      </c>
      <c r="I503">
        <v>9.8415147538586777E-3</v>
      </c>
      <c r="J503">
        <v>1.3026847013305844</v>
      </c>
      <c r="K503">
        <v>7.1491867623822581E-3</v>
      </c>
      <c r="L503">
        <v>1.5411902173232715E-2</v>
      </c>
      <c r="M503">
        <v>2.7692770935929962</v>
      </c>
      <c r="N503">
        <v>1.6880029287774823E-2</v>
      </c>
      <c r="O503">
        <v>2.1315840108149513</v>
      </c>
      <c r="P503">
        <v>1.3309491750621734</v>
      </c>
      <c r="Q503">
        <v>7.5549713480669153E-3</v>
      </c>
      <c r="R503">
        <v>0.23043211838740105</v>
      </c>
      <c r="S503">
        <v>5.4793418586077233E-5</v>
      </c>
      <c r="T503">
        <v>0.23043211838740107</v>
      </c>
      <c r="U503">
        <v>1.3362098000512663</v>
      </c>
      <c r="V503">
        <v>0.33774547055390447</v>
      </c>
      <c r="W503">
        <v>0.18585297142735654</v>
      </c>
      <c r="X503">
        <v>0.5959574688490088</v>
      </c>
      <c r="Y503">
        <v>0.24886161726568234</v>
      </c>
      <c r="Z503">
        <v>0.54601858612697585</v>
      </c>
    </row>
    <row r="504" spans="1:26" x14ac:dyDescent="0.2">
      <c r="A504" s="56">
        <v>8724</v>
      </c>
      <c r="B504" s="56" t="s">
        <v>620</v>
      </c>
      <c r="C504" s="56" t="s">
        <v>97</v>
      </c>
      <c r="D504" s="131">
        <v>42961</v>
      </c>
      <c r="E504" s="72" t="s">
        <v>621</v>
      </c>
      <c r="F504" s="56">
        <v>0.27600000000000002</v>
      </c>
      <c r="G504" s="70">
        <v>0.10202999999999918</v>
      </c>
      <c r="H504" t="s">
        <v>603</v>
      </c>
      <c r="I504">
        <v>1.0038626666174418E-2</v>
      </c>
      <c r="J504">
        <v>0.38118426344611489</v>
      </c>
      <c r="K504">
        <v>7.1335334042279437E-3</v>
      </c>
      <c r="L504">
        <v>1.7273575459774291E-2</v>
      </c>
      <c r="M504">
        <v>1.1792589848422215</v>
      </c>
      <c r="N504">
        <v>7.2562982859620418E-3</v>
      </c>
      <c r="O504">
        <v>2.251829839644119</v>
      </c>
      <c r="P504">
        <v>0.39270716325964689</v>
      </c>
      <c r="Q504">
        <v>1.9180757043401046E-2</v>
      </c>
      <c r="R504">
        <v>7.8670589127025181E-2</v>
      </c>
      <c r="S504">
        <v>1.3911095106215534E-4</v>
      </c>
      <c r="T504">
        <v>7.86705891270255E-2</v>
      </c>
      <c r="U504">
        <v>1.2658074097451182</v>
      </c>
      <c r="V504">
        <v>0.29696057097450784</v>
      </c>
      <c r="W504">
        <v>0.11356659883042544</v>
      </c>
      <c r="X504">
        <v>0.36988699544738091</v>
      </c>
      <c r="Y504">
        <v>0.14392448927394128</v>
      </c>
      <c r="Z504">
        <v>0.2128136564564802</v>
      </c>
    </row>
    <row r="505" spans="1:26" x14ac:dyDescent="0.2">
      <c r="A505" s="157">
        <v>8717</v>
      </c>
      <c r="B505" s="157" t="s">
        <v>87</v>
      </c>
      <c r="C505" s="157" t="s">
        <v>79</v>
      </c>
      <c r="D505" s="161">
        <v>42961</v>
      </c>
      <c r="E505" s="159"/>
      <c r="F505" s="169">
        <v>1.1119699999999999</v>
      </c>
      <c r="G505" s="169">
        <v>10.2403</v>
      </c>
      <c r="H505" t="s">
        <v>594</v>
      </c>
      <c r="I505">
        <v>1.0049781891327542E-2</v>
      </c>
      <c r="J505">
        <v>1.1540234701491199</v>
      </c>
      <c r="K505">
        <v>7.1319802429742922E-3</v>
      </c>
      <c r="L505">
        <v>6.1020247216596662E-3</v>
      </c>
      <c r="M505">
        <v>2.7686892409023902</v>
      </c>
      <c r="N505">
        <v>1.3573691461158026E-2</v>
      </c>
      <c r="O505">
        <v>2.0884575196658552</v>
      </c>
      <c r="P505">
        <v>1.1037470913178284</v>
      </c>
      <c r="Q505">
        <v>7.5857945278825847E-3</v>
      </c>
      <c r="R505">
        <v>0.27481822428127944</v>
      </c>
      <c r="S505">
        <v>5.5016967732193584E-5</v>
      </c>
      <c r="T505">
        <v>0.27481822428127978</v>
      </c>
      <c r="U505">
        <v>1.3390095148524868</v>
      </c>
      <c r="V505">
        <v>0.30850783101687956</v>
      </c>
      <c r="W505">
        <v>0.18607553820639142</v>
      </c>
      <c r="X505">
        <v>0.76789304592433394</v>
      </c>
      <c r="Y505">
        <v>0.24851770517693966</v>
      </c>
      <c r="Z505">
        <v>0.8132757386985614</v>
      </c>
    </row>
    <row r="506" spans="1:26" x14ac:dyDescent="0.2">
      <c r="A506" s="56">
        <v>8725</v>
      </c>
      <c r="B506" s="56" t="s">
        <v>622</v>
      </c>
      <c r="C506" s="56" t="s">
        <v>97</v>
      </c>
      <c r="D506" s="131">
        <v>42961</v>
      </c>
      <c r="E506" s="72" t="s">
        <v>623</v>
      </c>
      <c r="F506" s="56">
        <v>0.29564000000000001</v>
      </c>
      <c r="G506" s="70">
        <v>0.10698000000000008</v>
      </c>
      <c r="H506" t="s">
        <v>604</v>
      </c>
      <c r="I506">
        <v>1.0090993319145695E-2</v>
      </c>
      <c r="J506">
        <v>0.32364560902740608</v>
      </c>
      <c r="K506">
        <v>7.1302031199231052E-3</v>
      </c>
      <c r="L506">
        <v>6.5612980907458649E-3</v>
      </c>
      <c r="M506">
        <v>1.3094222815342891</v>
      </c>
      <c r="N506">
        <v>7.6180568988031159E-3</v>
      </c>
      <c r="O506">
        <v>2.4768606902466326</v>
      </c>
      <c r="P506">
        <v>0.31593136534997657</v>
      </c>
      <c r="Q506">
        <v>1.9067162624135107E-2</v>
      </c>
      <c r="R506">
        <v>5.9280378581543412E-2</v>
      </c>
      <c r="S506">
        <v>1.3828709266784479E-4</v>
      </c>
      <c r="T506">
        <v>5.9280378581542587E-2</v>
      </c>
      <c r="U506">
        <v>1.4004066325899256</v>
      </c>
      <c r="V506">
        <v>0.32723557739793369</v>
      </c>
      <c r="W506">
        <v>0.20910468898724069</v>
      </c>
      <c r="X506">
        <v>0.45151738869259728</v>
      </c>
      <c r="Y506">
        <v>0.29252054909116343</v>
      </c>
      <c r="Z506">
        <v>0.29558632575060639</v>
      </c>
    </row>
    <row r="507" spans="1:26" x14ac:dyDescent="0.2">
      <c r="A507" s="157">
        <v>8717</v>
      </c>
      <c r="B507" s="157" t="s">
        <v>87</v>
      </c>
      <c r="C507" s="157" t="s">
        <v>79</v>
      </c>
      <c r="D507" s="161">
        <v>42961</v>
      </c>
      <c r="E507" s="159"/>
      <c r="F507" s="169">
        <v>1.1119699999999999</v>
      </c>
      <c r="G507" s="169">
        <v>10.2403</v>
      </c>
      <c r="H507" t="s">
        <v>596</v>
      </c>
      <c r="I507">
        <v>1.0210043232974378E-2</v>
      </c>
      <c r="J507">
        <v>1.4392476904556897</v>
      </c>
      <c r="K507">
        <v>7.1332325024114369E-3</v>
      </c>
      <c r="L507">
        <v>8.2313062294357888E-3</v>
      </c>
      <c r="M507">
        <v>2.770038161637161</v>
      </c>
      <c r="N507">
        <v>2.3176961463408498E-2</v>
      </c>
      <c r="O507">
        <v>2.049536528367299</v>
      </c>
      <c r="P507">
        <v>1.4790321209614428</v>
      </c>
      <c r="Q507">
        <v>7.5583055013857146E-3</v>
      </c>
      <c r="R507">
        <v>0.27822569587462104</v>
      </c>
      <c r="S507">
        <v>5.4817599969435319E-5</v>
      </c>
      <c r="T507">
        <v>0.27822569587462109</v>
      </c>
      <c r="U507">
        <v>1.3364781713306944</v>
      </c>
      <c r="V507">
        <v>0.3713597647169033</v>
      </c>
      <c r="W507">
        <v>0.18366552386877649</v>
      </c>
      <c r="X507">
        <v>0.65524276812189031</v>
      </c>
      <c r="Y507">
        <v>0.24684526792547209</v>
      </c>
      <c r="Z507">
        <v>0.56743821378018289</v>
      </c>
    </row>
    <row r="508" spans="1:26" x14ac:dyDescent="0.2">
      <c r="A508" s="1">
        <v>8726</v>
      </c>
      <c r="B508" s="1" t="s">
        <v>624</v>
      </c>
      <c r="C508" s="1" t="s">
        <v>97</v>
      </c>
      <c r="D508" s="131">
        <v>42961</v>
      </c>
      <c r="E508" s="8" t="s">
        <v>625</v>
      </c>
      <c r="F508" s="1">
        <v>0.28238000000000002</v>
      </c>
      <c r="G508" s="5">
        <v>0.10427999999999926</v>
      </c>
      <c r="H508" t="s">
        <v>605</v>
      </c>
      <c r="I508">
        <v>1.0058299965603241E-2</v>
      </c>
      <c r="J508">
        <v>0.52091701588059425</v>
      </c>
      <c r="K508">
        <v>7.1349300206174733E-3</v>
      </c>
      <c r="L508">
        <v>7.0918538162000749E-3</v>
      </c>
      <c r="M508">
        <v>1.4020536879953196</v>
      </c>
      <c r="N508">
        <v>9.631924947552592E-3</v>
      </c>
      <c r="O508">
        <v>2.6024170417358978</v>
      </c>
      <c r="P508">
        <v>0.48186896766506254</v>
      </c>
      <c r="Q508">
        <v>1.8700905017889707E-2</v>
      </c>
      <c r="R508">
        <v>6.8505405725801854E-2</v>
      </c>
      <c r="S508">
        <v>1.3563076143841216E-4</v>
      </c>
      <c r="T508">
        <v>6.8505405725801147E-2</v>
      </c>
      <c r="U508">
        <v>1.4688445850155349</v>
      </c>
      <c r="V508">
        <v>0.29064842990833117</v>
      </c>
      <c r="W508">
        <v>0.14010654880749704</v>
      </c>
      <c r="X508">
        <v>0.30864808109499414</v>
      </c>
      <c r="Y508">
        <v>0.20537958317428706</v>
      </c>
      <c r="Z508">
        <v>0.21333616730793703</v>
      </c>
    </row>
    <row r="509" spans="1:26" x14ac:dyDescent="0.2">
      <c r="A509" s="157">
        <v>8717</v>
      </c>
      <c r="B509" s="157" t="s">
        <v>87</v>
      </c>
      <c r="C509" s="157" t="s">
        <v>79</v>
      </c>
      <c r="D509" s="161">
        <v>42961</v>
      </c>
      <c r="E509" s="159"/>
      <c r="F509" s="169">
        <v>1.1119699999999999</v>
      </c>
      <c r="G509" s="169">
        <v>10.2403</v>
      </c>
      <c r="H509" t="s">
        <v>598</v>
      </c>
      <c r="I509">
        <v>1.0028610589853331E-2</v>
      </c>
      <c r="J509">
        <v>1.5687151846777874</v>
      </c>
      <c r="K509">
        <v>7.1332868729591615E-3</v>
      </c>
      <c r="L509">
        <v>1.1310665512118722E-2</v>
      </c>
      <c r="M509">
        <v>2.7691582263771632</v>
      </c>
      <c r="N509">
        <v>1.8984844549824322E-2</v>
      </c>
      <c r="O509">
        <v>2.0855390952384441</v>
      </c>
      <c r="P509">
        <v>1.5868283388618838</v>
      </c>
      <c r="Q509">
        <v>7.5756143350994521E-3</v>
      </c>
      <c r="R509">
        <v>0.22482880028657243</v>
      </c>
      <c r="S509">
        <v>5.4943134551529612E-5</v>
      </c>
      <c r="T509">
        <v>0.22482880028657251</v>
      </c>
      <c r="U509">
        <v>1.3406173510184471</v>
      </c>
      <c r="V509">
        <v>0.38793890425383404</v>
      </c>
      <c r="W509">
        <v>0.184385080407727</v>
      </c>
      <c r="X509">
        <v>0.63597585042456284</v>
      </c>
      <c r="Y509">
        <v>0.24571079484423208</v>
      </c>
      <c r="Z509">
        <v>0.65333518524424661</v>
      </c>
    </row>
    <row r="510" spans="1:26" x14ac:dyDescent="0.2">
      <c r="A510" s="1">
        <v>8727</v>
      </c>
      <c r="B510" s="1" t="s">
        <v>626</v>
      </c>
      <c r="C510" s="1" t="s">
        <v>97</v>
      </c>
      <c r="D510" s="131">
        <v>42961</v>
      </c>
      <c r="E510" s="8" t="s">
        <v>627</v>
      </c>
      <c r="F510" s="1">
        <v>0.2848</v>
      </c>
      <c r="G510" s="5">
        <v>0.1018100000000004</v>
      </c>
      <c r="H510" t="s">
        <v>606</v>
      </c>
      <c r="I510">
        <v>1.0128268190101489E-2</v>
      </c>
      <c r="J510">
        <v>0.37772900422318673</v>
      </c>
      <c r="K510">
        <v>7.1345495718924609E-3</v>
      </c>
      <c r="L510">
        <v>8.5227205639328701E-3</v>
      </c>
      <c r="M510">
        <v>1.3650545658179885</v>
      </c>
      <c r="N510">
        <v>6.5266521855143486E-3</v>
      </c>
      <c r="O510">
        <v>2.4710773428141355</v>
      </c>
      <c r="P510">
        <v>0.36261086515729957</v>
      </c>
      <c r="Q510">
        <v>1.8347156473453176E-2</v>
      </c>
      <c r="R510">
        <v>7.0581374689551279E-2</v>
      </c>
      <c r="S510">
        <v>1.3306515381708269E-4</v>
      </c>
      <c r="T510">
        <v>7.0581374689552182E-2</v>
      </c>
      <c r="U510">
        <v>1.4093382665291412</v>
      </c>
      <c r="V510">
        <v>0.29518955626694082</v>
      </c>
      <c r="W510">
        <v>6.0760865215799507E-2</v>
      </c>
      <c r="X510">
        <v>0.35923788254205485</v>
      </c>
      <c r="Y510">
        <v>8.5385479198558559E-2</v>
      </c>
      <c r="Z510">
        <v>0.21057743116026456</v>
      </c>
    </row>
    <row r="511" spans="1:26" x14ac:dyDescent="0.2">
      <c r="A511" s="157">
        <v>8717</v>
      </c>
      <c r="B511" s="157" t="s">
        <v>87</v>
      </c>
      <c r="C511" s="157" t="s">
        <v>79</v>
      </c>
      <c r="D511" s="161">
        <v>42961</v>
      </c>
      <c r="E511" s="159"/>
      <c r="F511" s="169">
        <v>1.1119699999999999</v>
      </c>
      <c r="G511" s="169">
        <v>10.2403</v>
      </c>
      <c r="H511" t="s">
        <v>600</v>
      </c>
      <c r="I511">
        <v>9.9005642903411944E-3</v>
      </c>
      <c r="J511">
        <v>1.5511492715759483</v>
      </c>
      <c r="K511">
        <v>7.1361424560940339E-3</v>
      </c>
      <c r="L511">
        <v>9.2828804819019336E-3</v>
      </c>
      <c r="M511">
        <v>2.7690805022714491</v>
      </c>
      <c r="N511">
        <v>2.2477998093314761E-2</v>
      </c>
      <c r="O511">
        <v>2.1217741358644848</v>
      </c>
      <c r="P511">
        <v>1.5897897013199442</v>
      </c>
      <c r="Q511">
        <v>7.5565317361823078E-3</v>
      </c>
      <c r="R511">
        <v>0.33756672147750499</v>
      </c>
      <c r="S511">
        <v>5.4804735505126217E-5</v>
      </c>
      <c r="T511">
        <v>0.33756672147750427</v>
      </c>
      <c r="U511">
        <v>1.3405526159926757</v>
      </c>
      <c r="V511">
        <v>0.44456281918034091</v>
      </c>
      <c r="W511">
        <v>0.1804726255971868</v>
      </c>
      <c r="X511">
        <v>0.75434077072260675</v>
      </c>
      <c r="Y511">
        <v>0.24164227893441445</v>
      </c>
      <c r="Z511">
        <v>0.6169778340096983</v>
      </c>
    </row>
    <row r="512" spans="1:26" x14ac:dyDescent="0.2">
      <c r="A512" s="1">
        <v>8728</v>
      </c>
      <c r="B512" s="1" t="s">
        <v>628</v>
      </c>
      <c r="C512" s="1" t="s">
        <v>97</v>
      </c>
      <c r="D512" s="131">
        <v>42961</v>
      </c>
      <c r="E512" s="8" t="s">
        <v>629</v>
      </c>
      <c r="F512" s="1">
        <v>0.27611000000000002</v>
      </c>
      <c r="G512" s="5">
        <v>0.1015100000000011</v>
      </c>
      <c r="H512" t="s">
        <v>607</v>
      </c>
      <c r="I512">
        <v>1.0027217895005561E-2</v>
      </c>
      <c r="J512">
        <v>0.57471664285312329</v>
      </c>
      <c r="K512">
        <v>7.1420560685740214E-3</v>
      </c>
      <c r="L512">
        <v>8.0970065301837028E-3</v>
      </c>
      <c r="M512">
        <v>1.0213652086464768</v>
      </c>
      <c r="N512">
        <v>1.1166704564535005E-2</v>
      </c>
      <c r="O512">
        <v>2.2158048701467132</v>
      </c>
      <c r="P512">
        <v>0.59513434000962151</v>
      </c>
      <c r="Q512">
        <v>2.1738807876969156E-2</v>
      </c>
      <c r="R512">
        <v>7.7167752534269607E-2</v>
      </c>
      <c r="S512">
        <v>1.576635495606294E-4</v>
      </c>
      <c r="T512">
        <v>7.7167752534270592E-2</v>
      </c>
      <c r="U512">
        <v>1.2134873907233659</v>
      </c>
      <c r="V512">
        <v>0.25947255792573209</v>
      </c>
      <c r="W512">
        <v>0.15365780425342707</v>
      </c>
      <c r="X512">
        <v>0.37509253893725175</v>
      </c>
      <c r="Y512">
        <v>0.18632857829145777</v>
      </c>
      <c r="Z512">
        <v>0.27959426454389025</v>
      </c>
    </row>
    <row r="513" spans="1:26" x14ac:dyDescent="0.2">
      <c r="A513" s="157">
        <v>8717</v>
      </c>
      <c r="B513" s="157" t="s">
        <v>87</v>
      </c>
      <c r="C513" s="157" t="s">
        <v>79</v>
      </c>
      <c r="D513" s="161">
        <v>42961</v>
      </c>
      <c r="E513" s="159"/>
      <c r="F513" s="169">
        <v>1.1119699999999999</v>
      </c>
      <c r="G513" s="169">
        <v>10.2403</v>
      </c>
      <c r="H513" t="s">
        <v>602</v>
      </c>
      <c r="I513">
        <v>1.0013745629496678E-2</v>
      </c>
      <c r="J513">
        <v>1.6387491786220347</v>
      </c>
      <c r="K513">
        <v>7.1404753948337589E-3</v>
      </c>
      <c r="L513">
        <v>1.2688391658331863E-2</v>
      </c>
      <c r="M513">
        <v>2.7693173674558915</v>
      </c>
      <c r="N513">
        <v>1.9544981844657864E-2</v>
      </c>
      <c r="O513">
        <v>2.1051679136045545</v>
      </c>
      <c r="P513">
        <v>1.6465368301693317</v>
      </c>
      <c r="Q513">
        <v>7.5715400623363599E-3</v>
      </c>
      <c r="R513">
        <v>0.31013045523225891</v>
      </c>
      <c r="S513">
        <v>5.4913585355026163E-5</v>
      </c>
      <c r="T513">
        <v>0.31013045523225846</v>
      </c>
      <c r="U513">
        <v>1.3377578041476164</v>
      </c>
      <c r="V513">
        <v>0.283720605304909</v>
      </c>
      <c r="W513">
        <v>0.18000505740523731</v>
      </c>
      <c r="X513">
        <v>0.79929806979958318</v>
      </c>
      <c r="Y513">
        <v>0.24077175484010771</v>
      </c>
      <c r="Z513">
        <v>0.73352914827411742</v>
      </c>
    </row>
    <row r="514" spans="1:26" x14ac:dyDescent="0.2">
      <c r="A514" s="1">
        <v>8729</v>
      </c>
      <c r="B514" s="1" t="s">
        <v>630</v>
      </c>
      <c r="C514" s="1" t="s">
        <v>97</v>
      </c>
      <c r="D514" s="131">
        <v>42961</v>
      </c>
      <c r="E514" s="8" t="s">
        <v>631</v>
      </c>
      <c r="F514" s="1">
        <v>0.27575</v>
      </c>
      <c r="G514" s="5">
        <v>0.10167000000000037</v>
      </c>
      <c r="H514" t="s">
        <v>608</v>
      </c>
      <c r="I514">
        <v>1.0054129630856822E-2</v>
      </c>
      <c r="J514">
        <v>0.33141349527394404</v>
      </c>
      <c r="K514">
        <v>7.1448248627880157E-3</v>
      </c>
      <c r="L514">
        <v>6.9357760728009305E-3</v>
      </c>
      <c r="M514">
        <v>1.079345272304312</v>
      </c>
      <c r="N514">
        <v>8.6928540770557314E-3</v>
      </c>
      <c r="O514">
        <v>2.2377227209253685</v>
      </c>
      <c r="P514">
        <v>0.32374473620369187</v>
      </c>
      <c r="Q514">
        <v>2.0839445153094622E-2</v>
      </c>
      <c r="R514">
        <v>7.1505526123850915E-2</v>
      </c>
      <c r="S514">
        <v>1.5114080368647327E-4</v>
      </c>
      <c r="T514">
        <v>7.1505526123851443E-2</v>
      </c>
      <c r="U514">
        <v>1.255994066410016</v>
      </c>
      <c r="V514">
        <v>0.32336156580470204</v>
      </c>
      <c r="W514">
        <v>0.13256714963682892</v>
      </c>
      <c r="X514">
        <v>0.32101634542650059</v>
      </c>
      <c r="Y514">
        <v>0.16627992798532426</v>
      </c>
      <c r="Z514">
        <v>0.15904955490240866</v>
      </c>
    </row>
    <row r="515" spans="1:26" x14ac:dyDescent="0.2">
      <c r="A515" s="157">
        <v>8717</v>
      </c>
      <c r="B515" s="157" t="s">
        <v>87</v>
      </c>
      <c r="C515" s="157" t="s">
        <v>79</v>
      </c>
      <c r="D515" s="161">
        <v>42961</v>
      </c>
      <c r="E515" s="159"/>
      <c r="F515" s="169">
        <v>1.1119699999999999</v>
      </c>
      <c r="G515" s="169">
        <v>10.2403</v>
      </c>
      <c r="H515" t="s">
        <v>609</v>
      </c>
      <c r="I515">
        <v>9.9183029785223815E-3</v>
      </c>
      <c r="J515">
        <v>3.3889420160406614</v>
      </c>
      <c r="K515">
        <v>7.1396304040772475E-3</v>
      </c>
      <c r="L515">
        <v>1.8198165639940436E-2</v>
      </c>
      <c r="M515">
        <v>2.7685654100609374</v>
      </c>
      <c r="N515">
        <v>4.0614356452638535E-2</v>
      </c>
      <c r="O515">
        <v>2.0933855376894797</v>
      </c>
      <c r="P515">
        <v>3.2802305923636763</v>
      </c>
      <c r="Q515">
        <v>7.5881732886117041E-3</v>
      </c>
      <c r="R515">
        <v>0.64713099007093067</v>
      </c>
      <c r="S515">
        <v>5.5034220005741925E-5</v>
      </c>
      <c r="T515">
        <v>0.64713099007093045</v>
      </c>
      <c r="U515">
        <v>1.3365135088714644</v>
      </c>
      <c r="V515">
        <v>0.6116823416273357</v>
      </c>
      <c r="W515">
        <v>0.18155133477810162</v>
      </c>
      <c r="X515">
        <v>1.9723265927175759</v>
      </c>
      <c r="Y515">
        <v>0.2434173313669</v>
      </c>
      <c r="Z515">
        <v>1.718740212184396</v>
      </c>
    </row>
    <row r="517" spans="1:26" x14ac:dyDescent="0.2">
      <c r="A517" s="157">
        <v>8717</v>
      </c>
      <c r="B517" s="157" t="s">
        <v>87</v>
      </c>
      <c r="C517" s="157" t="s">
        <v>79</v>
      </c>
      <c r="D517" s="161">
        <v>42962</v>
      </c>
      <c r="E517" s="159"/>
      <c r="F517" s="169">
        <v>1.1119699999999999</v>
      </c>
      <c r="G517" s="169">
        <v>10.2403</v>
      </c>
      <c r="H517" t="s">
        <v>592</v>
      </c>
      <c r="I517">
        <v>9.9394010192868486E-3</v>
      </c>
      <c r="J517">
        <v>0.90134583834409387</v>
      </c>
      <c r="K517">
        <v>7.1446681002877042E-3</v>
      </c>
      <c r="L517">
        <v>1.6501748524664937E-2</v>
      </c>
      <c r="M517">
        <v>2.7686047297801966</v>
      </c>
      <c r="N517">
        <v>1.3915006757614473E-2</v>
      </c>
      <c r="O517">
        <v>2.1091389963670961</v>
      </c>
      <c r="P517">
        <v>0.95211825558415342</v>
      </c>
      <c r="Q517">
        <v>7.5807245327436977E-3</v>
      </c>
      <c r="R517">
        <v>0.15207069903216502</v>
      </c>
      <c r="S517">
        <v>5.4980196928827695E-5</v>
      </c>
      <c r="T517">
        <v>0.15207069903216591</v>
      </c>
      <c r="U517">
        <v>1.3318891644698931</v>
      </c>
      <c r="V517">
        <v>0.25030683814183108</v>
      </c>
      <c r="W517">
        <v>0.18404187960954896</v>
      </c>
      <c r="X517">
        <v>0.43427079468709318</v>
      </c>
      <c r="Y517">
        <v>0.2447959163584365</v>
      </c>
      <c r="Z517">
        <v>0.42257614580184771</v>
      </c>
    </row>
    <row r="518" spans="1:26" x14ac:dyDescent="0.2">
      <c r="A518" s="1">
        <v>8730</v>
      </c>
      <c r="B518" s="1" t="s">
        <v>632</v>
      </c>
      <c r="C518" s="1" t="s">
        <v>97</v>
      </c>
      <c r="D518" s="175">
        <v>42962</v>
      </c>
      <c r="E518" s="8">
        <v>25.1</v>
      </c>
      <c r="F518" s="1">
        <v>0.26884000000000002</v>
      </c>
      <c r="G518" s="5">
        <v>0.10228999999999999</v>
      </c>
      <c r="H518" t="s">
        <v>635</v>
      </c>
      <c r="I518">
        <v>9.9948397925294346E-3</v>
      </c>
      <c r="J518">
        <v>0.42846392445662118</v>
      </c>
      <c r="K518">
        <v>7.1182007712347816E-3</v>
      </c>
      <c r="L518">
        <v>1.4330701790809657E-2</v>
      </c>
      <c r="M518">
        <v>1.0671547191589654</v>
      </c>
      <c r="N518">
        <v>8.6458323251564599E-3</v>
      </c>
      <c r="O518">
        <v>2.1264631119437936</v>
      </c>
      <c r="P518">
        <v>0.47161254193884689</v>
      </c>
      <c r="Q518">
        <v>1.9922774698309949E-2</v>
      </c>
      <c r="R518">
        <v>9.3713076335599887E-2</v>
      </c>
      <c r="S518">
        <v>1.4449253122845025E-4</v>
      </c>
      <c r="T518">
        <v>9.3713076335600151E-2</v>
      </c>
      <c r="U518">
        <v>1.1830299199845757</v>
      </c>
      <c r="V518">
        <v>0.26995428709790531</v>
      </c>
      <c r="W518">
        <v>0.16499639819781331</v>
      </c>
      <c r="X518">
        <v>0.36868661053581903</v>
      </c>
      <c r="Y518">
        <v>0.1951810052232491</v>
      </c>
      <c r="Z518">
        <v>0.30265088523968242</v>
      </c>
    </row>
    <row r="519" spans="1:26" x14ac:dyDescent="0.2">
      <c r="A519" s="157">
        <v>8717</v>
      </c>
      <c r="B519" s="157" t="s">
        <v>87</v>
      </c>
      <c r="C519" s="157" t="s">
        <v>79</v>
      </c>
      <c r="D519" s="161">
        <v>42962</v>
      </c>
      <c r="E519" s="159"/>
      <c r="F519" s="169">
        <v>1.1119699999999999</v>
      </c>
      <c r="G519" s="169">
        <v>10.2403</v>
      </c>
      <c r="H519" t="s">
        <v>594</v>
      </c>
      <c r="I519">
        <v>9.8272083517146648E-3</v>
      </c>
      <c r="J519">
        <v>0.88059548732152448</v>
      </c>
      <c r="K519">
        <v>7.1132716084796504E-3</v>
      </c>
      <c r="L519">
        <v>2.2830054715960786E-2</v>
      </c>
      <c r="M519">
        <v>2.7677054353115387</v>
      </c>
      <c r="N519">
        <v>1.5707173785874225E-2</v>
      </c>
      <c r="O519">
        <v>2.1293489069771332</v>
      </c>
      <c r="P519">
        <v>0.87814122005966266</v>
      </c>
      <c r="Q519">
        <v>7.5771216452458767E-3</v>
      </c>
      <c r="R519">
        <v>0.13064170565126554</v>
      </c>
      <c r="S519">
        <v>5.4954066515661166E-5</v>
      </c>
      <c r="T519">
        <v>0.1306417056512667</v>
      </c>
      <c r="U519">
        <v>1.3336889774759138</v>
      </c>
      <c r="V519">
        <v>0.29571012033346372</v>
      </c>
      <c r="W519">
        <v>0.18916443674090516</v>
      </c>
      <c r="X519">
        <v>0.58012919997349843</v>
      </c>
      <c r="Y519">
        <v>0.25187607247625937</v>
      </c>
      <c r="Z519">
        <v>0.51938538708256821</v>
      </c>
    </row>
    <row r="520" spans="1:26" x14ac:dyDescent="0.2">
      <c r="A520" s="1">
        <v>8731</v>
      </c>
      <c r="B520" s="1" t="s">
        <v>633</v>
      </c>
      <c r="C520" s="1" t="s">
        <v>97</v>
      </c>
      <c r="D520" s="175">
        <v>42962</v>
      </c>
      <c r="E520" s="8">
        <v>35.5</v>
      </c>
      <c r="F520" s="1">
        <v>0.26062999999999997</v>
      </c>
      <c r="G520" s="5">
        <v>9.4630000000000436E-2</v>
      </c>
      <c r="H520" t="s">
        <v>636</v>
      </c>
      <c r="I520">
        <v>1.0036779459685192E-2</v>
      </c>
      <c r="J520">
        <v>0.41174766607465446</v>
      </c>
      <c r="K520">
        <v>7.1258374397055865E-3</v>
      </c>
      <c r="L520">
        <v>9.1623790365476156E-3</v>
      </c>
      <c r="M520">
        <v>1.0563334054631266</v>
      </c>
      <c r="N520">
        <v>1.0086379994467907E-2</v>
      </c>
      <c r="O520">
        <v>2.1314759543563557</v>
      </c>
      <c r="P520">
        <v>0.42798394550975377</v>
      </c>
      <c r="Q520">
        <v>2.0257156103737198E-2</v>
      </c>
      <c r="R520">
        <v>6.4845231822118696E-2</v>
      </c>
      <c r="S520">
        <v>1.4691767613911417E-4</v>
      </c>
      <c r="T520">
        <v>6.4845231822118959E-2</v>
      </c>
      <c r="U520">
        <v>1.1961353402989234</v>
      </c>
      <c r="V520">
        <v>0.20933659037709637</v>
      </c>
      <c r="W520">
        <v>9.7880092234068086E-2</v>
      </c>
      <c r="X520">
        <v>0.27639926816724786</v>
      </c>
      <c r="Y520">
        <v>0.11715786373528406</v>
      </c>
      <c r="Z520">
        <v>0.14555109466725899</v>
      </c>
    </row>
    <row r="521" spans="1:26" x14ac:dyDescent="0.2">
      <c r="A521" s="157">
        <v>8717</v>
      </c>
      <c r="B521" s="157" t="s">
        <v>87</v>
      </c>
      <c r="C521" s="157" t="s">
        <v>79</v>
      </c>
      <c r="D521" s="161">
        <v>42962</v>
      </c>
      <c r="E521" s="159"/>
      <c r="F521" s="169">
        <v>1.1119699999999999</v>
      </c>
      <c r="G521" s="169">
        <v>10.2403</v>
      </c>
      <c r="H521" t="s">
        <v>596</v>
      </c>
      <c r="I521">
        <v>9.6900823459647959E-3</v>
      </c>
      <c r="J521">
        <v>0.84459044075148193</v>
      </c>
      <c r="K521">
        <v>7.1183297684198517E-3</v>
      </c>
      <c r="L521">
        <v>7.2594292391397015E-3</v>
      </c>
      <c r="M521">
        <v>2.7677658915527021</v>
      </c>
      <c r="N521">
        <v>1.313477413310685E-2</v>
      </c>
      <c r="O521">
        <v>2.1617087131737507</v>
      </c>
      <c r="P521">
        <v>0.81674857697698122</v>
      </c>
      <c r="Q521">
        <v>7.5585906978599456E-3</v>
      </c>
      <c r="R521">
        <v>0.15174588855363708</v>
      </c>
      <c r="S521">
        <v>5.4819668394194611E-5</v>
      </c>
      <c r="T521">
        <v>0.15174588855363677</v>
      </c>
      <c r="U521">
        <v>1.3377716351589009</v>
      </c>
      <c r="V521">
        <v>0.45159695639007075</v>
      </c>
      <c r="W521">
        <v>0.18914094793392652</v>
      </c>
      <c r="X521">
        <v>0.61874025696334012</v>
      </c>
      <c r="Y521">
        <v>0.25206046321980369</v>
      </c>
      <c r="Z521">
        <v>0.45516146054455503</v>
      </c>
    </row>
    <row r="522" spans="1:26" x14ac:dyDescent="0.2">
      <c r="A522" s="1">
        <v>8732</v>
      </c>
      <c r="B522" s="1" t="s">
        <v>634</v>
      </c>
      <c r="C522" s="1" t="s">
        <v>97</v>
      </c>
      <c r="D522" s="175">
        <v>42962</v>
      </c>
      <c r="E522" s="8">
        <v>41.35</v>
      </c>
      <c r="F522" s="1">
        <v>0.24560999999999999</v>
      </c>
      <c r="G522" s="5">
        <v>0.10111000000000026</v>
      </c>
      <c r="H522" t="s">
        <v>637</v>
      </c>
      <c r="I522">
        <v>1.0017249220700658E-2</v>
      </c>
      <c r="J522">
        <v>0.35277186720011855</v>
      </c>
      <c r="K522">
        <v>7.1273382944654932E-3</v>
      </c>
      <c r="L522">
        <v>7.1615296118865621E-3</v>
      </c>
      <c r="M522">
        <v>1.0048526524996044</v>
      </c>
      <c r="N522">
        <v>6.8305325083667023E-3</v>
      </c>
      <c r="O522">
        <v>2.0165953679888675</v>
      </c>
      <c r="P522">
        <v>0.37058945509184221</v>
      </c>
      <c r="Q522">
        <v>2.0094336042340063E-2</v>
      </c>
      <c r="R522">
        <v>6.6360357599959313E-2</v>
      </c>
      <c r="S522">
        <v>1.4573680233201142E-4</v>
      </c>
      <c r="T522">
        <v>6.6360357599959618E-2</v>
      </c>
      <c r="U522">
        <v>1.1362417499698563</v>
      </c>
      <c r="V522">
        <v>0.321865218133706</v>
      </c>
      <c r="W522">
        <v>7.7194293885939833E-2</v>
      </c>
      <c r="X522">
        <v>0.27169240889550683</v>
      </c>
      <c r="Y522">
        <v>8.772307937201225E-2</v>
      </c>
      <c r="Z522">
        <v>0.15938838755283241</v>
      </c>
    </row>
    <row r="523" spans="1:26" x14ac:dyDescent="0.2">
      <c r="A523" s="157">
        <v>8717</v>
      </c>
      <c r="B523" s="157" t="s">
        <v>87</v>
      </c>
      <c r="C523" s="157" t="s">
        <v>79</v>
      </c>
      <c r="D523" s="161">
        <v>42962</v>
      </c>
      <c r="E523" s="159"/>
      <c r="F523" s="169">
        <v>1.1119699999999999</v>
      </c>
      <c r="G523" s="169">
        <v>10.2403</v>
      </c>
      <c r="H523" t="s">
        <v>598</v>
      </c>
      <c r="I523">
        <v>9.9515888851313267E-3</v>
      </c>
      <c r="J523">
        <v>0.92868612572952103</v>
      </c>
      <c r="K523">
        <v>7.1258683328959066E-3</v>
      </c>
      <c r="L523">
        <v>7.5384187342370807E-3</v>
      </c>
      <c r="M523">
        <v>2.7683237325033594</v>
      </c>
      <c r="N523">
        <v>1.2348732098199202E-2</v>
      </c>
      <c r="O523">
        <v>2.0972735232492199</v>
      </c>
      <c r="P523">
        <v>0.94199085612841871</v>
      </c>
      <c r="Q523">
        <v>7.5543288018304032E-3</v>
      </c>
      <c r="R523">
        <v>0.16553176583998419</v>
      </c>
      <c r="S523">
        <v>5.4788758435392836E-5</v>
      </c>
      <c r="T523">
        <v>0.16553176583998441</v>
      </c>
      <c r="U523">
        <v>1.3360301235423857</v>
      </c>
      <c r="V523">
        <v>0.35095472229311236</v>
      </c>
      <c r="W523">
        <v>0.18679994639078243</v>
      </c>
      <c r="X523">
        <v>0.49943326485012274</v>
      </c>
      <c r="Y523">
        <v>0.24988634463120918</v>
      </c>
      <c r="Z523">
        <v>0.44641300213306467</v>
      </c>
    </row>
    <row r="525" spans="1:26" x14ac:dyDescent="0.2">
      <c r="A525" s="157">
        <v>8717</v>
      </c>
      <c r="B525" s="157" t="s">
        <v>87</v>
      </c>
      <c r="C525" s="157" t="s">
        <v>79</v>
      </c>
      <c r="D525" s="161">
        <v>43007</v>
      </c>
      <c r="E525" s="159"/>
      <c r="F525" s="169">
        <v>1.1119699999999999</v>
      </c>
      <c r="G525" s="169">
        <v>10.2403</v>
      </c>
      <c r="H525" t="s">
        <v>641</v>
      </c>
      <c r="I525">
        <v>1.0016022764928096E-2</v>
      </c>
      <c r="J525">
        <v>0.32798141312205764</v>
      </c>
      <c r="K525">
        <v>7.1634339848890742E-3</v>
      </c>
      <c r="L525">
        <v>3.7905205251523885E-3</v>
      </c>
      <c r="M525">
        <v>2.7691676449830243</v>
      </c>
      <c r="N525">
        <v>5.3428257940772821E-3</v>
      </c>
      <c r="O525">
        <v>2.0928470377752753</v>
      </c>
      <c r="P525">
        <v>0.35589832828204226</v>
      </c>
      <c r="Q525">
        <v>7.5608953453899898E-3</v>
      </c>
      <c r="R525">
        <v>8.2019910081070735E-2</v>
      </c>
      <c r="S525">
        <v>5.4836383152065849E-5</v>
      </c>
      <c r="T525">
        <v>8.2019910081071082E-2</v>
      </c>
      <c r="U525">
        <v>1.338855432616995</v>
      </c>
      <c r="V525">
        <v>0.17120117572893065</v>
      </c>
      <c r="W525">
        <v>0.19186416068622258</v>
      </c>
      <c r="X525">
        <v>0.22650716935645387</v>
      </c>
      <c r="Y525">
        <v>0.25657219514322788</v>
      </c>
      <c r="Z525">
        <v>0.13919830134079664</v>
      </c>
    </row>
    <row r="526" spans="1:26" x14ac:dyDescent="0.2">
      <c r="A526" s="1">
        <v>8752</v>
      </c>
      <c r="B526" s="1" t="s">
        <v>650</v>
      </c>
      <c r="C526" s="1" t="s">
        <v>97</v>
      </c>
      <c r="D526" s="175">
        <v>43007</v>
      </c>
      <c r="F526" s="1">
        <v>0.1038</v>
      </c>
      <c r="G526" s="5">
        <v>0.10862000000000016</v>
      </c>
      <c r="H526" t="s">
        <v>642</v>
      </c>
      <c r="I526">
        <v>1.0081857518556151E-2</v>
      </c>
      <c r="J526">
        <v>0.21449971113107449</v>
      </c>
      <c r="K526">
        <v>7.1646178967382304E-3</v>
      </c>
      <c r="L526">
        <v>3.2435859918927734E-3</v>
      </c>
      <c r="M526">
        <v>2.9140840025132428</v>
      </c>
      <c r="N526">
        <v>3.8971477800815971E-3</v>
      </c>
      <c r="O526">
        <v>2.639265746368046</v>
      </c>
      <c r="P526">
        <v>0.21152640068312759</v>
      </c>
      <c r="Q526">
        <v>9.1330186527363941E-3</v>
      </c>
      <c r="R526">
        <v>5.1164265215008511E-2</v>
      </c>
      <c r="S526">
        <v>6.6238413216733208E-5</v>
      </c>
      <c r="T526">
        <v>5.1164265215008109E-2</v>
      </c>
      <c r="U526">
        <v>1.2277251282017458</v>
      </c>
      <c r="V526">
        <v>0.17570733882436365</v>
      </c>
      <c r="W526">
        <v>3.0047392150048166E-4</v>
      </c>
      <c r="X526">
        <v>0.13747747084601614</v>
      </c>
      <c r="Y526">
        <v>3.6874069932213568E-4</v>
      </c>
      <c r="Z526">
        <v>6.5222436886826524E-2</v>
      </c>
    </row>
    <row r="527" spans="1:26" x14ac:dyDescent="0.2">
      <c r="A527" s="157">
        <v>8717</v>
      </c>
      <c r="B527" s="157" t="s">
        <v>87</v>
      </c>
      <c r="C527" s="157" t="s">
        <v>79</v>
      </c>
      <c r="D527" s="161">
        <v>43007</v>
      </c>
      <c r="E527" s="159"/>
      <c r="F527" s="169">
        <v>1.1119699999999999</v>
      </c>
      <c r="G527" s="169">
        <v>10.2403</v>
      </c>
      <c r="H527" t="s">
        <v>643</v>
      </c>
      <c r="I527">
        <v>1.0053948873273478E-2</v>
      </c>
      <c r="J527">
        <v>0.26833536354873638</v>
      </c>
      <c r="K527">
        <v>7.1644617621347464E-3</v>
      </c>
      <c r="L527">
        <v>4.7403674896497917E-3</v>
      </c>
      <c r="M527">
        <v>2.7691346217434689</v>
      </c>
      <c r="N527">
        <v>7.5370261397163085E-3</v>
      </c>
      <c r="O527">
        <v>2.0816685814174325</v>
      </c>
      <c r="P527">
        <v>0.30840834309721205</v>
      </c>
      <c r="Q527">
        <v>7.5540218616815613E-3</v>
      </c>
      <c r="R527">
        <v>0.11998155193158619</v>
      </c>
      <c r="S527">
        <v>5.4786532311787409E-5</v>
      </c>
      <c r="T527">
        <v>0.11998155193158558</v>
      </c>
      <c r="U527">
        <v>1.3423863552096338</v>
      </c>
      <c r="V527">
        <v>0.20814226383239909</v>
      </c>
      <c r="W527">
        <v>0.19177343711817274</v>
      </c>
      <c r="X527">
        <v>0.37101943796367876</v>
      </c>
      <c r="Y527">
        <v>0.25719198803266857</v>
      </c>
      <c r="Z527">
        <v>0.3330602902674169</v>
      </c>
    </row>
    <row r="528" spans="1:26" x14ac:dyDescent="0.2">
      <c r="A528" s="1">
        <v>8753</v>
      </c>
      <c r="B528" s="1" t="s">
        <v>638</v>
      </c>
      <c r="C528" s="1" t="s">
        <v>97</v>
      </c>
      <c r="D528" s="175">
        <v>43007</v>
      </c>
      <c r="F528" s="1">
        <v>0.10563</v>
      </c>
      <c r="G528" s="5">
        <v>0.10379000000000005</v>
      </c>
      <c r="H528" t="s">
        <v>644</v>
      </c>
      <c r="I528">
        <v>1.0099849212761209E-2</v>
      </c>
      <c r="J528">
        <v>0.34606223376565504</v>
      </c>
      <c r="K528">
        <v>7.2352827199274354E-3</v>
      </c>
      <c r="L528">
        <v>5.3031118385043485E-2</v>
      </c>
      <c r="M528">
        <v>1.8661238720199371</v>
      </c>
      <c r="N528">
        <v>5.7725869677830669E-3</v>
      </c>
      <c r="O528">
        <v>1.8068372872014844</v>
      </c>
      <c r="P528">
        <v>0.37028850372659672</v>
      </c>
      <c r="Q528">
        <v>9.7694921306932594E-3</v>
      </c>
      <c r="R528">
        <v>0.10870954013935384</v>
      </c>
      <c r="S528">
        <v>7.085452042481023E-5</v>
      </c>
      <c r="T528">
        <v>0.10870954013935331</v>
      </c>
      <c r="U528">
        <v>0.89661568068227004</v>
      </c>
      <c r="V528">
        <v>0.27396207308770937</v>
      </c>
      <c r="W528">
        <v>9.5620281122029739E-4</v>
      </c>
      <c r="X528">
        <v>0.35303950027374359</v>
      </c>
      <c r="Y528">
        <v>8.5790333587268495E-4</v>
      </c>
      <c r="Z528">
        <v>0.22672815753345624</v>
      </c>
    </row>
    <row r="529" spans="1:26" x14ac:dyDescent="0.2">
      <c r="A529" s="157">
        <v>8717</v>
      </c>
      <c r="B529" s="157" t="s">
        <v>87</v>
      </c>
      <c r="C529" s="157" t="s">
        <v>79</v>
      </c>
      <c r="D529" s="161">
        <v>43007</v>
      </c>
      <c r="E529" s="159"/>
      <c r="F529" s="169">
        <v>1.1119699999999999</v>
      </c>
      <c r="G529" s="169">
        <v>10.2403</v>
      </c>
      <c r="H529" t="s">
        <v>645</v>
      </c>
      <c r="I529">
        <v>9.8875053385605923E-3</v>
      </c>
      <c r="J529">
        <v>0.49424327789243983</v>
      </c>
      <c r="K529">
        <v>7.1896642405551228E-3</v>
      </c>
      <c r="L529">
        <v>1.1233198438735588E-2</v>
      </c>
      <c r="M529">
        <v>2.769115882549626</v>
      </c>
      <c r="N529">
        <v>7.9742908655182198E-3</v>
      </c>
      <c r="O529">
        <v>2.1184224164144676</v>
      </c>
      <c r="P529">
        <v>0.49509799896301465</v>
      </c>
      <c r="Q529">
        <v>7.5636804385350977E-3</v>
      </c>
      <c r="R529">
        <v>9.5834229241589158E-2</v>
      </c>
      <c r="S529">
        <v>5.4856582404646745E-5</v>
      </c>
      <c r="T529">
        <v>9.5834229241588922E-2</v>
      </c>
      <c r="U529">
        <v>1.3710183695101057</v>
      </c>
      <c r="V529">
        <v>0.35131276775758696</v>
      </c>
      <c r="W529">
        <v>0.18798458871514867</v>
      </c>
      <c r="X529">
        <v>0.44898888720022068</v>
      </c>
      <c r="Y529">
        <v>0.25753547403815175</v>
      </c>
      <c r="Z529">
        <v>0.34960610168848255</v>
      </c>
    </row>
    <row r="530" spans="1:26" x14ac:dyDescent="0.2">
      <c r="A530" s="1">
        <v>8754</v>
      </c>
      <c r="B530" s="1" t="s">
        <v>639</v>
      </c>
      <c r="C530" s="1" t="s">
        <v>97</v>
      </c>
      <c r="D530" s="175">
        <v>43007</v>
      </c>
      <c r="F530" s="1">
        <v>0.11289</v>
      </c>
      <c r="G530" s="5">
        <v>0.10749999999999993</v>
      </c>
      <c r="H530" t="s">
        <v>646</v>
      </c>
      <c r="I530">
        <v>1.0100289274023315E-2</v>
      </c>
      <c r="J530">
        <v>0.22916960726961605</v>
      </c>
      <c r="K530">
        <v>7.1694306777300701E-3</v>
      </c>
      <c r="L530">
        <v>2.4249643299911704E-2</v>
      </c>
      <c r="M530">
        <v>1.5462210618131114</v>
      </c>
      <c r="N530">
        <v>4.3633719524426079E-3</v>
      </c>
      <c r="O530">
        <v>1.4345626062790047</v>
      </c>
      <c r="P530">
        <v>0.2410154133406027</v>
      </c>
      <c r="Q530">
        <v>9.366486766595513E-3</v>
      </c>
      <c r="R530">
        <v>7.6358184348390534E-2</v>
      </c>
      <c r="S530">
        <v>6.7931671271571217E-5</v>
      </c>
      <c r="T530">
        <v>7.6358184348389785E-2</v>
      </c>
      <c r="U530">
        <v>0.66532499506785014</v>
      </c>
      <c r="V530">
        <v>0.33553837868460545</v>
      </c>
      <c r="W530">
        <v>1.2716758548732649E-3</v>
      </c>
      <c r="X530">
        <v>0.41344924157337209</v>
      </c>
      <c r="Y530">
        <v>8.4694050577410111E-4</v>
      </c>
      <c r="Z530">
        <v>0.15486525652936756</v>
      </c>
    </row>
    <row r="531" spans="1:26" x14ac:dyDescent="0.2">
      <c r="A531" s="157">
        <v>8717</v>
      </c>
      <c r="B531" s="157" t="s">
        <v>87</v>
      </c>
      <c r="C531" s="157" t="s">
        <v>79</v>
      </c>
      <c r="D531" s="161">
        <v>43007</v>
      </c>
      <c r="E531" s="159"/>
      <c r="F531" s="169">
        <v>1.1119699999999999</v>
      </c>
      <c r="G531" s="169">
        <v>10.2403</v>
      </c>
      <c r="H531" t="s">
        <v>647</v>
      </c>
      <c r="I531">
        <v>9.8480243355585483E-3</v>
      </c>
      <c r="J531">
        <v>0.54291732556604488</v>
      </c>
      <c r="K531">
        <v>7.180084091735664E-3</v>
      </c>
      <c r="L531">
        <v>4.48803700529158E-3</v>
      </c>
      <c r="M531">
        <v>2.7688765282597583</v>
      </c>
      <c r="N531">
        <v>8.0489671166390914E-3</v>
      </c>
      <c r="O531">
        <v>2.1267389676905237</v>
      </c>
      <c r="P531">
        <v>0.56683324230444621</v>
      </c>
      <c r="Q531">
        <v>7.5678491313264781E-3</v>
      </c>
      <c r="R531">
        <v>0.10020740517711933</v>
      </c>
      <c r="S531">
        <v>5.4886816394764165E-5</v>
      </c>
      <c r="T531">
        <v>0.10020740517711998</v>
      </c>
      <c r="U531">
        <v>1.3394556028527098</v>
      </c>
      <c r="V531">
        <v>0.24814922146644114</v>
      </c>
      <c r="W531">
        <v>0.1829738857386545</v>
      </c>
      <c r="X531">
        <v>0.34547528813913153</v>
      </c>
      <c r="Y531">
        <v>0.24503969880876486</v>
      </c>
      <c r="Z531">
        <v>0.29001014529278407</v>
      </c>
    </row>
    <row r="532" spans="1:26" x14ac:dyDescent="0.2">
      <c r="A532" s="1">
        <v>8755</v>
      </c>
      <c r="B532" s="1" t="s">
        <v>640</v>
      </c>
      <c r="C532" s="1" t="s">
        <v>97</v>
      </c>
      <c r="D532" s="175">
        <v>43007</v>
      </c>
      <c r="F532" s="1">
        <v>0.11706</v>
      </c>
      <c r="G532" s="5">
        <v>0.10370999999999952</v>
      </c>
      <c r="H532" t="s">
        <v>648</v>
      </c>
      <c r="I532">
        <v>1.0071145050035131E-2</v>
      </c>
      <c r="J532">
        <v>0.2752505110363333</v>
      </c>
      <c r="K532">
        <v>7.1785027184421884E-3</v>
      </c>
      <c r="L532">
        <v>2.5386116169100845E-2</v>
      </c>
      <c r="M532">
        <v>1.3693863783069622</v>
      </c>
      <c r="N532">
        <v>3.2630785535167822E-2</v>
      </c>
      <c r="O532">
        <v>1.3944557220802996</v>
      </c>
      <c r="P532">
        <v>0.26613572154716941</v>
      </c>
      <c r="Q532">
        <v>1.0241839928970077E-2</v>
      </c>
      <c r="R532">
        <v>0.10493249826508833</v>
      </c>
      <c r="S532">
        <v>7.4280284658292855E-5</v>
      </c>
      <c r="T532">
        <v>0.10493249826508801</v>
      </c>
      <c r="U532">
        <v>0.63836838625219261</v>
      </c>
      <c r="V532">
        <v>0.2189938535467463</v>
      </c>
      <c r="W532">
        <v>3.4129597786728503E-3</v>
      </c>
      <c r="X532">
        <v>0.19697184449297958</v>
      </c>
      <c r="Y532">
        <v>2.1786159052494996E-3</v>
      </c>
      <c r="Z532">
        <v>0.12575917588740876</v>
      </c>
    </row>
    <row r="533" spans="1:26" x14ac:dyDescent="0.2">
      <c r="A533" s="157">
        <v>8717</v>
      </c>
      <c r="B533" s="157" t="s">
        <v>87</v>
      </c>
      <c r="C533" s="157" t="s">
        <v>79</v>
      </c>
      <c r="D533" s="161">
        <v>43007</v>
      </c>
      <c r="E533" s="159"/>
      <c r="F533" s="169">
        <v>1.1119699999999999</v>
      </c>
      <c r="G533" s="169">
        <v>10.2403</v>
      </c>
      <c r="H533" t="s">
        <v>649</v>
      </c>
      <c r="I533">
        <v>9.9353530892239712E-3</v>
      </c>
      <c r="J533">
        <v>0.4370061122198724</v>
      </c>
      <c r="K533">
        <v>7.1791884501572105E-3</v>
      </c>
      <c r="L533">
        <v>5.5205901225900541E-3</v>
      </c>
      <c r="M533">
        <v>2.7691668916900958</v>
      </c>
      <c r="N533">
        <v>9.4427070417226755E-3</v>
      </c>
      <c r="O533">
        <v>2.1111435364600935</v>
      </c>
      <c r="P533">
        <v>0.42920745868359744</v>
      </c>
      <c r="Q533">
        <v>7.5662479120888766E-3</v>
      </c>
      <c r="R533">
        <v>0.1055045214572672</v>
      </c>
      <c r="S533">
        <v>5.4875203342656887E-5</v>
      </c>
      <c r="T533">
        <v>0.10550452145726788</v>
      </c>
      <c r="U533">
        <v>1.3375768635681655</v>
      </c>
      <c r="V533">
        <v>0.181754588119968</v>
      </c>
      <c r="W533">
        <v>0.1843169437868688</v>
      </c>
      <c r="X533">
        <v>0.28172821975693285</v>
      </c>
      <c r="Y533">
        <v>0.24639070261216595</v>
      </c>
      <c r="Z533">
        <v>0.26762738799021074</v>
      </c>
    </row>
    <row r="535" spans="1:26" x14ac:dyDescent="0.2">
      <c r="A535" s="157">
        <v>8717</v>
      </c>
      <c r="B535" s="157" t="s">
        <v>87</v>
      </c>
      <c r="C535" s="157" t="s">
        <v>79</v>
      </c>
      <c r="D535" s="161">
        <v>43028</v>
      </c>
      <c r="E535" s="159"/>
      <c r="F535" s="169">
        <v>1.1119699999999999</v>
      </c>
      <c r="G535" s="169">
        <v>10.2403</v>
      </c>
      <c r="H535" s="174" t="s">
        <v>651</v>
      </c>
      <c r="I535">
        <v>9.974841328473906E-3</v>
      </c>
      <c r="J535">
        <v>0.61492504092306766</v>
      </c>
      <c r="K535">
        <v>7.1795747675248052E-3</v>
      </c>
      <c r="L535">
        <v>4.8316618139199576E-3</v>
      </c>
      <c r="M535">
        <v>2.7685572327866579</v>
      </c>
      <c r="N535">
        <v>9.1007625756638327E-3</v>
      </c>
      <c r="O535">
        <v>2.103268680099931</v>
      </c>
      <c r="P535">
        <v>0.61088699851747807</v>
      </c>
      <c r="Q535">
        <v>7.5696731636718719E-3</v>
      </c>
      <c r="R535">
        <v>0.10003395193645762</v>
      </c>
      <c r="S535">
        <v>5.4900045428100117E-5</v>
      </c>
      <c r="T535">
        <v>0.10003395193645882</v>
      </c>
      <c r="U535">
        <v>1.3326212560309532</v>
      </c>
      <c r="V535">
        <v>0.23394386898683608</v>
      </c>
      <c r="W535">
        <v>0.18342790033478934</v>
      </c>
      <c r="X535">
        <v>0.60615430066328824</v>
      </c>
      <c r="Y535">
        <v>0.24407798141421788</v>
      </c>
      <c r="Z535">
        <v>0.59242062326685252</v>
      </c>
    </row>
    <row r="536" spans="1:26" x14ac:dyDescent="0.2">
      <c r="A536" s="1">
        <v>8794</v>
      </c>
      <c r="B536" s="1" t="s">
        <v>664</v>
      </c>
      <c r="C536" s="1" t="s">
        <v>117</v>
      </c>
      <c r="F536" s="1">
        <v>0.10017</v>
      </c>
      <c r="G536" s="5">
        <v>0.10382000000000069</v>
      </c>
      <c r="H536" s="174" t="s">
        <v>652</v>
      </c>
      <c r="I536">
        <v>1.0103505009649632E-2</v>
      </c>
      <c r="J536">
        <v>0.26005998154278742</v>
      </c>
      <c r="K536">
        <v>7.1785199009531224E-3</v>
      </c>
      <c r="L536">
        <v>1.0655328422024858E-2</v>
      </c>
      <c r="M536">
        <v>0.30320877883882608</v>
      </c>
      <c r="N536">
        <v>8.9082810374082767E-3</v>
      </c>
      <c r="O536">
        <v>0.46132070682983778</v>
      </c>
      <c r="P536">
        <v>0.33245618065711724</v>
      </c>
      <c r="Q536">
        <v>1.5390825543121977E-2</v>
      </c>
      <c r="R536">
        <v>0.24846800793168364</v>
      </c>
      <c r="S536">
        <v>1.1162397678521314E-4</v>
      </c>
      <c r="T536">
        <v>0.24846800793168408</v>
      </c>
      <c r="U536">
        <v>4.6957422453048708E-2</v>
      </c>
      <c r="V536">
        <v>0.45942097652916652</v>
      </c>
      <c r="W536">
        <v>2.4717131032741868E-4</v>
      </c>
      <c r="X536">
        <v>0.20995443878505946</v>
      </c>
      <c r="Y536">
        <v>1.1565865733787967E-5</v>
      </c>
      <c r="Z536">
        <v>0.48413129902738622</v>
      </c>
    </row>
    <row r="537" spans="1:26" x14ac:dyDescent="0.2">
      <c r="A537" s="157">
        <v>8717</v>
      </c>
      <c r="B537" s="157" t="s">
        <v>87</v>
      </c>
      <c r="C537" s="157" t="s">
        <v>79</v>
      </c>
      <c r="D537" s="161">
        <v>43028</v>
      </c>
      <c r="E537" s="159"/>
      <c r="F537" s="169">
        <v>1.1119699999999999</v>
      </c>
      <c r="G537" s="169">
        <v>10.2403</v>
      </c>
      <c r="H537" s="174" t="s">
        <v>651</v>
      </c>
      <c r="I537">
        <v>9.974841328473906E-3</v>
      </c>
      <c r="J537">
        <v>0.61492504092306766</v>
      </c>
      <c r="K537">
        <v>7.1795747675248052E-3</v>
      </c>
      <c r="L537">
        <v>4.8316618139199576E-3</v>
      </c>
      <c r="M537">
        <v>2.7685572327866579</v>
      </c>
      <c r="N537">
        <v>9.1007625756638327E-3</v>
      </c>
      <c r="O537">
        <v>2.103268680099931</v>
      </c>
      <c r="P537">
        <v>0.61088699851747807</v>
      </c>
      <c r="Q537">
        <v>7.5696731636718719E-3</v>
      </c>
      <c r="R537">
        <v>0.10003395193645762</v>
      </c>
      <c r="S537">
        <v>5.4900045428100117E-5</v>
      </c>
      <c r="T537">
        <v>0.10003395193645882</v>
      </c>
      <c r="U537">
        <v>1.3326212560309532</v>
      </c>
      <c r="V537">
        <v>0.23394386898683608</v>
      </c>
      <c r="W537">
        <v>0.18342790033478934</v>
      </c>
      <c r="X537">
        <v>0.60615430066328824</v>
      </c>
      <c r="Y537">
        <v>0.24407798141421788</v>
      </c>
      <c r="Z537">
        <v>0.59242062326685252</v>
      </c>
    </row>
    <row r="538" spans="1:26" x14ac:dyDescent="0.2">
      <c r="A538" s="1">
        <v>8795</v>
      </c>
      <c r="B538" s="1" t="s">
        <v>665</v>
      </c>
      <c r="C538" s="1" t="s">
        <v>117</v>
      </c>
      <c r="F538" s="1">
        <v>9.8489999999999994E-2</v>
      </c>
      <c r="G538" s="5">
        <v>0.1048600000000004</v>
      </c>
      <c r="H538" s="174" t="s">
        <v>653</v>
      </c>
      <c r="I538">
        <v>1.0168279525700864E-2</v>
      </c>
      <c r="J538">
        <v>0.28913416587178115</v>
      </c>
      <c r="K538">
        <v>7.1781057101440301E-3</v>
      </c>
      <c r="L538">
        <v>9.6750391677810424E-3</v>
      </c>
      <c r="M538">
        <v>0.3893255407454424</v>
      </c>
      <c r="N538">
        <v>9.3360034575610731E-3</v>
      </c>
      <c r="O538">
        <v>0.56286330917352334</v>
      </c>
      <c r="P538">
        <v>0.32941898337086734</v>
      </c>
      <c r="Q538">
        <v>1.468464579332766E-2</v>
      </c>
      <c r="R538">
        <v>0.22350685726190925</v>
      </c>
      <c r="S538">
        <v>1.0650231571665177E-4</v>
      </c>
      <c r="T538">
        <v>0.22350685726190847</v>
      </c>
      <c r="U538">
        <v>6.9090337539184699E-2</v>
      </c>
      <c r="V538">
        <v>0.4910971590455202</v>
      </c>
      <c r="W538">
        <v>1.1478187897391675E-4</v>
      </c>
      <c r="X538">
        <v>0.13865634908437352</v>
      </c>
      <c r="Y538">
        <v>7.932353261616907E-6</v>
      </c>
      <c r="Z538">
        <v>0.49838452551845441</v>
      </c>
    </row>
    <row r="539" spans="1:26" x14ac:dyDescent="0.2">
      <c r="A539" s="157">
        <v>8717</v>
      </c>
      <c r="B539" s="157" t="s">
        <v>87</v>
      </c>
      <c r="C539" s="157" t="s">
        <v>79</v>
      </c>
      <c r="D539" s="161">
        <v>43028</v>
      </c>
      <c r="E539" s="159"/>
      <c r="F539" s="169">
        <v>1.1119699999999999</v>
      </c>
      <c r="G539" s="169">
        <v>10.2403</v>
      </c>
      <c r="H539" s="174" t="s">
        <v>651</v>
      </c>
      <c r="I539">
        <v>9.974841328473906E-3</v>
      </c>
      <c r="J539">
        <v>0.61492504092306766</v>
      </c>
      <c r="K539">
        <v>7.1795747675248052E-3</v>
      </c>
      <c r="L539">
        <v>4.8316618139199576E-3</v>
      </c>
      <c r="M539">
        <v>2.7685572327866579</v>
      </c>
      <c r="N539">
        <v>9.1007625756638327E-3</v>
      </c>
      <c r="O539">
        <v>2.103268680099931</v>
      </c>
      <c r="P539">
        <v>0.61088699851747807</v>
      </c>
      <c r="Q539">
        <v>7.5696731636718719E-3</v>
      </c>
      <c r="R539">
        <v>0.10003395193645762</v>
      </c>
      <c r="S539">
        <v>5.4900045428100117E-5</v>
      </c>
      <c r="T539">
        <v>0.10003395193645882</v>
      </c>
      <c r="U539">
        <v>1.3326212560309532</v>
      </c>
      <c r="V539">
        <v>0.23394386898683608</v>
      </c>
      <c r="W539">
        <v>0.18342790033478934</v>
      </c>
      <c r="X539">
        <v>0.60615430066328824</v>
      </c>
      <c r="Y539">
        <v>0.24407798141421788</v>
      </c>
      <c r="Z539">
        <v>0.59242062326685252</v>
      </c>
    </row>
    <row r="540" spans="1:26" x14ac:dyDescent="0.2">
      <c r="A540" s="56">
        <v>8789</v>
      </c>
      <c r="B540" s="56" t="s">
        <v>660</v>
      </c>
      <c r="C540" s="56" t="s">
        <v>117</v>
      </c>
      <c r="D540" s="56"/>
      <c r="E540" s="72"/>
      <c r="F540" s="56">
        <v>0.12775</v>
      </c>
      <c r="G540" s="70">
        <v>0.10292999999999886</v>
      </c>
      <c r="H540" s="174" t="s">
        <v>654</v>
      </c>
      <c r="I540">
        <v>1.0140327657872277E-2</v>
      </c>
      <c r="J540">
        <v>0.32917859313631809</v>
      </c>
      <c r="K540">
        <v>7.1745010183881224E-3</v>
      </c>
      <c r="L540">
        <v>6.6035797384331862E-3</v>
      </c>
      <c r="M540">
        <v>1.1804841444948109</v>
      </c>
      <c r="N540">
        <v>7.5309078825464117E-3</v>
      </c>
      <c r="O540">
        <v>1.1483247354028725</v>
      </c>
      <c r="P540">
        <v>0.34461381278993219</v>
      </c>
      <c r="Q540">
        <v>9.8474790315676731E-3</v>
      </c>
      <c r="R540">
        <v>0.12001570729309136</v>
      </c>
      <c r="S540">
        <v>7.1420130631252117E-5</v>
      </c>
      <c r="T540">
        <v>0.12001570729309151</v>
      </c>
      <c r="U540">
        <v>0.46710190987039274</v>
      </c>
      <c r="V540">
        <v>0.20937004384480301</v>
      </c>
      <c r="W540">
        <v>1.146714163106496E-4</v>
      </c>
      <c r="X540">
        <v>0.16703420032201977</v>
      </c>
      <c r="Y540">
        <v>5.3545100174556648E-5</v>
      </c>
      <c r="Z540">
        <v>0.20046775021544927</v>
      </c>
    </row>
    <row r="541" spans="1:26" x14ac:dyDescent="0.2">
      <c r="A541" s="157">
        <v>8717</v>
      </c>
      <c r="B541" s="157" t="s">
        <v>87</v>
      </c>
      <c r="C541" s="157" t="s">
        <v>79</v>
      </c>
      <c r="D541" s="161">
        <v>43028</v>
      </c>
      <c r="E541" s="159"/>
      <c r="F541" s="169">
        <v>1.1119699999999999</v>
      </c>
      <c r="G541" s="169">
        <v>10.2403</v>
      </c>
      <c r="H541" s="174" t="s">
        <v>655</v>
      </c>
      <c r="I541">
        <v>1.0094650837797226E-2</v>
      </c>
      <c r="J541">
        <v>0.60200158590741315</v>
      </c>
      <c r="K541">
        <v>7.1799603306676027E-3</v>
      </c>
      <c r="L541">
        <v>4.7791950062365729E-3</v>
      </c>
      <c r="M541">
        <v>2.76870816725646</v>
      </c>
      <c r="N541">
        <v>9.7040673251284609E-3</v>
      </c>
      <c r="O541">
        <v>2.0772297810909262</v>
      </c>
      <c r="P541">
        <v>0.59827524902456608</v>
      </c>
      <c r="Q541">
        <v>7.5701608675318149E-3</v>
      </c>
      <c r="R541">
        <v>0.10306227108440726</v>
      </c>
      <c r="S541">
        <v>5.4903582564180821E-5</v>
      </c>
      <c r="T541">
        <v>0.10306227108440702</v>
      </c>
      <c r="U541">
        <v>1.3361430601800468</v>
      </c>
      <c r="V541">
        <v>0.21152274739355442</v>
      </c>
      <c r="W541">
        <v>0.20820750627944012</v>
      </c>
      <c r="X541">
        <v>1.1041810440151572</v>
      </c>
      <c r="Y541">
        <v>0.27845290091097513</v>
      </c>
      <c r="Z541">
        <v>1.1162819525302163</v>
      </c>
    </row>
    <row r="542" spans="1:26" x14ac:dyDescent="0.2">
      <c r="A542" s="56">
        <v>8790</v>
      </c>
      <c r="B542" s="56" t="s">
        <v>661</v>
      </c>
      <c r="C542" s="56" t="s">
        <v>117</v>
      </c>
      <c r="D542" s="56"/>
      <c r="E542" s="72"/>
      <c r="F542" s="56">
        <v>0.16414000000000001</v>
      </c>
      <c r="G542" s="70">
        <v>0.10274999999999856</v>
      </c>
      <c r="H542" s="174" t="s">
        <v>656</v>
      </c>
      <c r="I542">
        <v>1.1184309026292177E-2</v>
      </c>
      <c r="J542">
        <v>0.68807477470408462</v>
      </c>
      <c r="K542">
        <v>7.1756468364285002E-3</v>
      </c>
      <c r="L542">
        <v>7.2172441268178655E-3</v>
      </c>
      <c r="M542">
        <v>1.8311805319546859</v>
      </c>
      <c r="N542">
        <v>1.1812953014712555E-2</v>
      </c>
      <c r="O542">
        <v>1.751643201950942</v>
      </c>
      <c r="P542">
        <v>0.83957892489086061</v>
      </c>
      <c r="Q542">
        <v>1.0692873226450524E-2</v>
      </c>
      <c r="R542">
        <v>0.22663823876203809</v>
      </c>
      <c r="S542">
        <v>7.7551462684855222E-5</v>
      </c>
      <c r="T542">
        <v>0.22663823876203948</v>
      </c>
      <c r="U542">
        <v>0.89752214144974862</v>
      </c>
      <c r="V542">
        <v>0.31843045006999182</v>
      </c>
      <c r="W542">
        <v>6.3678165426132759E-6</v>
      </c>
      <c r="X542">
        <v>0.20132256292933623</v>
      </c>
      <c r="Y542">
        <v>5.7104028457725148E-6</v>
      </c>
      <c r="Z542">
        <v>0.21183533474344146</v>
      </c>
    </row>
    <row r="543" spans="1:26" x14ac:dyDescent="0.2">
      <c r="A543" s="157">
        <v>8717</v>
      </c>
      <c r="B543" s="157" t="s">
        <v>87</v>
      </c>
      <c r="C543" s="157" t="s">
        <v>79</v>
      </c>
      <c r="D543" s="161">
        <v>43028</v>
      </c>
      <c r="E543" s="159"/>
      <c r="F543" s="169">
        <v>1.1119699999999999</v>
      </c>
      <c r="G543" s="169">
        <v>10.2403</v>
      </c>
      <c r="H543" s="174" t="s">
        <v>655</v>
      </c>
      <c r="I543">
        <v>1.0094650837797226E-2</v>
      </c>
      <c r="J543">
        <v>0.60200158590741315</v>
      </c>
      <c r="K543">
        <v>7.1799603306676027E-3</v>
      </c>
      <c r="L543">
        <v>4.7791950062365729E-3</v>
      </c>
      <c r="M543">
        <v>2.76870816725646</v>
      </c>
      <c r="N543">
        <v>9.7040673251284609E-3</v>
      </c>
      <c r="O543">
        <v>2.0772297810909262</v>
      </c>
      <c r="P543">
        <v>0.59827524902456608</v>
      </c>
      <c r="Q543">
        <v>7.5701608675318149E-3</v>
      </c>
      <c r="R543">
        <v>0.10306227108440726</v>
      </c>
      <c r="S543">
        <v>5.4903582564180821E-5</v>
      </c>
      <c r="T543">
        <v>0.10306227108440702</v>
      </c>
      <c r="U543">
        <v>1.3361430601800468</v>
      </c>
      <c r="V543">
        <v>0.21152274739355442</v>
      </c>
      <c r="W543">
        <v>0.20820750627944012</v>
      </c>
      <c r="X543">
        <v>1.1041810440151572</v>
      </c>
      <c r="Y543">
        <v>0.27845290091097513</v>
      </c>
      <c r="Z543">
        <v>1.1162819525302163</v>
      </c>
    </row>
    <row r="544" spans="1:26" x14ac:dyDescent="0.2">
      <c r="A544" s="56">
        <v>8792</v>
      </c>
      <c r="B544" s="56" t="s">
        <v>662</v>
      </c>
      <c r="C544" s="56" t="s">
        <v>117</v>
      </c>
      <c r="D544" s="56"/>
      <c r="E544" s="72"/>
      <c r="F544" s="56">
        <v>0.20704</v>
      </c>
      <c r="G544" s="70">
        <v>0.10280000000000022</v>
      </c>
      <c r="H544" s="174" t="s">
        <v>657</v>
      </c>
      <c r="I544">
        <v>1.0836353580998796E-2</v>
      </c>
      <c r="J544">
        <v>0.46917386959355167</v>
      </c>
      <c r="K544">
        <v>7.1726340073163418E-3</v>
      </c>
      <c r="L544">
        <v>4.7125852133602271E-3</v>
      </c>
      <c r="M544">
        <v>1.857004494402356</v>
      </c>
      <c r="N544">
        <v>1.0071368630013428E-2</v>
      </c>
      <c r="O544">
        <v>1.7304682261653579</v>
      </c>
      <c r="P544">
        <v>0.54571766964093749</v>
      </c>
      <c r="Q544">
        <v>1.0104176634964254E-2</v>
      </c>
      <c r="R544">
        <v>0.16068384440632436</v>
      </c>
      <c r="S544">
        <v>7.3281863599511583E-5</v>
      </c>
      <c r="T544">
        <v>0.16068384440632447</v>
      </c>
      <c r="U544">
        <v>0.84999713257150977</v>
      </c>
      <c r="V544">
        <v>0.25190890888803186</v>
      </c>
      <c r="W544">
        <v>9.6260061645567655E-6</v>
      </c>
      <c r="X544">
        <v>0.16470299039362643</v>
      </c>
      <c r="Y544">
        <v>8.1869734192820873E-6</v>
      </c>
      <c r="Z544">
        <v>0.19944563676027693</v>
      </c>
    </row>
    <row r="545" spans="1:26" x14ac:dyDescent="0.2">
      <c r="A545" s="157">
        <v>8717</v>
      </c>
      <c r="B545" s="157" t="s">
        <v>87</v>
      </c>
      <c r="C545" s="157" t="s">
        <v>79</v>
      </c>
      <c r="D545" s="161">
        <v>43028</v>
      </c>
      <c r="E545" s="159"/>
      <c r="F545" s="169">
        <v>1.1119699999999999</v>
      </c>
      <c r="G545" s="169">
        <v>10.2403</v>
      </c>
      <c r="H545" s="174" t="s">
        <v>659</v>
      </c>
      <c r="I545">
        <v>9.9577615106620498E-3</v>
      </c>
      <c r="J545">
        <v>0.73671369767459527</v>
      </c>
      <c r="K545">
        <v>7.1755188841873801E-3</v>
      </c>
      <c r="L545">
        <v>5.6719499480927587E-3</v>
      </c>
      <c r="M545">
        <v>2.7689491023104944</v>
      </c>
      <c r="N545">
        <v>9.1308056689852618E-3</v>
      </c>
      <c r="O545">
        <v>2.1037880671744853</v>
      </c>
      <c r="P545">
        <v>0.74592451473998755</v>
      </c>
      <c r="Q545">
        <v>7.5644094248271E-3</v>
      </c>
      <c r="R545">
        <v>0.1243795903618399</v>
      </c>
      <c r="S545">
        <v>5.4861869473147853E-5</v>
      </c>
      <c r="T545">
        <v>0.12437959036184069</v>
      </c>
      <c r="U545">
        <v>1.3305816748404145</v>
      </c>
      <c r="V545">
        <v>0.21744561666369971</v>
      </c>
      <c r="W545">
        <v>0.2038085012641169</v>
      </c>
      <c r="X545">
        <v>1.258671470349398</v>
      </c>
      <c r="Y545">
        <v>0.2710798320350033</v>
      </c>
      <c r="Z545">
        <v>1.2878046546103894</v>
      </c>
    </row>
    <row r="546" spans="1:26" x14ac:dyDescent="0.2">
      <c r="A546" s="56">
        <v>8793</v>
      </c>
      <c r="B546" s="56" t="s">
        <v>663</v>
      </c>
      <c r="C546" s="56" t="s">
        <v>117</v>
      </c>
      <c r="D546" s="56"/>
      <c r="E546" s="72"/>
      <c r="F546" s="56">
        <v>0.10385999999999999</v>
      </c>
      <c r="G546" s="70">
        <v>0.10275999999999996</v>
      </c>
      <c r="H546" s="174" t="s">
        <v>658</v>
      </c>
      <c r="I546">
        <v>1.0294399372326313E-2</v>
      </c>
      <c r="J546">
        <v>0.35601095015233086</v>
      </c>
      <c r="K546">
        <v>7.1730178616407243E-3</v>
      </c>
      <c r="L546">
        <v>7.2124915172764176E-3</v>
      </c>
      <c r="M546">
        <v>0.98913957798698571</v>
      </c>
      <c r="N546">
        <v>9.9226488405681022E-3</v>
      </c>
      <c r="O546">
        <v>0.94300218945485403</v>
      </c>
      <c r="P546">
        <v>0.3913100398534014</v>
      </c>
      <c r="Q546">
        <v>9.8149799262849859E-3</v>
      </c>
      <c r="R546">
        <v>0.16944438367155096</v>
      </c>
      <c r="S546">
        <v>7.1184426616321224E-5</v>
      </c>
      <c r="T546">
        <v>0.16944438367155087</v>
      </c>
      <c r="U546">
        <v>0.45644235103185909</v>
      </c>
      <c r="V546">
        <v>0.2715286782330974</v>
      </c>
      <c r="W546">
        <v>2.2688500234246228E-5</v>
      </c>
      <c r="X546">
        <v>0.23749530964307014</v>
      </c>
      <c r="Y546">
        <v>1.034573573823891E-5</v>
      </c>
      <c r="Z546">
        <v>0.17958856531748932</v>
      </c>
    </row>
    <row r="547" spans="1:26" x14ac:dyDescent="0.2">
      <c r="A547" s="157">
        <v>8717</v>
      </c>
      <c r="B547" s="157" t="s">
        <v>87</v>
      </c>
      <c r="C547" s="157" t="s">
        <v>79</v>
      </c>
      <c r="D547" s="161">
        <v>43028</v>
      </c>
      <c r="E547" s="159"/>
      <c r="F547" s="169">
        <v>1.1119699999999999</v>
      </c>
      <c r="G547" s="169">
        <v>10.2403</v>
      </c>
      <c r="H547" s="174" t="s">
        <v>659</v>
      </c>
      <c r="I547">
        <v>9.9577615106620498E-3</v>
      </c>
      <c r="J547">
        <v>0.73671369767459527</v>
      </c>
      <c r="K547">
        <v>7.1755188841873801E-3</v>
      </c>
      <c r="L547">
        <v>5.6719499480927587E-3</v>
      </c>
      <c r="M547">
        <v>2.7689491023104944</v>
      </c>
      <c r="N547">
        <v>9.1308056689852618E-3</v>
      </c>
      <c r="O547">
        <v>2.1037880671744853</v>
      </c>
      <c r="P547">
        <v>0.74592451473998755</v>
      </c>
      <c r="Q547">
        <v>7.5644094248271E-3</v>
      </c>
      <c r="R547">
        <v>0.1243795903618399</v>
      </c>
      <c r="S547">
        <v>5.4861869473147853E-5</v>
      </c>
      <c r="T547">
        <v>0.12437959036184069</v>
      </c>
      <c r="U547">
        <v>1.3305816748404145</v>
      </c>
      <c r="V547">
        <v>0.21744561666369971</v>
      </c>
      <c r="W547">
        <v>0.2038085012641169</v>
      </c>
      <c r="X547">
        <v>1.258671470349398</v>
      </c>
      <c r="Y547">
        <v>0.2710798320350033</v>
      </c>
      <c r="Z547">
        <v>1.2878046546103894</v>
      </c>
    </row>
    <row r="548" spans="1:26" s="56" customFormat="1" x14ac:dyDescent="0.2">
      <c r="D548" s="131"/>
      <c r="E548" s="72"/>
      <c r="F548" s="167"/>
      <c r="G548" s="167"/>
      <c r="H548" s="177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</row>
    <row r="549" spans="1:26" s="56" customFormat="1" x14ac:dyDescent="0.2">
      <c r="A549" s="157">
        <v>8717</v>
      </c>
      <c r="B549" s="157" t="s">
        <v>87</v>
      </c>
      <c r="C549" s="157" t="s">
        <v>79</v>
      </c>
      <c r="D549" s="161">
        <v>43034</v>
      </c>
      <c r="E549" s="159"/>
      <c r="F549" s="169">
        <v>1.1119699999999999</v>
      </c>
      <c r="G549" s="169">
        <v>10.2403</v>
      </c>
      <c r="H549" t="s">
        <v>666</v>
      </c>
      <c r="I549">
        <v>1.0029239249002231E-2</v>
      </c>
      <c r="J549">
        <v>0.48396921538687904</v>
      </c>
      <c r="K549">
        <v>7.1686318564404966E-3</v>
      </c>
      <c r="L549">
        <v>5.6063507259822504E-3</v>
      </c>
      <c r="M549">
        <v>2.7690898091463314</v>
      </c>
      <c r="N549">
        <v>7.2417667193639419E-3</v>
      </c>
      <c r="O549">
        <v>2.0816218187746784</v>
      </c>
      <c r="P549">
        <v>0.48214181129670974</v>
      </c>
      <c r="Q549">
        <v>7.5599330743384707E-3</v>
      </c>
      <c r="R549">
        <v>0.12972332583428742</v>
      </c>
      <c r="S549">
        <v>5.4829404155311248E-5</v>
      </c>
      <c r="T549">
        <v>0.1297233258342867</v>
      </c>
      <c r="U549">
        <v>1.3407338607864887</v>
      </c>
      <c r="V549">
        <v>0.2165669552069612</v>
      </c>
      <c r="W549">
        <v>0.18773243837740688</v>
      </c>
      <c r="X549">
        <v>0.30102260873028697</v>
      </c>
      <c r="Y549">
        <v>0.25174672849765622</v>
      </c>
      <c r="Z549">
        <v>0.18784406111958071</v>
      </c>
    </row>
    <row r="550" spans="1:26" s="56" customFormat="1" x14ac:dyDescent="0.2">
      <c r="A550" s="56">
        <v>8823</v>
      </c>
      <c r="B550" s="56" t="s">
        <v>680</v>
      </c>
      <c r="C550" s="56" t="s">
        <v>97</v>
      </c>
      <c r="D550" s="131">
        <v>43034</v>
      </c>
      <c r="E550" s="72">
        <v>8</v>
      </c>
      <c r="F550" s="167">
        <v>0.18045</v>
      </c>
      <c r="G550" s="167">
        <v>0.13628999999999891</v>
      </c>
      <c r="H550" t="s">
        <v>667</v>
      </c>
      <c r="I550">
        <v>1.014277490791597E-2</v>
      </c>
      <c r="J550">
        <v>0.43088073452758441</v>
      </c>
      <c r="K550">
        <v>7.1681688413113356E-3</v>
      </c>
      <c r="L550">
        <v>6.9281951827708339E-3</v>
      </c>
      <c r="M550">
        <v>4.8657986173995322</v>
      </c>
      <c r="N550">
        <v>6.3635839570977681E-3</v>
      </c>
      <c r="O550">
        <v>4.3452549908449942</v>
      </c>
      <c r="P550">
        <v>0.43732164287489245</v>
      </c>
      <c r="Q550">
        <v>9.0520857998755977E-3</v>
      </c>
      <c r="R550">
        <v>5.2058521931114279E-2</v>
      </c>
      <c r="S550">
        <v>6.5651437107908976E-5</v>
      </c>
      <c r="T550">
        <v>5.2058521931114168E-2</v>
      </c>
      <c r="U550">
        <v>2.0055157722646126</v>
      </c>
      <c r="V550">
        <v>0.21066368472888267</v>
      </c>
      <c r="W550">
        <v>8.9070086082637749E-5</v>
      </c>
      <c r="X550">
        <v>0.17929114517824821</v>
      </c>
      <c r="Y550">
        <v>1.7862071334951793E-4</v>
      </c>
      <c r="Z550">
        <v>0.10860583620841317</v>
      </c>
    </row>
    <row r="551" spans="1:26" s="56" customFormat="1" x14ac:dyDescent="0.2">
      <c r="A551" s="157">
        <v>8717</v>
      </c>
      <c r="B551" s="157" t="s">
        <v>87</v>
      </c>
      <c r="C551" s="157" t="s">
        <v>79</v>
      </c>
      <c r="D551" s="161">
        <v>43034</v>
      </c>
      <c r="E551" s="159"/>
      <c r="F551" s="169">
        <v>1.1119699999999999</v>
      </c>
      <c r="G551" s="169">
        <v>10.2403</v>
      </c>
      <c r="H551" t="s">
        <v>668</v>
      </c>
      <c r="I551">
        <v>9.9601377575573805E-3</v>
      </c>
      <c r="J551">
        <v>0.45127110131227122</v>
      </c>
      <c r="K551">
        <v>7.1637602019551296E-3</v>
      </c>
      <c r="L551">
        <v>7.2451574072253024E-3</v>
      </c>
      <c r="M551">
        <v>2.7693409560575457</v>
      </c>
      <c r="N551">
        <v>7.4005878512232587E-3</v>
      </c>
      <c r="O551">
        <v>2.1012371834505732</v>
      </c>
      <c r="P551">
        <v>0.44780513800282817</v>
      </c>
      <c r="Q551">
        <v>7.5603922527852736E-3</v>
      </c>
      <c r="R551">
        <v>8.277332803141188E-2</v>
      </c>
      <c r="S551">
        <v>5.483273440709941E-5</v>
      </c>
      <c r="T551">
        <v>8.2773328031412213E-2</v>
      </c>
      <c r="U551">
        <v>1.341420618825403</v>
      </c>
      <c r="V551">
        <v>0.26436057458794199</v>
      </c>
      <c r="W551">
        <v>0.1897044853551981</v>
      </c>
      <c r="X551">
        <v>0.32727800416293817</v>
      </c>
      <c r="Y551">
        <v>0.25398055732073505</v>
      </c>
      <c r="Z551">
        <v>0.28490321399513474</v>
      </c>
    </row>
    <row r="552" spans="1:26" s="56" customFormat="1" x14ac:dyDescent="0.2">
      <c r="A552" s="1">
        <v>8798</v>
      </c>
      <c r="B552" s="1" t="s">
        <v>684</v>
      </c>
      <c r="C552" s="1" t="s">
        <v>117</v>
      </c>
      <c r="D552" s="131">
        <v>43034</v>
      </c>
      <c r="E552" s="8" t="s">
        <v>685</v>
      </c>
      <c r="F552" s="1">
        <v>4.0509999999999997E-2</v>
      </c>
      <c r="G552" s="5">
        <v>0.10280000000000022</v>
      </c>
      <c r="H552" t="s">
        <v>669</v>
      </c>
      <c r="I552">
        <v>1.002905017356066E-2</v>
      </c>
      <c r="J552">
        <v>0.26576919301020457</v>
      </c>
      <c r="K552">
        <v>7.1637213250147769E-3</v>
      </c>
      <c r="L552">
        <v>1.0395042329294517E-2</v>
      </c>
      <c r="M552">
        <v>2.7414327723496954</v>
      </c>
      <c r="N552">
        <v>5.7763250165423019E-3</v>
      </c>
      <c r="O552">
        <v>2.4738341420315701</v>
      </c>
      <c r="P552">
        <v>0.28503510676723437</v>
      </c>
      <c r="Q552">
        <v>9.0490142422195146E-3</v>
      </c>
      <c r="R552">
        <v>4.6916561687547272E-2</v>
      </c>
      <c r="S552">
        <v>6.5629160233966318E-5</v>
      </c>
      <c r="T552">
        <v>4.6916561687547292E-2</v>
      </c>
      <c r="U552">
        <v>0.35296138151326134</v>
      </c>
      <c r="V552">
        <v>0.17704676362418006</v>
      </c>
      <c r="W552">
        <v>7.4720284502416731E-2</v>
      </c>
      <c r="X552">
        <v>0.1864400870394532</v>
      </c>
      <c r="Y552">
        <v>2.6425908280801234E-2</v>
      </c>
      <c r="Z552">
        <v>0.14311284415256501</v>
      </c>
    </row>
    <row r="553" spans="1:26" s="56" customFormat="1" x14ac:dyDescent="0.2">
      <c r="A553" s="157">
        <v>8717</v>
      </c>
      <c r="B553" s="157" t="s">
        <v>87</v>
      </c>
      <c r="C553" s="157" t="s">
        <v>79</v>
      </c>
      <c r="D553" s="161">
        <v>43034</v>
      </c>
      <c r="E553" s="159"/>
      <c r="F553" s="169">
        <v>1.1119699999999999</v>
      </c>
      <c r="G553" s="169">
        <v>10.2403</v>
      </c>
      <c r="H553" t="s">
        <v>670</v>
      </c>
      <c r="I553">
        <v>1.0028683568446052E-2</v>
      </c>
      <c r="J553">
        <v>0.36344355940846163</v>
      </c>
      <c r="K553">
        <v>7.1597055543285246E-3</v>
      </c>
      <c r="L553">
        <v>5.9266713148498811E-3</v>
      </c>
      <c r="M553">
        <v>2.7691607429933516</v>
      </c>
      <c r="N553">
        <v>8.3302791537432797E-3</v>
      </c>
      <c r="O553">
        <v>2.0879448275618677</v>
      </c>
      <c r="P553">
        <v>0.40974204333101899</v>
      </c>
      <c r="Q553">
        <v>7.5569315269962776E-3</v>
      </c>
      <c r="R553">
        <v>9.8728087924304334E-2</v>
      </c>
      <c r="S553">
        <v>5.4807635040333868E-5</v>
      </c>
      <c r="T553">
        <v>9.8728087924304E-2</v>
      </c>
      <c r="U553">
        <v>1.3436853648136011</v>
      </c>
      <c r="V553">
        <v>0.21253057574069056</v>
      </c>
      <c r="W553">
        <v>0.18902048054983128</v>
      </c>
      <c r="X553">
        <v>0.29941064988177624</v>
      </c>
      <c r="Y553">
        <v>0.25385220125846208</v>
      </c>
      <c r="Z553">
        <v>0.20915770149993879</v>
      </c>
    </row>
    <row r="554" spans="1:26" s="56" customFormat="1" x14ac:dyDescent="0.2">
      <c r="A554" s="1">
        <v>8797</v>
      </c>
      <c r="B554" s="1" t="s">
        <v>682</v>
      </c>
      <c r="C554" s="1" t="s">
        <v>117</v>
      </c>
      <c r="D554" s="131">
        <v>43034</v>
      </c>
      <c r="E554" s="8" t="s">
        <v>683</v>
      </c>
      <c r="F554" s="1">
        <v>5.2420000000000001E-2</v>
      </c>
      <c r="G554" s="5">
        <v>0.10440999999999967</v>
      </c>
      <c r="H554" t="s">
        <v>671</v>
      </c>
      <c r="I554">
        <v>1.0067537967839197E-2</v>
      </c>
      <c r="J554">
        <v>0.26883079390492781</v>
      </c>
      <c r="K554">
        <v>7.1516126960080089E-3</v>
      </c>
      <c r="L554">
        <v>8.4913610089640389E-3</v>
      </c>
      <c r="M554">
        <v>4.5940235339861211</v>
      </c>
      <c r="N554">
        <v>4.191200349268496E-3</v>
      </c>
      <c r="O554">
        <v>4.119038026899033</v>
      </c>
      <c r="P554">
        <v>0.256240917592444</v>
      </c>
      <c r="Q554">
        <v>9.0204552294807783E-3</v>
      </c>
      <c r="R554">
        <v>3.4812518431427353E-2</v>
      </c>
      <c r="S554">
        <v>6.5422032255936459E-5</v>
      </c>
      <c r="T554">
        <v>3.4812518431427471E-2</v>
      </c>
      <c r="U554">
        <v>0.61250457898604083</v>
      </c>
      <c r="V554">
        <v>0.19418735852332639</v>
      </c>
      <c r="W554">
        <v>2.2271920158132126E-2</v>
      </c>
      <c r="X554">
        <v>0.15142488567647022</v>
      </c>
      <c r="Y554">
        <v>1.3636786335187055E-2</v>
      </c>
      <c r="Z554">
        <v>0.12340175043655079</v>
      </c>
    </row>
    <row r="555" spans="1:26" s="56" customFormat="1" x14ac:dyDescent="0.2">
      <c r="A555" s="157">
        <v>8717</v>
      </c>
      <c r="B555" s="157" t="s">
        <v>87</v>
      </c>
      <c r="C555" s="157" t="s">
        <v>79</v>
      </c>
      <c r="D555" s="161">
        <v>43034</v>
      </c>
      <c r="E555" s="159"/>
      <c r="F555" s="169">
        <v>1.1119699999999999</v>
      </c>
      <c r="G555" s="169">
        <v>10.2403</v>
      </c>
      <c r="H555" t="s">
        <v>672</v>
      </c>
      <c r="I555">
        <v>1.0078069016223991E-2</v>
      </c>
      <c r="J555">
        <v>0.38341656796546886</v>
      </c>
      <c r="K555">
        <v>7.1475896976507178E-3</v>
      </c>
      <c r="L555">
        <v>6.8839434558275615E-3</v>
      </c>
      <c r="M555">
        <v>2.7697541453254275</v>
      </c>
      <c r="N555">
        <v>6.5913669176749078E-3</v>
      </c>
      <c r="O555">
        <v>2.0744918301768287</v>
      </c>
      <c r="P555">
        <v>0.35714598492837496</v>
      </c>
      <c r="Q555">
        <v>7.5490254786294035E-3</v>
      </c>
      <c r="R555">
        <v>8.8300181971808805E-2</v>
      </c>
      <c r="S555">
        <v>5.4750295389715783E-5</v>
      </c>
      <c r="T555">
        <v>8.8300181971807917E-2</v>
      </c>
      <c r="U555">
        <v>1.3447260524225084</v>
      </c>
      <c r="V555">
        <v>0.21152445053394744</v>
      </c>
      <c r="W555">
        <v>0.1912478302482612</v>
      </c>
      <c r="X555">
        <v>0.33548072884328872</v>
      </c>
      <c r="Y555">
        <v>0.25739506233227205</v>
      </c>
      <c r="Z555">
        <v>0.29518755220386733</v>
      </c>
    </row>
    <row r="556" spans="1:26" s="56" customFormat="1" x14ac:dyDescent="0.2">
      <c r="A556" s="1">
        <v>8796</v>
      </c>
      <c r="B556" s="1" t="s">
        <v>681</v>
      </c>
      <c r="C556" s="1" t="s">
        <v>117</v>
      </c>
      <c r="D556" s="131">
        <v>43034</v>
      </c>
      <c r="E556" s="8"/>
      <c r="F556" s="1">
        <v>5.0700000000000002E-2</v>
      </c>
      <c r="G556" s="5">
        <v>0.10456999999999894</v>
      </c>
      <c r="H556" t="s">
        <v>673</v>
      </c>
      <c r="I556">
        <v>1.0082839322706077E-2</v>
      </c>
      <c r="J556">
        <v>0.34385176008364865</v>
      </c>
      <c r="K556">
        <v>7.1486980899567306E-3</v>
      </c>
      <c r="L556">
        <v>7.4569383255924226E-3</v>
      </c>
      <c r="M556">
        <v>2.9753627269481577</v>
      </c>
      <c r="N556">
        <v>4.9995372103548196E-3</v>
      </c>
      <c r="O556">
        <v>2.6688776745363181</v>
      </c>
      <c r="P556">
        <v>0.36228625397952363</v>
      </c>
      <c r="Q556">
        <v>9.0474301233040549E-3</v>
      </c>
      <c r="R556">
        <v>5.2808643463189545E-2</v>
      </c>
      <c r="S556">
        <v>6.5617671204183696E-5</v>
      </c>
      <c r="T556">
        <v>5.280864346318933E-2</v>
      </c>
      <c r="U556">
        <v>0.38836266826635835</v>
      </c>
      <c r="V556">
        <v>0.19836097547458217</v>
      </c>
      <c r="W556">
        <v>2.1498543682949285E-3</v>
      </c>
      <c r="X556">
        <v>0.17033461303503267</v>
      </c>
      <c r="Y556">
        <v>8.3420166188542951E-4</v>
      </c>
      <c r="Z556">
        <v>0.14650380156900578</v>
      </c>
    </row>
    <row r="557" spans="1:26" s="56" customFormat="1" x14ac:dyDescent="0.2">
      <c r="A557" s="157">
        <v>8717</v>
      </c>
      <c r="B557" s="157" t="s">
        <v>87</v>
      </c>
      <c r="C557" s="157" t="s">
        <v>79</v>
      </c>
      <c r="D557" s="161">
        <v>43034</v>
      </c>
      <c r="E557" s="159"/>
      <c r="F557" s="169">
        <v>1.1119699999999999</v>
      </c>
      <c r="G557" s="169">
        <v>10.2403</v>
      </c>
      <c r="H557" t="s">
        <v>674</v>
      </c>
      <c r="I557">
        <v>9.9953984262476561E-3</v>
      </c>
      <c r="J557">
        <v>0.34702949538132444</v>
      </c>
      <c r="K557">
        <v>7.152859381313853E-3</v>
      </c>
      <c r="L557">
        <v>4.3193151982612726E-3</v>
      </c>
      <c r="M557">
        <v>2.7694141270061889</v>
      </c>
      <c r="N557">
        <v>6.7586853252588931E-3</v>
      </c>
      <c r="O557">
        <v>2.0918166123881874</v>
      </c>
      <c r="P557">
        <v>0.37590803777204207</v>
      </c>
      <c r="Q557">
        <v>7.5608712516452171E-3</v>
      </c>
      <c r="R557">
        <v>0.10793057104134823</v>
      </c>
      <c r="S557">
        <v>5.4836208409028203E-5</v>
      </c>
      <c r="T557">
        <v>0.10793057104134884</v>
      </c>
      <c r="U557">
        <v>1.3426468564802361</v>
      </c>
      <c r="V557">
        <v>0.21710522517914246</v>
      </c>
      <c r="W557">
        <v>0.19046983887269678</v>
      </c>
      <c r="X557">
        <v>0.35332131847382953</v>
      </c>
      <c r="Y557">
        <v>0.25566927294441411</v>
      </c>
      <c r="Z557">
        <v>0.25407157175961809</v>
      </c>
    </row>
    <row r="558" spans="1:26" s="56" customFormat="1" x14ac:dyDescent="0.2">
      <c r="A558" s="56">
        <v>8817</v>
      </c>
      <c r="B558" s="56" t="s">
        <v>678</v>
      </c>
      <c r="C558" s="56" t="s">
        <v>97</v>
      </c>
      <c r="D558" s="131">
        <v>43034</v>
      </c>
      <c r="E558" s="72">
        <v>7.7</v>
      </c>
      <c r="F558" s="167">
        <v>6.6960000000000006E-2</v>
      </c>
      <c r="G558" s="167">
        <v>0.10432999999999915</v>
      </c>
      <c r="H558" t="s">
        <v>675</v>
      </c>
      <c r="I558">
        <v>9.9905416116474518E-3</v>
      </c>
      <c r="J558">
        <v>0.32308218509919434</v>
      </c>
      <c r="K558">
        <v>7.1532636608467905E-3</v>
      </c>
      <c r="L558">
        <v>7.0254221402817705E-3</v>
      </c>
      <c r="M558">
        <v>3.1953138613836205</v>
      </c>
      <c r="N558">
        <v>5.1705458838719656E-3</v>
      </c>
      <c r="O558">
        <v>2.573315597722043</v>
      </c>
      <c r="P558">
        <v>0.3375738861371671</v>
      </c>
      <c r="Q558">
        <v>8.0388700350581543E-3</v>
      </c>
      <c r="R558">
        <v>5.8204912434600971E-2</v>
      </c>
      <c r="S558">
        <v>5.8302957151878479E-5</v>
      </c>
      <c r="T558">
        <v>5.8204912434600513E-2</v>
      </c>
      <c r="U558">
        <v>1.2934941902830581</v>
      </c>
      <c r="V558">
        <v>0.17758260070846638</v>
      </c>
      <c r="W558">
        <v>3.1206411472816876E-2</v>
      </c>
      <c r="X558">
        <v>0.1541119883733939</v>
      </c>
      <c r="Y558">
        <v>4.0401217501661167E-2</v>
      </c>
      <c r="Z558">
        <v>9.9095332156340837E-2</v>
      </c>
    </row>
    <row r="559" spans="1:26" s="56" customFormat="1" x14ac:dyDescent="0.2">
      <c r="A559" s="157">
        <v>8717</v>
      </c>
      <c r="B559" s="157" t="s">
        <v>87</v>
      </c>
      <c r="C559" s="157" t="s">
        <v>79</v>
      </c>
      <c r="D559" s="161">
        <v>43034</v>
      </c>
      <c r="E559" s="159"/>
      <c r="F559" s="169">
        <v>1.1119699999999999</v>
      </c>
      <c r="G559" s="169">
        <v>10.2403</v>
      </c>
      <c r="H559" t="s">
        <v>676</v>
      </c>
      <c r="I559">
        <v>9.9506983905310979E-3</v>
      </c>
      <c r="J559">
        <v>0.47541155609867075</v>
      </c>
      <c r="K559">
        <v>7.1487378339880059E-3</v>
      </c>
      <c r="L559">
        <v>5.6017071028134557E-3</v>
      </c>
      <c r="M559">
        <v>2.7690322888092944</v>
      </c>
      <c r="N559">
        <v>7.5721499444588326E-3</v>
      </c>
      <c r="O559">
        <v>2.1035999628613395</v>
      </c>
      <c r="P559">
        <v>0.49377563423875875</v>
      </c>
      <c r="Q559">
        <v>7.5603388675087538E-3</v>
      </c>
      <c r="R559">
        <v>9.1015533208720203E-2</v>
      </c>
      <c r="S559">
        <v>5.4832347223393754E-5</v>
      </c>
      <c r="T559">
        <v>9.1015533208719218E-2</v>
      </c>
      <c r="U559">
        <v>1.3452949111266477</v>
      </c>
      <c r="V559">
        <v>0.23674404480978728</v>
      </c>
      <c r="W559">
        <v>0.19097445227452134</v>
      </c>
      <c r="X559">
        <v>0.2814887521360997</v>
      </c>
      <c r="Y559">
        <v>0.25680158262323399</v>
      </c>
      <c r="Z559">
        <v>0.18737462256048645</v>
      </c>
    </row>
    <row r="560" spans="1:26" x14ac:dyDescent="0.2">
      <c r="A560" s="1">
        <v>8818</v>
      </c>
      <c r="B560" s="1" t="s">
        <v>679</v>
      </c>
      <c r="C560" s="1" t="s">
        <v>97</v>
      </c>
      <c r="D560" s="131">
        <v>43034</v>
      </c>
      <c r="E560" s="8">
        <v>12.1</v>
      </c>
      <c r="F560" s="1">
        <v>5.7160000000000002E-2</v>
      </c>
      <c r="G560" s="5">
        <v>0.10268000000000121</v>
      </c>
      <c r="H560" t="s">
        <v>677</v>
      </c>
      <c r="I560">
        <v>1.0069446587778207E-2</v>
      </c>
      <c r="J560">
        <v>0.35987880224588048</v>
      </c>
      <c r="K560">
        <v>7.1468271983706521E-3</v>
      </c>
      <c r="L560">
        <v>6.0173557826922784E-3</v>
      </c>
      <c r="M560">
        <v>1.9171869140332343</v>
      </c>
      <c r="N560">
        <v>6.5234568091064116E-3</v>
      </c>
      <c r="O560">
        <v>1.5217705137094686</v>
      </c>
      <c r="P560">
        <v>0.36022148587126701</v>
      </c>
      <c r="Q560">
        <v>7.9878230596204369E-3</v>
      </c>
      <c r="R560">
        <v>7.6259022536676421E-2</v>
      </c>
      <c r="S560">
        <v>5.793273228088308E-5</v>
      </c>
      <c r="T560">
        <v>7.625902253667588E-2</v>
      </c>
      <c r="U560">
        <v>0.76695359190459955</v>
      </c>
      <c r="V560">
        <v>0.19142558532633627</v>
      </c>
      <c r="W560">
        <v>1.1004570134401967E-2</v>
      </c>
      <c r="X560">
        <v>0.16465574347615325</v>
      </c>
      <c r="Y560">
        <v>8.4377655810333914E-3</v>
      </c>
      <c r="Z560">
        <v>0.14519854867653217</v>
      </c>
    </row>
    <row r="561" spans="1:26" x14ac:dyDescent="0.2">
      <c r="A561" s="157">
        <v>8717</v>
      </c>
      <c r="B561" s="157" t="s">
        <v>87</v>
      </c>
      <c r="C561" s="157" t="s">
        <v>79</v>
      </c>
      <c r="D561" s="161">
        <v>43034</v>
      </c>
      <c r="E561" s="159"/>
      <c r="F561" s="169">
        <v>1.1119699999999999</v>
      </c>
      <c r="G561" s="169">
        <v>10.2403</v>
      </c>
      <c r="H561" t="s">
        <v>676</v>
      </c>
      <c r="I561">
        <v>9.9506983905310979E-3</v>
      </c>
      <c r="J561">
        <v>0.47541155609867075</v>
      </c>
      <c r="K561">
        <v>7.1487378339880059E-3</v>
      </c>
      <c r="L561">
        <v>5.6017071028134557E-3</v>
      </c>
      <c r="M561">
        <v>2.7690322888092944</v>
      </c>
      <c r="N561">
        <v>7.5721499444588326E-3</v>
      </c>
      <c r="O561">
        <v>2.1035999628613395</v>
      </c>
      <c r="P561">
        <v>0.49377563423875875</v>
      </c>
      <c r="Q561">
        <v>7.5603388675087538E-3</v>
      </c>
      <c r="R561">
        <v>9.1015533208720203E-2</v>
      </c>
      <c r="S561">
        <v>5.4832347223393754E-5</v>
      </c>
      <c r="T561">
        <v>9.1015533208719218E-2</v>
      </c>
      <c r="U561">
        <v>1.3452949111266477</v>
      </c>
      <c r="V561">
        <v>0.23674404480978728</v>
      </c>
      <c r="W561">
        <v>0.19097445227452134</v>
      </c>
      <c r="X561">
        <v>0.2814887521360997</v>
      </c>
      <c r="Y561">
        <v>0.25680158262323399</v>
      </c>
      <c r="Z561">
        <v>0.18737462256048645</v>
      </c>
    </row>
    <row r="563" spans="1:26" s="56" customFormat="1" x14ac:dyDescent="0.2">
      <c r="A563" s="157">
        <v>8717</v>
      </c>
      <c r="B563" s="157" t="s">
        <v>87</v>
      </c>
      <c r="C563" s="157" t="s">
        <v>79</v>
      </c>
      <c r="D563" s="161">
        <v>43034</v>
      </c>
      <c r="E563" s="159"/>
      <c r="F563" s="169">
        <v>1.1119699999999999</v>
      </c>
      <c r="G563" s="169">
        <v>10.2403</v>
      </c>
      <c r="H563" t="s">
        <v>666</v>
      </c>
      <c r="I563">
        <v>1.0016380987958824E-2</v>
      </c>
      <c r="J563">
        <v>0.46615578785300676</v>
      </c>
      <c r="K563">
        <v>7.1673225638358455E-3</v>
      </c>
      <c r="L563">
        <v>2.0865922216872692E-2</v>
      </c>
      <c r="M563">
        <v>2.769382916251879</v>
      </c>
      <c r="N563">
        <v>4.9995569447888827E-2</v>
      </c>
      <c r="O563">
        <v>2.0849004966120095</v>
      </c>
      <c r="P563">
        <v>0.49146148093489234</v>
      </c>
      <c r="Q563">
        <v>7.5681818893566875E-3</v>
      </c>
      <c r="R563">
        <v>0.13898708212372546</v>
      </c>
      <c r="S563">
        <v>5.488922976593359E-5</v>
      </c>
      <c r="T563">
        <v>0.13898708212372524</v>
      </c>
      <c r="U563">
        <v>1.3405035610887888</v>
      </c>
      <c r="V563">
        <v>0.21465429994333207</v>
      </c>
      <c r="W563">
        <v>0.18776240391732027</v>
      </c>
      <c r="X563">
        <v>0.30657083856875389</v>
      </c>
      <c r="Y563">
        <v>0.25174145087516481</v>
      </c>
      <c r="Z563">
        <v>0.19348720727728549</v>
      </c>
    </row>
    <row r="564" spans="1:26" s="56" customFormat="1" x14ac:dyDescent="0.2">
      <c r="A564" s="56">
        <v>8823</v>
      </c>
      <c r="B564" s="56" t="s">
        <v>680</v>
      </c>
      <c r="C564" s="56" t="s">
        <v>97</v>
      </c>
      <c r="D564" s="131">
        <v>43034</v>
      </c>
      <c r="E564" s="72">
        <v>8</v>
      </c>
      <c r="F564" s="167">
        <v>0.18045</v>
      </c>
      <c r="G564" s="167">
        <v>0.13628999999999891</v>
      </c>
      <c r="H564" t="s">
        <v>667</v>
      </c>
      <c r="I564">
        <v>1.0142550038707194E-2</v>
      </c>
      <c r="J564">
        <v>0.44069154590782761</v>
      </c>
      <c r="K564">
        <v>7.1686505189850801E-3</v>
      </c>
      <c r="L564">
        <v>1.7558421706178624E-2</v>
      </c>
      <c r="M564">
        <v>4.8655162074233829</v>
      </c>
      <c r="N564">
        <v>5.4594984377720014E-2</v>
      </c>
      <c r="O564">
        <v>4.3499982980360912</v>
      </c>
      <c r="P564">
        <v>0.44917401433846882</v>
      </c>
      <c r="Q564">
        <v>9.0621390158618625E-3</v>
      </c>
      <c r="R564">
        <v>5.7492353391327036E-2</v>
      </c>
      <c r="S564">
        <v>6.5724349372733458E-5</v>
      </c>
      <c r="T564">
        <v>5.749235339132712E-2</v>
      </c>
      <c r="U564">
        <v>2.0049525771012529</v>
      </c>
      <c r="V564">
        <v>0.21143936784412393</v>
      </c>
      <c r="W564">
        <v>8.9053685979471675E-5</v>
      </c>
      <c r="X564">
        <v>0.16520277535399303</v>
      </c>
      <c r="Y564">
        <v>1.7860690294781257E-4</v>
      </c>
      <c r="Z564">
        <v>0.10978781387551773</v>
      </c>
    </row>
    <row r="565" spans="1:26" s="56" customFormat="1" x14ac:dyDescent="0.2">
      <c r="A565" s="157">
        <v>8717</v>
      </c>
      <c r="B565" s="157" t="s">
        <v>87</v>
      </c>
      <c r="C565" s="157" t="s">
        <v>79</v>
      </c>
      <c r="D565" s="161">
        <v>43034</v>
      </c>
      <c r="E565" s="159"/>
      <c r="F565" s="169">
        <v>1.1119699999999999</v>
      </c>
      <c r="G565" s="169">
        <v>10.2403</v>
      </c>
      <c r="H565" t="s">
        <v>668</v>
      </c>
      <c r="I565">
        <v>9.9584762854708977E-3</v>
      </c>
      <c r="J565">
        <v>0.44956012002592266</v>
      </c>
      <c r="K565">
        <v>7.1645905392440116E-3</v>
      </c>
      <c r="L565">
        <v>2.2222238064622018E-2</v>
      </c>
      <c r="M565">
        <v>2.7701402027490554</v>
      </c>
      <c r="N565">
        <v>5.3978989715138787E-2</v>
      </c>
      <c r="O565">
        <v>2.1046281722581028</v>
      </c>
      <c r="P565">
        <v>0.45030959977281299</v>
      </c>
      <c r="Q565">
        <v>7.5680298464846172E-3</v>
      </c>
      <c r="R565">
        <v>9.4674476737717311E-2</v>
      </c>
      <c r="S565">
        <v>5.4888127055102699E-5</v>
      </c>
      <c r="T565">
        <v>9.4674476737716687E-2</v>
      </c>
      <c r="U565">
        <v>1.341410877458586</v>
      </c>
      <c r="V565">
        <v>0.26103780221501555</v>
      </c>
      <c r="W565">
        <v>0.18967756833265942</v>
      </c>
      <c r="X565">
        <v>0.31923393802776273</v>
      </c>
      <c r="Y565">
        <v>0.25395274716439081</v>
      </c>
      <c r="Z565">
        <v>0.28153640200085561</v>
      </c>
    </row>
    <row r="567" spans="1:26" x14ac:dyDescent="0.2">
      <c r="A567" s="157">
        <v>8717</v>
      </c>
      <c r="B567" s="157" t="s">
        <v>87</v>
      </c>
      <c r="C567" s="157" t="s">
        <v>79</v>
      </c>
      <c r="D567" s="161">
        <v>43035</v>
      </c>
      <c r="E567" s="159"/>
      <c r="F567" s="169">
        <v>1.1119699999999999</v>
      </c>
      <c r="G567" s="169">
        <v>10.2403</v>
      </c>
      <c r="H567" t="s">
        <v>690</v>
      </c>
      <c r="I567">
        <v>9.9184169515162506E-3</v>
      </c>
      <c r="J567">
        <v>0.41162309919923479</v>
      </c>
      <c r="K567">
        <v>7.1510028487212756E-3</v>
      </c>
      <c r="L567">
        <v>4.9013007251617387E-3</v>
      </c>
      <c r="M567">
        <v>2.7689997302052483</v>
      </c>
      <c r="N567">
        <v>6.3243470590189071E-3</v>
      </c>
      <c r="O567">
        <v>2.1133300863646292</v>
      </c>
      <c r="P567">
        <v>0.42620711725438665</v>
      </c>
      <c r="Q567">
        <v>7.5733120714088081E-3</v>
      </c>
      <c r="R567">
        <v>0.10949746813295411</v>
      </c>
      <c r="S567">
        <v>5.4926437082765627E-5</v>
      </c>
      <c r="T567">
        <v>0.109497468132954</v>
      </c>
      <c r="U567">
        <v>1.3421212428665674</v>
      </c>
      <c r="V567">
        <v>0.25481184663526124</v>
      </c>
      <c r="W567">
        <v>0.19027573679010915</v>
      </c>
      <c r="X567">
        <v>0.30846009038649647</v>
      </c>
      <c r="Y567">
        <v>0.25520259109889615</v>
      </c>
      <c r="Z567">
        <v>0.15092680549724238</v>
      </c>
    </row>
    <row r="568" spans="1:26" x14ac:dyDescent="0.2">
      <c r="A568" s="1">
        <v>8819</v>
      </c>
      <c r="B568" s="1" t="s">
        <v>686</v>
      </c>
      <c r="C568" s="1" t="s">
        <v>97</v>
      </c>
      <c r="D568" s="175">
        <v>43035</v>
      </c>
      <c r="E568" s="8">
        <v>16.8</v>
      </c>
      <c r="F568" s="1">
        <v>6.4149999999999999E-2</v>
      </c>
      <c r="G568" s="5">
        <v>0.10163000000000011</v>
      </c>
      <c r="H568" t="s">
        <v>691</v>
      </c>
      <c r="I568">
        <v>1.0129445056161566E-2</v>
      </c>
      <c r="J568">
        <v>0.25020435630561239</v>
      </c>
      <c r="K568">
        <v>7.1474454070757192E-3</v>
      </c>
      <c r="L568">
        <v>6.845783587494313E-3</v>
      </c>
      <c r="M568">
        <v>3.9116996996000721</v>
      </c>
      <c r="N568">
        <v>4.9613473012435428E-3</v>
      </c>
      <c r="O568">
        <v>3.0883035953831106</v>
      </c>
      <c r="P568">
        <v>0.24002418974936224</v>
      </c>
      <c r="Q568">
        <v>7.9935447389831698E-3</v>
      </c>
      <c r="R568">
        <v>4.7027087361762913E-2</v>
      </c>
      <c r="S568">
        <v>5.7974229509382532E-5</v>
      </c>
      <c r="T568">
        <v>4.7027087361762636E-2</v>
      </c>
      <c r="U568">
        <v>1.6127566572526453</v>
      </c>
      <c r="V568">
        <v>0.17201877734347809</v>
      </c>
      <c r="W568">
        <v>1.1209373298044809E-2</v>
      </c>
      <c r="X568">
        <v>0.16844608458686255</v>
      </c>
      <c r="Y568">
        <v>1.8077333691806877E-2</v>
      </c>
      <c r="Z568">
        <v>0.10218898473975611</v>
      </c>
    </row>
    <row r="569" spans="1:26" x14ac:dyDescent="0.2">
      <c r="A569" s="157">
        <v>8717</v>
      </c>
      <c r="B569" s="157" t="s">
        <v>87</v>
      </c>
      <c r="C569" s="157" t="s">
        <v>79</v>
      </c>
      <c r="D569" s="161">
        <v>43035</v>
      </c>
      <c r="E569" s="159"/>
      <c r="F569" s="169">
        <v>1.1119699999999999</v>
      </c>
      <c r="G569" s="169">
        <v>10.2403</v>
      </c>
      <c r="H569" t="s">
        <v>692</v>
      </c>
      <c r="I569">
        <v>9.9306940089925067E-3</v>
      </c>
      <c r="J569">
        <v>0.41248690145032968</v>
      </c>
      <c r="K569">
        <v>7.1414927580419176E-3</v>
      </c>
      <c r="L569">
        <v>5.065776467619746E-3</v>
      </c>
      <c r="M569">
        <v>2.7692683603370285</v>
      </c>
      <c r="N569">
        <v>8.4749349643240875E-3</v>
      </c>
      <c r="O569">
        <v>2.1079154672387426</v>
      </c>
      <c r="P569">
        <v>0.40939088443391519</v>
      </c>
      <c r="Q569">
        <v>7.5691346676624626E-3</v>
      </c>
      <c r="R569">
        <v>8.4363216150589573E-2</v>
      </c>
      <c r="S569">
        <v>5.4896139915307141E-5</v>
      </c>
      <c r="T569">
        <v>8.4363216150589365E-2</v>
      </c>
      <c r="U569">
        <v>1.3462340703021602</v>
      </c>
      <c r="V569">
        <v>0.18922948797973982</v>
      </c>
      <c r="W569">
        <v>0.19154554330063692</v>
      </c>
      <c r="X569">
        <v>0.27009112882820524</v>
      </c>
      <c r="Y569">
        <v>0.25779360990706096</v>
      </c>
      <c r="Z569">
        <v>0.24730162539605507</v>
      </c>
    </row>
    <row r="570" spans="1:26" x14ac:dyDescent="0.2">
      <c r="A570" s="1">
        <v>8820</v>
      </c>
      <c r="B570" s="1" t="s">
        <v>687</v>
      </c>
      <c r="C570" s="1" t="s">
        <v>97</v>
      </c>
      <c r="D570" s="175">
        <v>43035</v>
      </c>
      <c r="E570" s="8">
        <v>22.8</v>
      </c>
      <c r="F570" s="1">
        <v>5.7200000000000001E-2</v>
      </c>
      <c r="G570" s="5">
        <v>0.10361999999999938</v>
      </c>
      <c r="H570" t="s">
        <v>693</v>
      </c>
      <c r="I570">
        <v>1.0041029574393947E-2</v>
      </c>
      <c r="J570">
        <v>0.27237979492941089</v>
      </c>
      <c r="K570">
        <v>7.1384608700871058E-3</v>
      </c>
      <c r="L570">
        <v>6.1682695100952704E-3</v>
      </c>
      <c r="M570">
        <v>3.4299897453355257</v>
      </c>
      <c r="N570">
        <v>6.5711865795627057E-3</v>
      </c>
      <c r="O570">
        <v>2.7214269293476585</v>
      </c>
      <c r="P570">
        <v>0.27613041921766607</v>
      </c>
      <c r="Q570">
        <v>7.9644313618725329E-3</v>
      </c>
      <c r="R570">
        <v>6.2977493113324429E-2</v>
      </c>
      <c r="S570">
        <v>5.7763080931183632E-5</v>
      </c>
      <c r="T570">
        <v>6.2977493113324012E-2</v>
      </c>
      <c r="U570">
        <v>1.3787439840108047</v>
      </c>
      <c r="V570">
        <v>0.15626565351622676</v>
      </c>
      <c r="W570">
        <v>1.3060841802352383E-2</v>
      </c>
      <c r="X570">
        <v>0.14905538979263178</v>
      </c>
      <c r="Y570">
        <v>1.8011362570937162E-2</v>
      </c>
      <c r="Z570">
        <v>8.4883773971381221E-2</v>
      </c>
    </row>
    <row r="571" spans="1:26" x14ac:dyDescent="0.2">
      <c r="A571" s="157">
        <v>8717</v>
      </c>
      <c r="B571" s="157" t="s">
        <v>87</v>
      </c>
      <c r="C571" s="157" t="s">
        <v>79</v>
      </c>
      <c r="D571" s="161">
        <v>43035</v>
      </c>
      <c r="E571" s="159"/>
      <c r="F571" s="169">
        <v>1.1119699999999999</v>
      </c>
      <c r="G571" s="169">
        <v>10.2403</v>
      </c>
      <c r="H571" t="s">
        <v>694</v>
      </c>
      <c r="I571">
        <v>1.0041230214348209E-2</v>
      </c>
      <c r="J571">
        <v>0.48163929734930022</v>
      </c>
      <c r="K571">
        <v>7.1357174005302372E-3</v>
      </c>
      <c r="L571">
        <v>5.1762935316866411E-3</v>
      </c>
      <c r="M571">
        <v>2.7686686241291163</v>
      </c>
      <c r="N571">
        <v>7.0088115072051349E-3</v>
      </c>
      <c r="O571">
        <v>2.0863200577346821</v>
      </c>
      <c r="P571">
        <v>0.44639431758963882</v>
      </c>
      <c r="Q571">
        <v>7.5603195348571527E-3</v>
      </c>
      <c r="R571">
        <v>8.4847846879964689E-2</v>
      </c>
      <c r="S571">
        <v>5.4832207010807489E-5</v>
      </c>
      <c r="T571">
        <v>8.4847846879965341E-2</v>
      </c>
      <c r="U571">
        <v>1.3461578117994755</v>
      </c>
      <c r="V571">
        <v>0.1841929027464938</v>
      </c>
      <c r="W571">
        <v>0.1935010530490652</v>
      </c>
      <c r="X571">
        <v>0.31500963607705657</v>
      </c>
      <c r="Y571">
        <v>0.26094123758163373</v>
      </c>
      <c r="Z571">
        <v>0.31242390392372454</v>
      </c>
    </row>
    <row r="572" spans="1:26" x14ac:dyDescent="0.2">
      <c r="A572" s="1">
        <v>8821</v>
      </c>
      <c r="B572" s="1" t="s">
        <v>688</v>
      </c>
      <c r="C572" s="1" t="s">
        <v>97</v>
      </c>
      <c r="D572" s="175">
        <v>43035</v>
      </c>
      <c r="E572" s="8">
        <v>28.6</v>
      </c>
      <c r="F572" s="1">
        <v>5.9490000000000001E-2</v>
      </c>
      <c r="G572" s="5">
        <v>0.10126999999999953</v>
      </c>
      <c r="H572" t="s">
        <v>695</v>
      </c>
      <c r="I572">
        <v>1.0086228629377877E-2</v>
      </c>
      <c r="J572">
        <v>0.36414137093579663</v>
      </c>
      <c r="K572">
        <v>7.1281849569411939E-3</v>
      </c>
      <c r="L572">
        <v>1.7604530269487263E-2</v>
      </c>
      <c r="M572">
        <v>3.387356448555662</v>
      </c>
      <c r="N572">
        <v>6.000633466608455E-3</v>
      </c>
      <c r="O572">
        <v>2.6640977320450232</v>
      </c>
      <c r="P572">
        <v>0.37959949252159653</v>
      </c>
      <c r="Q572">
        <v>7.9342282081531681E-3</v>
      </c>
      <c r="R572">
        <v>7.4250490549120848E-2</v>
      </c>
      <c r="S572">
        <v>5.7544028605487116E-5</v>
      </c>
      <c r="T572">
        <v>7.425049054912003E-2</v>
      </c>
      <c r="U572">
        <v>1.3572682749458915</v>
      </c>
      <c r="V572">
        <v>0.21053489466090128</v>
      </c>
      <c r="W572">
        <v>7.5772162853304237E-2</v>
      </c>
      <c r="X572">
        <v>0.19813827311233653</v>
      </c>
      <c r="Y572">
        <v>0.10275217557333556</v>
      </c>
      <c r="Z572">
        <v>0.12778745450863996</v>
      </c>
    </row>
    <row r="573" spans="1:26" x14ac:dyDescent="0.2">
      <c r="A573" s="157">
        <v>8717</v>
      </c>
      <c r="B573" s="157" t="s">
        <v>87</v>
      </c>
      <c r="C573" s="157" t="s">
        <v>79</v>
      </c>
      <c r="D573" s="161">
        <v>43035</v>
      </c>
      <c r="E573" s="159"/>
      <c r="F573" s="169">
        <v>1.1119699999999999</v>
      </c>
      <c r="G573" s="169">
        <v>10.2403</v>
      </c>
      <c r="H573" t="s">
        <v>696</v>
      </c>
      <c r="I573">
        <v>9.9765813563909584E-3</v>
      </c>
      <c r="J573">
        <v>0.70957191058314073</v>
      </c>
      <c r="K573">
        <v>7.1138602580104165E-3</v>
      </c>
      <c r="L573">
        <v>1.1760400001082999E-2</v>
      </c>
      <c r="M573">
        <v>2.7694718543674388</v>
      </c>
      <c r="N573">
        <v>8.3806806059341845E-3</v>
      </c>
      <c r="O573">
        <v>2.0977726844305677</v>
      </c>
      <c r="P573">
        <v>0.85540650563202636</v>
      </c>
      <c r="Q573">
        <v>7.5546573723488213E-3</v>
      </c>
      <c r="R573">
        <v>0.18052488240314385</v>
      </c>
      <c r="S573">
        <v>5.4791141436084881E-5</v>
      </c>
      <c r="T573">
        <v>0.18052488240314382</v>
      </c>
      <c r="U573">
        <v>1.3484251007240178</v>
      </c>
      <c r="V573">
        <v>0.28556842468492971</v>
      </c>
      <c r="W573">
        <v>0.19079558901512472</v>
      </c>
      <c r="X573">
        <v>0.4406330457716453</v>
      </c>
      <c r="Y573">
        <v>0.25719308052417522</v>
      </c>
      <c r="Z573">
        <v>0.32839774259547805</v>
      </c>
    </row>
    <row r="574" spans="1:26" x14ac:dyDescent="0.2">
      <c r="A574" s="1">
        <v>8822</v>
      </c>
      <c r="B574" s="1" t="s">
        <v>689</v>
      </c>
      <c r="C574" s="1" t="s">
        <v>97</v>
      </c>
      <c r="D574" s="175">
        <v>43035</v>
      </c>
      <c r="E574" s="8">
        <v>33.799999999999997</v>
      </c>
      <c r="F574" s="1">
        <v>5.8889999999999998E-2</v>
      </c>
      <c r="G574" s="5">
        <v>0.10284000000000049</v>
      </c>
      <c r="H574" t="s">
        <v>697</v>
      </c>
      <c r="I574">
        <v>1.0025175384108626E-2</v>
      </c>
      <c r="J574">
        <v>0.3613122041429046</v>
      </c>
      <c r="K574">
        <v>7.1204425241656825E-3</v>
      </c>
      <c r="L574">
        <v>1.8019469012493832E-2</v>
      </c>
      <c r="M574">
        <v>2.9443115541853979</v>
      </c>
      <c r="N574">
        <v>6.9459409738254234E-3</v>
      </c>
      <c r="O574">
        <v>2.3654581486036852</v>
      </c>
      <c r="P574">
        <v>0.3794764041561739</v>
      </c>
      <c r="Q574">
        <v>8.052502560770794E-3</v>
      </c>
      <c r="R574">
        <v>8.5094883274157804E-2</v>
      </c>
      <c r="S574">
        <v>5.8401828828995947E-5</v>
      </c>
      <c r="T574">
        <v>8.5094883274158081E-2</v>
      </c>
      <c r="U574">
        <v>1.2076243292947304</v>
      </c>
      <c r="V574">
        <v>0.21563361496786107</v>
      </c>
      <c r="W574">
        <v>4.412495086291162E-2</v>
      </c>
      <c r="X574">
        <v>0.21229729110491322</v>
      </c>
      <c r="Y574">
        <v>5.3263543323517903E-2</v>
      </c>
      <c r="Z574">
        <v>0.1157274613345072</v>
      </c>
    </row>
    <row r="575" spans="1:26" x14ac:dyDescent="0.2">
      <c r="A575" s="157">
        <v>8717</v>
      </c>
      <c r="B575" s="157" t="s">
        <v>87</v>
      </c>
      <c r="C575" s="157" t="s">
        <v>79</v>
      </c>
      <c r="D575" s="161">
        <v>43035</v>
      </c>
      <c r="E575" s="159"/>
      <c r="F575" s="169">
        <v>1.1119699999999999</v>
      </c>
      <c r="G575" s="169">
        <v>10.2403</v>
      </c>
      <c r="H575" t="s">
        <v>698</v>
      </c>
      <c r="I575">
        <v>9.9075616974356358E-3</v>
      </c>
      <c r="J575">
        <v>0.59445477432718086</v>
      </c>
      <c r="K575">
        <v>7.1250308732765206E-3</v>
      </c>
      <c r="L575">
        <v>1.0768743428556752E-2</v>
      </c>
      <c r="M575">
        <v>2.7690419949055731</v>
      </c>
      <c r="N575">
        <v>8.9033369345085343E-3</v>
      </c>
      <c r="O575">
        <v>2.11363250323343</v>
      </c>
      <c r="P575">
        <v>0.61509380138481085</v>
      </c>
      <c r="Q575">
        <v>7.5660126551926315E-3</v>
      </c>
      <c r="R575">
        <v>0.14030140741717542</v>
      </c>
      <c r="S575">
        <v>5.4873497111223667E-5</v>
      </c>
      <c r="T575">
        <v>0.14030140741717526</v>
      </c>
      <c r="U575">
        <v>1.347942190269888</v>
      </c>
      <c r="V575">
        <v>0.24668157901286913</v>
      </c>
      <c r="W575">
        <v>0.19235881388765713</v>
      </c>
      <c r="X575">
        <v>0.41635043166433672</v>
      </c>
      <c r="Y575">
        <v>0.25935617779342812</v>
      </c>
      <c r="Z575">
        <v>0.24168556928114582</v>
      </c>
    </row>
    <row r="577" spans="1:27" s="56" customFormat="1" x14ac:dyDescent="0.2">
      <c r="A577" s="157">
        <v>8717</v>
      </c>
      <c r="B577" s="157" t="s">
        <v>87</v>
      </c>
      <c r="C577" s="157" t="s">
        <v>79</v>
      </c>
      <c r="D577" s="161">
        <v>43046</v>
      </c>
      <c r="E577" s="159"/>
      <c r="F577" s="169">
        <v>1.1119699999999999</v>
      </c>
      <c r="G577" s="169">
        <v>10.2403</v>
      </c>
      <c r="H577" t="s">
        <v>666</v>
      </c>
      <c r="I577">
        <v>9.9912759425613111E-3</v>
      </c>
      <c r="J577">
        <v>0.37924165677497718</v>
      </c>
      <c r="K577">
        <v>7.1500758248419054E-3</v>
      </c>
      <c r="L577">
        <v>6.2661120888544948E-3</v>
      </c>
      <c r="M577">
        <v>2.768858254375957</v>
      </c>
      <c r="N577">
        <v>6.8641504198578935E-3</v>
      </c>
      <c r="O577">
        <v>2.0988424853935377</v>
      </c>
      <c r="P577">
        <v>0.39036643836136331</v>
      </c>
      <c r="Q577">
        <v>7.5710112745228965E-3</v>
      </c>
      <c r="R577">
        <v>0.10685325672147641</v>
      </c>
      <c r="S577">
        <v>5.4909750252194957E-5</v>
      </c>
      <c r="T577">
        <v>0.10685325672147709</v>
      </c>
      <c r="U577">
        <v>1.3426472713772546</v>
      </c>
      <c r="V577">
        <v>0.20441184479839036</v>
      </c>
      <c r="W577">
        <v>0.18943409398541478</v>
      </c>
      <c r="X577">
        <v>0.31003993414127407</v>
      </c>
      <c r="Y577">
        <v>0.25413609095621242</v>
      </c>
      <c r="Z577">
        <v>0.18010606303430185</v>
      </c>
      <c r="AA577" s="178"/>
    </row>
    <row r="578" spans="1:27" s="56" customFormat="1" x14ac:dyDescent="0.2">
      <c r="A578" s="1">
        <v>8846</v>
      </c>
      <c r="B578" s="1" t="s">
        <v>705</v>
      </c>
      <c r="C578" s="1" t="s">
        <v>97</v>
      </c>
      <c r="D578" s="175">
        <v>43046</v>
      </c>
      <c r="E578" s="8">
        <v>0.5</v>
      </c>
      <c r="F578" s="1">
        <v>0.1183</v>
      </c>
      <c r="G578" s="5">
        <v>0.10674000000000028</v>
      </c>
      <c r="H578" t="s">
        <v>699</v>
      </c>
      <c r="I578">
        <v>1.0065474153331732E-2</v>
      </c>
      <c r="J578">
        <v>0.28110621570556255</v>
      </c>
      <c r="K578">
        <v>7.1521135822231749E-3</v>
      </c>
      <c r="L578">
        <v>4.0683317591010014E-3</v>
      </c>
      <c r="M578">
        <v>1.6617758297293053</v>
      </c>
      <c r="N578">
        <v>4.1920973541414667E-3</v>
      </c>
      <c r="O578">
        <v>1.8200553413203389</v>
      </c>
      <c r="P578">
        <v>0.30239182762580336</v>
      </c>
      <c r="Q578">
        <v>1.1020696039859159E-2</v>
      </c>
      <c r="R578">
        <v>7.033293336692116E-2</v>
      </c>
      <c r="S578">
        <v>7.9929040548437817E-5</v>
      </c>
      <c r="T578">
        <v>7.0332933366920342E-2</v>
      </c>
      <c r="U578">
        <v>0.83916178440558664</v>
      </c>
      <c r="V578">
        <v>0.16586740310884437</v>
      </c>
      <c r="W578">
        <v>3.2499117131559812E-3</v>
      </c>
      <c r="X578">
        <v>0.14983376118514805</v>
      </c>
      <c r="Y578">
        <v>2.7265426774186205E-3</v>
      </c>
      <c r="Z578">
        <v>7.9337929104015201E-2</v>
      </c>
      <c r="AA578" s="178"/>
    </row>
    <row r="579" spans="1:27" s="56" customFormat="1" x14ac:dyDescent="0.2">
      <c r="A579" s="157">
        <v>8717</v>
      </c>
      <c r="B579" s="157" t="s">
        <v>87</v>
      </c>
      <c r="C579" s="157" t="s">
        <v>79</v>
      </c>
      <c r="D579" s="161">
        <v>43046</v>
      </c>
      <c r="E579" s="159"/>
      <c r="F579" s="169">
        <v>1.1119699999999999</v>
      </c>
      <c r="G579" s="169">
        <v>10.2403</v>
      </c>
      <c r="H579" t="s">
        <v>668</v>
      </c>
      <c r="I579">
        <v>1.0004851116551999E-2</v>
      </c>
      <c r="J579">
        <v>0.47999966717222886</v>
      </c>
      <c r="K579">
        <v>7.1454590237723442E-3</v>
      </c>
      <c r="L579">
        <v>5.6749134002610554E-3</v>
      </c>
      <c r="M579">
        <v>2.7691437179619962</v>
      </c>
      <c r="N579">
        <v>8.3491443886760299E-3</v>
      </c>
      <c r="O579">
        <v>2.0958207799396269</v>
      </c>
      <c r="P579">
        <v>0.47894754389035799</v>
      </c>
      <c r="Q579">
        <v>7.5693909161442937E-3</v>
      </c>
      <c r="R579">
        <v>0.10886461201585851</v>
      </c>
      <c r="S579">
        <v>5.4897998390962432E-5</v>
      </c>
      <c r="T579">
        <v>0.10886461201585854</v>
      </c>
      <c r="U579">
        <v>1.3443438616768668</v>
      </c>
      <c r="V579">
        <v>0.2504065185565984</v>
      </c>
      <c r="W579">
        <v>0.18993511946073771</v>
      </c>
      <c r="X579">
        <v>0.32826597318377848</v>
      </c>
      <c r="Y579">
        <v>0.2556089243635733</v>
      </c>
      <c r="Z579">
        <v>0.25736121475615914</v>
      </c>
      <c r="AA579" s="178"/>
    </row>
    <row r="580" spans="1:27" s="56" customFormat="1" x14ac:dyDescent="0.2">
      <c r="A580" s="1">
        <v>8847</v>
      </c>
      <c r="B580" s="1" t="s">
        <v>706</v>
      </c>
      <c r="C580" s="1" t="s">
        <v>97</v>
      </c>
      <c r="D580" s="175">
        <v>43046</v>
      </c>
      <c r="E580" s="8"/>
      <c r="F580" s="1">
        <v>9.7439999999999999E-2</v>
      </c>
      <c r="G580" s="5">
        <v>0.10740000000000016</v>
      </c>
      <c r="H580" t="s">
        <v>700</v>
      </c>
      <c r="I580">
        <v>9.953779433591943E-3</v>
      </c>
      <c r="J580">
        <v>0.38335618320818643</v>
      </c>
      <c r="K580">
        <v>7.1445683407355904E-3</v>
      </c>
      <c r="L580">
        <v>5.8185590867189611E-3</v>
      </c>
      <c r="M580">
        <v>1.0818889465560761</v>
      </c>
      <c r="N580">
        <v>6.2220472666621417E-3</v>
      </c>
      <c r="O580">
        <v>1.7747700268201998</v>
      </c>
      <c r="P580">
        <v>0.40786663080554031</v>
      </c>
      <c r="Q580">
        <v>1.6335174796601459E-2</v>
      </c>
      <c r="R580">
        <v>6.9503296041068405E-2</v>
      </c>
      <c r="S580">
        <v>1.1847299335369963E-4</v>
      </c>
      <c r="T580">
        <v>6.9503296041067558E-2</v>
      </c>
      <c r="U580">
        <v>9.623439174402601E-2</v>
      </c>
      <c r="V580">
        <v>0.27741051433588471</v>
      </c>
      <c r="W580">
        <v>6.711221092769129E-3</v>
      </c>
      <c r="X580">
        <v>0.15951054112251134</v>
      </c>
      <c r="Y580">
        <v>6.4618536227616704E-4</v>
      </c>
      <c r="Z580">
        <v>0.21961170686170861</v>
      </c>
      <c r="AA580" s="178"/>
    </row>
    <row r="581" spans="1:27" s="56" customFormat="1" x14ac:dyDescent="0.2">
      <c r="A581" s="157">
        <v>8717</v>
      </c>
      <c r="B581" s="157" t="s">
        <v>87</v>
      </c>
      <c r="C581" s="157" t="s">
        <v>79</v>
      </c>
      <c r="D581" s="161">
        <v>43046</v>
      </c>
      <c r="E581" s="159"/>
      <c r="F581" s="169">
        <v>1.1119699999999999</v>
      </c>
      <c r="G581" s="169">
        <v>10.2403</v>
      </c>
      <c r="H581" t="s">
        <v>670</v>
      </c>
      <c r="I581">
        <v>1.0010215799040956E-2</v>
      </c>
      <c r="J581">
        <v>0.43681008871776655</v>
      </c>
      <c r="K581">
        <v>7.1407969562755896E-3</v>
      </c>
      <c r="L581">
        <v>6.2648014505188622E-3</v>
      </c>
      <c r="M581">
        <v>2.768913738340125</v>
      </c>
      <c r="N581">
        <v>9.8861811862849518E-3</v>
      </c>
      <c r="O581">
        <v>2.0940599218861422</v>
      </c>
      <c r="P581">
        <v>0.45564400689542112</v>
      </c>
      <c r="Q581">
        <v>7.5678892628991343E-3</v>
      </c>
      <c r="R581">
        <v>0.10873509679881815</v>
      </c>
      <c r="S581">
        <v>5.4887107454247748E-5</v>
      </c>
      <c r="T581">
        <v>0.10873509679881778</v>
      </c>
      <c r="U581">
        <v>1.3456571793932277</v>
      </c>
      <c r="V581">
        <v>0.22693944954324638</v>
      </c>
      <c r="W581">
        <v>0.19024447752378676</v>
      </c>
      <c r="X581">
        <v>0.27576352083527034</v>
      </c>
      <c r="Y581">
        <v>0.25602368913417395</v>
      </c>
      <c r="Z581">
        <v>0.23784270964986434</v>
      </c>
      <c r="AA581" s="178"/>
    </row>
    <row r="582" spans="1:27" s="56" customFormat="1" x14ac:dyDescent="0.2">
      <c r="A582" s="1">
        <v>8850</v>
      </c>
      <c r="B582" s="1" t="s">
        <v>709</v>
      </c>
      <c r="C582" s="1" t="s">
        <v>97</v>
      </c>
      <c r="D582" s="175">
        <v>43046</v>
      </c>
      <c r="E582" s="8"/>
      <c r="F582" s="1">
        <v>0.11533</v>
      </c>
      <c r="G582" s="5">
        <v>0.10371999999999915</v>
      </c>
      <c r="H582" t="s">
        <v>701</v>
      </c>
      <c r="I582">
        <v>1.0079486671418081E-2</v>
      </c>
      <c r="J582">
        <v>0.31718682613257543</v>
      </c>
      <c r="K582">
        <v>7.1440397089130294E-3</v>
      </c>
      <c r="L582">
        <v>6.0184088971998893E-3</v>
      </c>
      <c r="M582">
        <v>1.4759797025528065</v>
      </c>
      <c r="N582">
        <v>6.7442618902666196E-3</v>
      </c>
      <c r="O582">
        <v>1.5879609819311147</v>
      </c>
      <c r="P582">
        <v>0.30614573284245172</v>
      </c>
      <c r="Q582">
        <v>1.0832355154985145E-2</v>
      </c>
      <c r="R582">
        <v>7.9208946549480935E-2</v>
      </c>
      <c r="S582">
        <v>7.8563073628601086E-5</v>
      </c>
      <c r="T582">
        <v>7.9208946549481241E-2</v>
      </c>
      <c r="U582">
        <v>5.7975231690587641E-3</v>
      </c>
      <c r="V582">
        <v>1.0994187377070994</v>
      </c>
      <c r="W582">
        <v>3.5737333943247724E-3</v>
      </c>
      <c r="X582">
        <v>0.14133672233415626</v>
      </c>
      <c r="Y582">
        <v>2.0711867205743063E-5</v>
      </c>
      <c r="Z582">
        <v>1.0903172050392091</v>
      </c>
      <c r="AA582" s="178"/>
    </row>
    <row r="583" spans="1:27" s="56" customFormat="1" x14ac:dyDescent="0.2">
      <c r="A583" s="157">
        <v>8717</v>
      </c>
      <c r="B583" s="157" t="s">
        <v>87</v>
      </c>
      <c r="C583" s="157" t="s">
        <v>79</v>
      </c>
      <c r="D583" s="161">
        <v>43046</v>
      </c>
      <c r="E583" s="159"/>
      <c r="F583" s="169">
        <v>1.1119699999999999</v>
      </c>
      <c r="G583" s="169">
        <v>10.2403</v>
      </c>
      <c r="H583" t="s">
        <v>672</v>
      </c>
      <c r="I583">
        <v>1.0042079453265379E-2</v>
      </c>
      <c r="J583">
        <v>0.57486650177969034</v>
      </c>
      <c r="K583">
        <v>7.1350315075508928E-3</v>
      </c>
      <c r="L583">
        <v>6.4162716955182691E-3</v>
      </c>
      <c r="M583">
        <v>2.7687533862268485</v>
      </c>
      <c r="N583">
        <v>8.2091490683147712E-3</v>
      </c>
      <c r="O583">
        <v>2.089261794162443</v>
      </c>
      <c r="P583">
        <v>0.57431645457591962</v>
      </c>
      <c r="Q583">
        <v>7.5803586170526136E-3</v>
      </c>
      <c r="R583">
        <v>0.12959013792155205</v>
      </c>
      <c r="S583">
        <v>5.4977543077382759E-5</v>
      </c>
      <c r="T583">
        <v>0.12959013792155255</v>
      </c>
      <c r="U583">
        <v>1.3459015044362217</v>
      </c>
      <c r="V583">
        <v>0.22567801733777024</v>
      </c>
      <c r="W583">
        <v>0.19161417131277317</v>
      </c>
      <c r="X583">
        <v>0.37406062281155261</v>
      </c>
      <c r="Y583">
        <v>0.25770553368864824</v>
      </c>
      <c r="Z583">
        <v>0.27858139289377792</v>
      </c>
      <c r="AA583" s="178"/>
    </row>
    <row r="584" spans="1:27" s="56" customFormat="1" x14ac:dyDescent="0.2">
      <c r="A584" s="1">
        <v>8848</v>
      </c>
      <c r="B584" s="1" t="s">
        <v>707</v>
      </c>
      <c r="C584" s="1" t="s">
        <v>97</v>
      </c>
      <c r="D584" s="175">
        <v>43046</v>
      </c>
      <c r="E584" s="8"/>
      <c r="F584" s="1">
        <v>0.12213</v>
      </c>
      <c r="G584" s="5">
        <v>0.10339000000000098</v>
      </c>
      <c r="H584" t="s">
        <v>702</v>
      </c>
      <c r="I584">
        <v>1.0040271676382538E-2</v>
      </c>
      <c r="J584">
        <v>0.24434263014603227</v>
      </c>
      <c r="K584">
        <v>7.1384067633685133E-3</v>
      </c>
      <c r="L584">
        <v>8.0880381325685591E-3</v>
      </c>
      <c r="M584">
        <v>2.4852315217142409</v>
      </c>
      <c r="N584">
        <v>5.1056989389153063E-3</v>
      </c>
      <c r="O584">
        <v>3.8562023936576888</v>
      </c>
      <c r="P584">
        <v>0.24298237461094496</v>
      </c>
      <c r="Q584">
        <v>1.5578345090547792E-2</v>
      </c>
      <c r="R584">
        <v>4.1416908298221394E-2</v>
      </c>
      <c r="S584">
        <v>1.1298398684770053E-4</v>
      </c>
      <c r="T584">
        <v>4.1416908298220659E-2</v>
      </c>
      <c r="U584">
        <v>0.44215723867273626</v>
      </c>
      <c r="V584">
        <v>0.22833352258470399</v>
      </c>
      <c r="W584">
        <v>1.8503953843191402E-2</v>
      </c>
      <c r="X584">
        <v>0.15355491454827544</v>
      </c>
      <c r="Y584">
        <v>8.1793979930660874E-3</v>
      </c>
      <c r="Z584">
        <v>0.14639198407070561</v>
      </c>
      <c r="AA584" s="178"/>
    </row>
    <row r="585" spans="1:27" s="56" customFormat="1" x14ac:dyDescent="0.2">
      <c r="A585" s="157">
        <v>8717</v>
      </c>
      <c r="B585" s="157" t="s">
        <v>87</v>
      </c>
      <c r="C585" s="157" t="s">
        <v>79</v>
      </c>
      <c r="D585" s="161">
        <v>43046</v>
      </c>
      <c r="E585" s="159"/>
      <c r="F585" s="169">
        <v>1.1119699999999999</v>
      </c>
      <c r="G585" s="169">
        <v>10.2403</v>
      </c>
      <c r="H585" t="s">
        <v>674</v>
      </c>
      <c r="I585">
        <v>1.0047875662821499E-2</v>
      </c>
      <c r="J585">
        <v>0.49857393437960429</v>
      </c>
      <c r="K585">
        <v>7.1332715682967509E-3</v>
      </c>
      <c r="L585">
        <v>6.1850679334413032E-3</v>
      </c>
      <c r="M585">
        <v>2.7691137242306159</v>
      </c>
      <c r="N585">
        <v>8.964623250624925E-3</v>
      </c>
      <c r="O585">
        <v>2.0886778473818892</v>
      </c>
      <c r="P585">
        <v>0.52374814248108348</v>
      </c>
      <c r="Q585">
        <v>7.572344914990807E-3</v>
      </c>
      <c r="R585">
        <v>0.11153011651943646</v>
      </c>
      <c r="S585">
        <v>5.4919422654251177E-5</v>
      </c>
      <c r="T585">
        <v>0.11153011651943669</v>
      </c>
      <c r="U585">
        <v>1.3446983632024103</v>
      </c>
      <c r="V585">
        <v>0.18247387351109806</v>
      </c>
      <c r="W585">
        <v>0.19291360127738449</v>
      </c>
      <c r="X585">
        <v>0.34918931632631817</v>
      </c>
      <c r="Y585">
        <v>0.2592327804736006</v>
      </c>
      <c r="Z585">
        <v>0.24170611841233436</v>
      </c>
      <c r="AA585" s="178"/>
    </row>
    <row r="586" spans="1:27" x14ac:dyDescent="0.2">
      <c r="A586" s="1">
        <v>8849</v>
      </c>
      <c r="B586" s="1" t="s">
        <v>708</v>
      </c>
      <c r="C586" s="1" t="s">
        <v>97</v>
      </c>
      <c r="D586" s="175">
        <v>43046</v>
      </c>
      <c r="F586" s="1">
        <v>0.15049000000000001</v>
      </c>
      <c r="G586" s="5">
        <v>0.10359000000000052</v>
      </c>
      <c r="H586" t="s">
        <v>703</v>
      </c>
      <c r="I586">
        <v>1.0071294757591708E-2</v>
      </c>
      <c r="J586">
        <v>0.29403418795184966</v>
      </c>
      <c r="K586">
        <v>7.1316846000855699E-3</v>
      </c>
      <c r="L586">
        <v>5.2712861896674883E-3</v>
      </c>
      <c r="M586">
        <v>2.578862612449218</v>
      </c>
      <c r="N586">
        <v>4.1891488002474232E-3</v>
      </c>
      <c r="O586">
        <v>2.8922350258565226</v>
      </c>
      <c r="P586">
        <v>0.30188664150659594</v>
      </c>
      <c r="Q586">
        <v>1.1289481586153779E-2</v>
      </c>
      <c r="R586">
        <v>4.6153548374080158E-2</v>
      </c>
      <c r="S586">
        <v>8.1878442904778572E-5</v>
      </c>
      <c r="T586">
        <v>4.6153548374080117E-2</v>
      </c>
      <c r="U586">
        <v>9.616322324367832E-2</v>
      </c>
      <c r="V586">
        <v>0.32993470498001742</v>
      </c>
      <c r="W586">
        <v>1.1774758777078176E-2</v>
      </c>
      <c r="X586">
        <v>0.18122830539196211</v>
      </c>
      <c r="Y586">
        <v>1.1333106448584572E-3</v>
      </c>
      <c r="Z586">
        <v>0.27133448171857111</v>
      </c>
    </row>
    <row r="587" spans="1:27" x14ac:dyDescent="0.2">
      <c r="A587" s="157">
        <v>8717</v>
      </c>
      <c r="B587" s="157" t="s">
        <v>87</v>
      </c>
      <c r="C587" s="157" t="s">
        <v>79</v>
      </c>
      <c r="D587" s="161">
        <v>43046</v>
      </c>
      <c r="E587" s="159"/>
      <c r="F587" s="169">
        <v>1.1119699999999999</v>
      </c>
      <c r="G587" s="169">
        <v>10.2403</v>
      </c>
      <c r="H587" t="s">
        <v>676</v>
      </c>
      <c r="I587">
        <v>1.0022809316018334E-2</v>
      </c>
      <c r="J587">
        <v>0.59985547841947295</v>
      </c>
      <c r="K587">
        <v>7.1276686669808978E-3</v>
      </c>
      <c r="L587">
        <v>5.6390353210766424E-3</v>
      </c>
      <c r="M587">
        <v>2.7690842441252368</v>
      </c>
      <c r="N587">
        <v>8.2778554770684045E-3</v>
      </c>
      <c r="O587">
        <v>2.0907584794889211</v>
      </c>
      <c r="P587">
        <v>0.61499682120990939</v>
      </c>
      <c r="Q587">
        <v>7.5619222596386209E-3</v>
      </c>
      <c r="R587">
        <v>0.10529085381803781</v>
      </c>
      <c r="S587">
        <v>5.4843830982068736E-5</v>
      </c>
      <c r="T587">
        <v>0.10529085381803863</v>
      </c>
      <c r="U587">
        <v>1.347920058570673</v>
      </c>
      <c r="V587">
        <v>0.20828638276005657</v>
      </c>
      <c r="W587">
        <v>0.19248711448827538</v>
      </c>
      <c r="X587">
        <v>0.30501693466358054</v>
      </c>
      <c r="Y587">
        <v>0.25974875792341001</v>
      </c>
      <c r="Z587">
        <v>0.28223937826964995</v>
      </c>
    </row>
    <row r="588" spans="1:27" x14ac:dyDescent="0.2">
      <c r="A588" s="1">
        <v>8851</v>
      </c>
      <c r="B588" s="1" t="s">
        <v>710</v>
      </c>
      <c r="C588" s="1" t="s">
        <v>97</v>
      </c>
      <c r="D588" s="175">
        <v>43046</v>
      </c>
      <c r="F588" s="1">
        <v>0.13778000000000001</v>
      </c>
      <c r="G588" s="5">
        <v>0.10541999999999874</v>
      </c>
      <c r="H588" t="s">
        <v>704</v>
      </c>
      <c r="I588">
        <v>1.0079538288845537E-2</v>
      </c>
      <c r="J588">
        <v>0.31361201546193301</v>
      </c>
      <c r="K588">
        <v>7.1258506376056631E-3</v>
      </c>
      <c r="L588">
        <v>3.9793234288019548E-3</v>
      </c>
      <c r="M588">
        <v>7.1282025094512784</v>
      </c>
      <c r="N588">
        <v>6.6118289954989404E-3</v>
      </c>
      <c r="O588">
        <v>6.7511321236757738</v>
      </c>
      <c r="P588">
        <v>0.31134876639404557</v>
      </c>
      <c r="Q588">
        <v>9.543806373217811E-3</v>
      </c>
      <c r="R588">
        <v>3.3907729340112845E-2</v>
      </c>
      <c r="S588">
        <v>6.9217704928291885E-5</v>
      </c>
      <c r="T588">
        <v>3.3907729340112713E-2</v>
      </c>
      <c r="U588">
        <v>0.56471931774612438</v>
      </c>
      <c r="V588">
        <v>0.21044539458611186</v>
      </c>
      <c r="W588">
        <v>8.3221935697547655E-2</v>
      </c>
      <c r="X588">
        <v>0.18593456649946624</v>
      </c>
      <c r="Y588">
        <v>4.6980443867608017E-2</v>
      </c>
      <c r="Z588">
        <v>0.17482172314509861</v>
      </c>
    </row>
    <row r="589" spans="1:27" x14ac:dyDescent="0.2">
      <c r="A589" s="157">
        <v>8717</v>
      </c>
      <c r="B589" s="157" t="s">
        <v>87</v>
      </c>
      <c r="C589" s="157" t="s">
        <v>79</v>
      </c>
      <c r="D589" s="161">
        <v>43046</v>
      </c>
      <c r="E589" s="159"/>
      <c r="F589" s="169">
        <v>1.1119699999999999</v>
      </c>
      <c r="G589" s="169">
        <v>10.2403</v>
      </c>
      <c r="H589" t="s">
        <v>676</v>
      </c>
      <c r="I589">
        <v>1.0022809316018334E-2</v>
      </c>
      <c r="J589">
        <v>0.59985547841947295</v>
      </c>
      <c r="K589">
        <v>7.1276686669808978E-3</v>
      </c>
      <c r="L589">
        <v>5.6390353210766424E-3</v>
      </c>
      <c r="M589">
        <v>2.7690842441252368</v>
      </c>
      <c r="N589">
        <v>8.2778554770684045E-3</v>
      </c>
      <c r="O589">
        <v>2.0907584794889211</v>
      </c>
      <c r="P589">
        <v>0.61499682120990939</v>
      </c>
      <c r="Q589">
        <v>7.5619222596386209E-3</v>
      </c>
      <c r="R589">
        <v>0.10529085381803781</v>
      </c>
      <c r="S589">
        <v>5.4843830982068736E-5</v>
      </c>
      <c r="T589">
        <v>0.10529085381803863</v>
      </c>
      <c r="U589">
        <v>1.347920058570673</v>
      </c>
      <c r="V589">
        <v>0.20828638276005657</v>
      </c>
      <c r="W589">
        <v>0.19248711448827538</v>
      </c>
      <c r="X589">
        <v>0.30501693466358054</v>
      </c>
      <c r="Y589">
        <v>0.25974875792341001</v>
      </c>
      <c r="Z589">
        <v>0.28223937826964995</v>
      </c>
    </row>
    <row r="591" spans="1:27" x14ac:dyDescent="0.2">
      <c r="A591" s="157">
        <v>8717</v>
      </c>
      <c r="B591" s="157" t="s">
        <v>87</v>
      </c>
      <c r="C591" s="157" t="s">
        <v>79</v>
      </c>
      <c r="D591" s="161">
        <v>43047</v>
      </c>
      <c r="E591" s="159"/>
      <c r="F591" s="169">
        <v>1.1119699999999999</v>
      </c>
      <c r="G591" s="169">
        <v>10.2403</v>
      </c>
      <c r="H591" t="s">
        <v>718</v>
      </c>
      <c r="I591">
        <v>9.828767768957563E-3</v>
      </c>
      <c r="J591">
        <v>1.5933248599802146</v>
      </c>
      <c r="K591">
        <v>7.1373497540995539E-3</v>
      </c>
      <c r="L591">
        <v>1.528406023339047E-2</v>
      </c>
      <c r="M591">
        <v>2.7689809976271382</v>
      </c>
      <c r="N591">
        <v>1.8676143408430441E-2</v>
      </c>
      <c r="O591">
        <v>2.118917088163117</v>
      </c>
      <c r="P591">
        <v>1.7063058697696445</v>
      </c>
      <c r="Q591">
        <v>7.5643341508287503E-3</v>
      </c>
      <c r="R591">
        <v>0.26487604689532585</v>
      </c>
      <c r="S591">
        <v>5.4861323538622077E-5</v>
      </c>
      <c r="T591">
        <v>0.26487604689532523</v>
      </c>
      <c r="U591">
        <v>1.3464490134892062</v>
      </c>
      <c r="V591">
        <v>0.3016675280321674</v>
      </c>
      <c r="W591">
        <v>0.18955743883154286</v>
      </c>
      <c r="X591">
        <v>0.72861773345607217</v>
      </c>
      <c r="Y591">
        <v>0.25504487865886699</v>
      </c>
      <c r="Z591">
        <v>0.70728415032996916</v>
      </c>
    </row>
    <row r="592" spans="1:27" x14ac:dyDescent="0.2">
      <c r="A592" s="1">
        <v>8852</v>
      </c>
      <c r="B592" s="1" t="s">
        <v>711</v>
      </c>
      <c r="C592" s="1" t="s">
        <v>97</v>
      </c>
      <c r="D592" s="175">
        <v>43047</v>
      </c>
      <c r="F592" s="1">
        <v>0.17054</v>
      </c>
      <c r="G592" s="5">
        <v>0.10361999999999938</v>
      </c>
      <c r="H592" t="s">
        <v>719</v>
      </c>
      <c r="I592">
        <v>1.0050677780944093E-2</v>
      </c>
      <c r="J592">
        <v>0.29586484439802818</v>
      </c>
      <c r="K592">
        <v>7.1295904908196444E-3</v>
      </c>
      <c r="L592">
        <v>9.1003042134421078E-3</v>
      </c>
      <c r="M592">
        <v>1.3396917307533118</v>
      </c>
      <c r="N592">
        <v>6.9508912987426815E-3</v>
      </c>
      <c r="O592">
        <v>1.0092142038551195</v>
      </c>
      <c r="P592">
        <v>0.35577485843575435</v>
      </c>
      <c r="Q592">
        <v>7.5739438672109407E-3</v>
      </c>
      <c r="R592">
        <v>0.1388712126462168</v>
      </c>
      <c r="S592">
        <v>5.4931019264517532E-5</v>
      </c>
      <c r="T592">
        <v>0.13887121264621738</v>
      </c>
      <c r="U592">
        <v>0.65376042372249998</v>
      </c>
      <c r="V592">
        <v>0.16226129289461863</v>
      </c>
      <c r="W592">
        <v>4.6519922016820731E-2</v>
      </c>
      <c r="X592">
        <v>0.14486873039128267</v>
      </c>
      <c r="Y592">
        <v>3.0411710281971819E-2</v>
      </c>
      <c r="Z592">
        <v>0.16182513861791203</v>
      </c>
    </row>
    <row r="593" spans="1:26" x14ac:dyDescent="0.2">
      <c r="A593" s="157">
        <v>8717</v>
      </c>
      <c r="B593" s="157" t="s">
        <v>87</v>
      </c>
      <c r="C593" s="157" t="s">
        <v>79</v>
      </c>
      <c r="D593" s="161">
        <v>43047</v>
      </c>
      <c r="E593" s="159"/>
      <c r="F593" s="169">
        <v>1.1119699999999999</v>
      </c>
      <c r="G593" s="169">
        <v>10.2403</v>
      </c>
      <c r="H593" t="s">
        <v>720</v>
      </c>
      <c r="I593">
        <v>9.8369585570002097E-3</v>
      </c>
      <c r="J593">
        <v>1.4819419634462749</v>
      </c>
      <c r="K593">
        <v>7.1362880409174892E-3</v>
      </c>
      <c r="L593">
        <v>1.0152718100659937E-2</v>
      </c>
      <c r="M593">
        <v>2.7687105273409278</v>
      </c>
      <c r="N593">
        <v>1.5714402537134218E-2</v>
      </c>
      <c r="O593">
        <v>2.1432227988834454</v>
      </c>
      <c r="P593">
        <v>1.4121700753270632</v>
      </c>
      <c r="Q593">
        <v>7.5762695718740438E-3</v>
      </c>
      <c r="R593">
        <v>0.22855260486446849</v>
      </c>
      <c r="S593">
        <v>5.4947886742002472E-5</v>
      </c>
      <c r="T593">
        <v>0.22855260486446777</v>
      </c>
      <c r="U593">
        <v>1.3439759971564798</v>
      </c>
      <c r="V593">
        <v>0.26303218169366988</v>
      </c>
      <c r="W593">
        <v>0.1909090874666676</v>
      </c>
      <c r="X593">
        <v>1.0201083496077969</v>
      </c>
      <c r="Y593">
        <v>0.25706804006560746</v>
      </c>
      <c r="Z593">
        <v>0.92744203905126854</v>
      </c>
    </row>
    <row r="594" spans="1:26" x14ac:dyDescent="0.2">
      <c r="A594" s="1">
        <v>8853</v>
      </c>
      <c r="B594" s="1" t="s">
        <v>712</v>
      </c>
      <c r="C594" s="1" t="s">
        <v>97</v>
      </c>
      <c r="D594" s="175">
        <v>43047</v>
      </c>
      <c r="F594" s="1">
        <v>0.29837000000000002</v>
      </c>
      <c r="G594" s="5">
        <v>0.10365000000000002</v>
      </c>
      <c r="H594" t="s">
        <v>721</v>
      </c>
      <c r="I594">
        <v>1.0105597128908702E-2</v>
      </c>
      <c r="J594">
        <v>0.4132288965995175</v>
      </c>
      <c r="K594">
        <v>7.1392118344944817E-3</v>
      </c>
      <c r="L594">
        <v>5.3040573645973615E-2</v>
      </c>
      <c r="M594">
        <v>0.66041946517614303</v>
      </c>
      <c r="N594">
        <v>5.0757239511975652E-2</v>
      </c>
      <c r="O594">
        <v>0.52577137249624883</v>
      </c>
      <c r="P594">
        <v>0.46472071925842517</v>
      </c>
      <c r="Q594">
        <v>8.0453772869910536E-3</v>
      </c>
      <c r="R594">
        <v>0.32717029775078388</v>
      </c>
      <c r="S594">
        <v>5.8350151848268086E-5</v>
      </c>
      <c r="T594">
        <v>0.32717029775078388</v>
      </c>
      <c r="U594">
        <v>3.8796654476071467E-2</v>
      </c>
      <c r="V594">
        <v>0.96705777390172631</v>
      </c>
      <c r="W594">
        <v>1.9157603596884202E-4</v>
      </c>
      <c r="X594">
        <v>0.26820982005397859</v>
      </c>
      <c r="Y594">
        <v>7.4455042484319354E-6</v>
      </c>
      <c r="Z594">
        <v>0.90120628375613188</v>
      </c>
    </row>
    <row r="595" spans="1:26" x14ac:dyDescent="0.2">
      <c r="A595" s="157">
        <v>8717</v>
      </c>
      <c r="B595" s="157" t="s">
        <v>87</v>
      </c>
      <c r="C595" s="157" t="s">
        <v>79</v>
      </c>
      <c r="D595" s="161">
        <v>43047</v>
      </c>
      <c r="E595" s="159"/>
      <c r="F595" s="169">
        <v>1.1119699999999999</v>
      </c>
      <c r="G595" s="169">
        <v>10.2403</v>
      </c>
      <c r="H595" t="s">
        <v>722</v>
      </c>
      <c r="I595">
        <v>1.0008914676188621E-2</v>
      </c>
      <c r="J595">
        <v>1.5754402607059181</v>
      </c>
      <c r="K595">
        <v>7.1357358440376807E-3</v>
      </c>
      <c r="L595">
        <v>8.6884322675098852E-3</v>
      </c>
      <c r="M595">
        <v>2.7691491806005026</v>
      </c>
      <c r="N595">
        <v>2.0743346973041015E-2</v>
      </c>
      <c r="O595">
        <v>2.0989400695758498</v>
      </c>
      <c r="P595">
        <v>1.5343656441006355</v>
      </c>
      <c r="Q595">
        <v>7.5673233308329937E-3</v>
      </c>
      <c r="R595">
        <v>0.30828516536833922</v>
      </c>
      <c r="S595">
        <v>5.4883002957862196E-5</v>
      </c>
      <c r="T595">
        <v>0.30828516536834016</v>
      </c>
      <c r="U595">
        <v>1.3460645453303417</v>
      </c>
      <c r="V595">
        <v>0.32731442685644424</v>
      </c>
      <c r="W595">
        <v>0.19050998659466142</v>
      </c>
      <c r="X595">
        <v>0.79013649420173016</v>
      </c>
      <c r="Y595">
        <v>0.25694168127531553</v>
      </c>
      <c r="Z595">
        <v>0.68670242804556547</v>
      </c>
    </row>
    <row r="596" spans="1:26" x14ac:dyDescent="0.2">
      <c r="A596" s="1">
        <v>8854</v>
      </c>
      <c r="B596" s="1" t="s">
        <v>713</v>
      </c>
      <c r="C596" s="1" t="s">
        <v>97</v>
      </c>
      <c r="D596" s="175">
        <v>43047</v>
      </c>
      <c r="F596" s="1">
        <v>0.16397</v>
      </c>
      <c r="G596" s="5">
        <v>0.10107999999999961</v>
      </c>
      <c r="H596" t="s">
        <v>723</v>
      </c>
      <c r="I596">
        <v>1.0104716022947742E-2</v>
      </c>
      <c r="J596">
        <v>0.36938116963240081</v>
      </c>
      <c r="K596">
        <v>7.1372605373152412E-3</v>
      </c>
      <c r="L596">
        <v>1.1865987256977293E-2</v>
      </c>
      <c r="M596">
        <v>0.52474692965435688</v>
      </c>
      <c r="N596">
        <v>8.2723140163703437E-3</v>
      </c>
      <c r="O596">
        <v>0.41416398741092081</v>
      </c>
      <c r="P596">
        <v>0.52876864116666966</v>
      </c>
      <c r="Q596">
        <v>7.9718404737263819E-3</v>
      </c>
      <c r="R596">
        <v>0.42445598678987551</v>
      </c>
      <c r="S596">
        <v>5.7816816484696073E-5</v>
      </c>
      <c r="T596">
        <v>0.42445598678987512</v>
      </c>
      <c r="U596">
        <v>9.4323832804747206E-3</v>
      </c>
      <c r="V596">
        <v>1.2341337462106603</v>
      </c>
      <c r="W596">
        <v>2.0318137318473123E-3</v>
      </c>
      <c r="X596">
        <v>0.17842926695819269</v>
      </c>
      <c r="Y596">
        <v>1.9105036884697754E-5</v>
      </c>
      <c r="Z596">
        <v>1.1903061869266855</v>
      </c>
    </row>
    <row r="597" spans="1:26" x14ac:dyDescent="0.2">
      <c r="A597" s="157">
        <v>8717</v>
      </c>
      <c r="B597" s="157" t="s">
        <v>87</v>
      </c>
      <c r="C597" s="157" t="s">
        <v>79</v>
      </c>
      <c r="D597" s="161">
        <v>43047</v>
      </c>
      <c r="E597" s="159"/>
      <c r="F597" s="169">
        <v>1.1119699999999999</v>
      </c>
      <c r="G597" s="169">
        <v>10.2403</v>
      </c>
      <c r="H597" t="s">
        <v>724</v>
      </c>
      <c r="I597">
        <v>1.0077042140478595E-2</v>
      </c>
      <c r="J597">
        <v>1.4958253153074146</v>
      </c>
      <c r="K597">
        <v>7.136498180631709E-3</v>
      </c>
      <c r="L597">
        <v>8.9530759101588211E-3</v>
      </c>
      <c r="M597">
        <v>2.7691194584373608</v>
      </c>
      <c r="N597">
        <v>1.6313574400262321E-2</v>
      </c>
      <c r="O597">
        <v>2.0890248278478261</v>
      </c>
      <c r="P597">
        <v>1.6715184880767668</v>
      </c>
      <c r="Q597">
        <v>7.5558690841759516E-3</v>
      </c>
      <c r="R597">
        <v>0.28831515066771185</v>
      </c>
      <c r="S597">
        <v>5.4799929534714345E-5</v>
      </c>
      <c r="T597">
        <v>0.28831515066771163</v>
      </c>
      <c r="U597">
        <v>1.3424970600321715</v>
      </c>
      <c r="V597">
        <v>0.353923622254393</v>
      </c>
      <c r="W597">
        <v>0.19274131900120942</v>
      </c>
      <c r="X597">
        <v>0.88720134929313876</v>
      </c>
      <c r="Y597">
        <v>0.25975798959544627</v>
      </c>
      <c r="Z597">
        <v>0.89580552304781047</v>
      </c>
    </row>
    <row r="598" spans="1:26" x14ac:dyDescent="0.2">
      <c r="A598" s="1">
        <v>8855</v>
      </c>
      <c r="B598" s="1" t="s">
        <v>732</v>
      </c>
      <c r="C598" s="1" t="s">
        <v>97</v>
      </c>
      <c r="D598" s="175">
        <v>43047</v>
      </c>
      <c r="F598" s="1">
        <v>0.12955</v>
      </c>
      <c r="G598" s="5">
        <v>0.11002000000000045</v>
      </c>
      <c r="H598" t="s">
        <v>725</v>
      </c>
      <c r="I598">
        <v>1.0027365841215717E-2</v>
      </c>
      <c r="J598">
        <v>0.45462924852282433</v>
      </c>
      <c r="K598">
        <v>7.1384104861580274E-3</v>
      </c>
      <c r="L598">
        <v>3.0477215945864482E-2</v>
      </c>
      <c r="M598">
        <v>0.144496451441571</v>
      </c>
      <c r="N598">
        <v>2.1155160229689614E-2</v>
      </c>
      <c r="O598">
        <v>0.13959394161206232</v>
      </c>
      <c r="P598">
        <v>1.3878969136197206</v>
      </c>
      <c r="Q598">
        <v>9.6851457914487338E-3</v>
      </c>
      <c r="R598">
        <v>1.2431801362015711</v>
      </c>
      <c r="S598">
        <v>7.0242787559190412E-5</v>
      </c>
      <c r="T598">
        <v>1.2431801362015711</v>
      </c>
      <c r="U598">
        <v>1.6328482746429743E-3</v>
      </c>
      <c r="V598">
        <v>2.9802753209719293</v>
      </c>
      <c r="W598">
        <v>1.0235088782829565E-2</v>
      </c>
      <c r="X598">
        <v>0.15715206003381416</v>
      </c>
      <c r="Y598">
        <v>1.6681719864130977E-5</v>
      </c>
      <c r="Z598">
        <v>2.9346940270810782</v>
      </c>
    </row>
    <row r="599" spans="1:26" x14ac:dyDescent="0.2">
      <c r="A599" s="157">
        <v>8717</v>
      </c>
      <c r="B599" s="157" t="s">
        <v>87</v>
      </c>
      <c r="C599" s="157" t="s">
        <v>79</v>
      </c>
      <c r="D599" s="161">
        <v>43047</v>
      </c>
      <c r="E599" s="159"/>
      <c r="F599" s="169">
        <v>1.1119699999999999</v>
      </c>
      <c r="G599" s="169">
        <v>10.2403</v>
      </c>
      <c r="H599" t="s">
        <v>726</v>
      </c>
      <c r="I599">
        <v>9.8857364456183591E-3</v>
      </c>
      <c r="J599">
        <v>1.5680488908260133</v>
      </c>
      <c r="K599">
        <v>7.1380905002981438E-3</v>
      </c>
      <c r="L599">
        <v>8.3629342683940507E-3</v>
      </c>
      <c r="M599">
        <v>2.7690749997766027</v>
      </c>
      <c r="N599">
        <v>1.9476829626728847E-2</v>
      </c>
      <c r="O599">
        <v>2.122139622805634</v>
      </c>
      <c r="P599">
        <v>1.6113041645056589</v>
      </c>
      <c r="Q599">
        <v>7.5684348699872356E-3</v>
      </c>
      <c r="R599">
        <v>0.28180099186508778</v>
      </c>
      <c r="S599">
        <v>5.4891064541069727E-5</v>
      </c>
      <c r="T599">
        <v>0.28180099186508778</v>
      </c>
      <c r="U599">
        <v>1.3426763521199145</v>
      </c>
      <c r="V599">
        <v>0.28737097181949078</v>
      </c>
      <c r="W599">
        <v>0.19204386478198979</v>
      </c>
      <c r="X599">
        <v>0.6788266283813803</v>
      </c>
      <c r="Y599">
        <v>0.25707309637122427</v>
      </c>
      <c r="Z599">
        <v>0.65109300381484247</v>
      </c>
    </row>
    <row r="600" spans="1:26" x14ac:dyDescent="0.2">
      <c r="A600" s="1">
        <v>8856</v>
      </c>
      <c r="B600" s="1" t="s">
        <v>714</v>
      </c>
      <c r="C600" s="1" t="s">
        <v>97</v>
      </c>
      <c r="D600" s="175">
        <v>43047</v>
      </c>
      <c r="F600" s="1">
        <v>0.18831999999999999</v>
      </c>
      <c r="G600" s="5">
        <v>0.10229999999999961</v>
      </c>
      <c r="H600" t="s">
        <v>727</v>
      </c>
      <c r="I600">
        <v>1.0056107616273973E-2</v>
      </c>
      <c r="J600">
        <v>0.29896737519820177</v>
      </c>
      <c r="K600">
        <v>7.1356062178874686E-3</v>
      </c>
      <c r="L600">
        <v>1.2351901947518465E-2</v>
      </c>
      <c r="M600">
        <v>0.39971994603537325</v>
      </c>
      <c r="N600">
        <v>9.9122352160843485E-3</v>
      </c>
      <c r="O600">
        <v>0.33389360353105646</v>
      </c>
      <c r="P600">
        <v>0.5267115050272122</v>
      </c>
      <c r="Q600">
        <v>8.3907150776032606E-3</v>
      </c>
      <c r="R600">
        <v>0.40926009456383661</v>
      </c>
      <c r="S600">
        <v>6.0854759376587508E-5</v>
      </c>
      <c r="T600">
        <v>0.40926009456383733</v>
      </c>
      <c r="U600">
        <v>2.0382996764236556E-2</v>
      </c>
      <c r="V600">
        <v>0.74524085261672057</v>
      </c>
      <c r="W600">
        <v>7.2365100071670053E-4</v>
      </c>
      <c r="X600">
        <v>0.171337642217402</v>
      </c>
      <c r="Y600">
        <v>1.4759610592108296E-5</v>
      </c>
      <c r="Z600">
        <v>0.74066054102044077</v>
      </c>
    </row>
    <row r="601" spans="1:26" x14ac:dyDescent="0.2">
      <c r="A601" s="157">
        <v>8717</v>
      </c>
      <c r="B601" s="157" t="s">
        <v>87</v>
      </c>
      <c r="C601" s="157" t="s">
        <v>79</v>
      </c>
      <c r="D601" s="161">
        <v>43047</v>
      </c>
      <c r="E601" s="159"/>
      <c r="F601" s="169">
        <v>1.1119699999999999</v>
      </c>
      <c r="G601" s="169">
        <v>10.2403</v>
      </c>
      <c r="H601" t="s">
        <v>726</v>
      </c>
      <c r="I601">
        <v>9.8857364456183591E-3</v>
      </c>
      <c r="J601">
        <v>1.5680488908260133</v>
      </c>
      <c r="K601">
        <v>7.1380905002981438E-3</v>
      </c>
      <c r="L601">
        <v>8.3629342683940507E-3</v>
      </c>
      <c r="M601">
        <v>2.7690749997766027</v>
      </c>
      <c r="N601">
        <v>1.9476829626728847E-2</v>
      </c>
      <c r="O601">
        <v>2.122139622805634</v>
      </c>
      <c r="P601">
        <v>1.6113041645056589</v>
      </c>
      <c r="Q601">
        <v>7.5684348699872356E-3</v>
      </c>
      <c r="R601">
        <v>0.28180099186508778</v>
      </c>
      <c r="S601">
        <v>5.4891064541069727E-5</v>
      </c>
      <c r="T601">
        <v>0.28180099186508778</v>
      </c>
      <c r="U601">
        <v>1.3426763521199145</v>
      </c>
      <c r="V601">
        <v>0.28737097181949078</v>
      </c>
      <c r="W601">
        <v>0.19204386478198979</v>
      </c>
      <c r="X601">
        <v>0.6788266283813803</v>
      </c>
      <c r="Y601">
        <v>0.25707309637122427</v>
      </c>
      <c r="Z601">
        <v>0.65109300381484247</v>
      </c>
    </row>
    <row r="602" spans="1:26" x14ac:dyDescent="0.2">
      <c r="A602" s="1">
        <v>8857</v>
      </c>
      <c r="B602" s="1" t="s">
        <v>715</v>
      </c>
      <c r="C602" s="1" t="s">
        <v>97</v>
      </c>
      <c r="D602" s="175">
        <v>43047</v>
      </c>
      <c r="F602" s="1">
        <v>9.9610000000000004E-2</v>
      </c>
      <c r="G602" s="5">
        <v>0.10198999999999891</v>
      </c>
      <c r="H602" t="s">
        <v>728</v>
      </c>
      <c r="I602">
        <v>1.0072022265366359E-2</v>
      </c>
      <c r="J602">
        <v>0.36081174657781895</v>
      </c>
      <c r="K602">
        <v>7.130527373348741E-3</v>
      </c>
      <c r="L602">
        <v>1.6642667808505162E-2</v>
      </c>
      <c r="M602">
        <v>0.23184151772796605</v>
      </c>
      <c r="N602">
        <v>1.2587343867611459E-2</v>
      </c>
      <c r="O602">
        <v>0.18783693577650129</v>
      </c>
      <c r="P602">
        <v>0.73064157886054992</v>
      </c>
      <c r="Q602">
        <v>8.1424273958958272E-3</v>
      </c>
      <c r="R602">
        <v>0.75158090068974159</v>
      </c>
      <c r="S602">
        <v>5.9054020466168833E-5</v>
      </c>
      <c r="T602">
        <v>0.75158090068974115</v>
      </c>
      <c r="U602">
        <v>0.11443076349430237</v>
      </c>
      <c r="V602">
        <v>0.29142966823714384</v>
      </c>
      <c r="W602">
        <v>2.4659391499627942E-2</v>
      </c>
      <c r="X602">
        <v>0.15005923247334485</v>
      </c>
      <c r="Y602">
        <v>2.8152105858993562E-3</v>
      </c>
      <c r="Z602">
        <v>0.26300843436646082</v>
      </c>
    </row>
    <row r="603" spans="1:26" x14ac:dyDescent="0.2">
      <c r="A603" s="157">
        <v>8717</v>
      </c>
      <c r="B603" s="157" t="s">
        <v>87</v>
      </c>
      <c r="C603" s="157" t="s">
        <v>79</v>
      </c>
      <c r="D603" s="161">
        <v>43047</v>
      </c>
      <c r="E603" s="159"/>
      <c r="F603" s="169">
        <v>1.1119699999999999</v>
      </c>
      <c r="G603" s="169">
        <v>10.2403</v>
      </c>
      <c r="H603" t="s">
        <v>730</v>
      </c>
      <c r="I603">
        <v>9.9271808082465208E-3</v>
      </c>
      <c r="J603">
        <v>1.7982081979801983</v>
      </c>
      <c r="K603">
        <v>7.1272621421749616E-3</v>
      </c>
      <c r="L603">
        <v>7.8794454163651374E-3</v>
      </c>
      <c r="M603">
        <v>2.7688289518748905</v>
      </c>
      <c r="N603">
        <v>2.3322937585702402E-2</v>
      </c>
      <c r="O603">
        <v>2.1029380092963179</v>
      </c>
      <c r="P603">
        <v>1.6616769385103438</v>
      </c>
      <c r="Q603">
        <v>7.5390373507149026E-3</v>
      </c>
      <c r="R603">
        <v>0.26968395755798541</v>
      </c>
      <c r="S603">
        <v>5.4677855184651235E-5</v>
      </c>
      <c r="T603">
        <v>0.26968395755798397</v>
      </c>
      <c r="U603">
        <v>1.343664849086406</v>
      </c>
      <c r="V603">
        <v>0.30601403450172809</v>
      </c>
      <c r="W603">
        <v>0.19025926837404208</v>
      </c>
      <c r="X603">
        <v>0.80830320132838107</v>
      </c>
      <c r="Y603">
        <v>0.25610937778063275</v>
      </c>
      <c r="Z603">
        <v>0.67946180818975477</v>
      </c>
    </row>
    <row r="604" spans="1:26" x14ac:dyDescent="0.2">
      <c r="A604" s="1">
        <v>8859</v>
      </c>
      <c r="B604" s="1" t="s">
        <v>717</v>
      </c>
      <c r="C604" s="1" t="s">
        <v>97</v>
      </c>
      <c r="D604" s="175">
        <v>43047</v>
      </c>
      <c r="F604" s="1">
        <v>0.19411</v>
      </c>
      <c r="G604" s="5">
        <v>0.10538999999999987</v>
      </c>
      <c r="H604" t="s">
        <v>729</v>
      </c>
      <c r="I604">
        <v>1.0041845384819949E-2</v>
      </c>
      <c r="J604">
        <v>0.39408256305364037</v>
      </c>
      <c r="K604">
        <v>7.1270370086842861E-3</v>
      </c>
      <c r="L604">
        <v>6.3219760284312608E-3</v>
      </c>
      <c r="M604">
        <v>0.852289546011754</v>
      </c>
      <c r="N604">
        <v>7.3153701999602748E-3</v>
      </c>
      <c r="O604">
        <v>0.65896851094894027</v>
      </c>
      <c r="P604">
        <v>0.41860366127608034</v>
      </c>
      <c r="Q604">
        <v>7.7496086126001909E-3</v>
      </c>
      <c r="R604">
        <v>0.20128043394983991</v>
      </c>
      <c r="S604">
        <v>5.6205050823537627E-5</v>
      </c>
      <c r="T604">
        <v>0.2012804339498401</v>
      </c>
      <c r="U604">
        <v>0.42260928781171386</v>
      </c>
      <c r="V604">
        <v>0.20700040622462618</v>
      </c>
      <c r="W604">
        <v>4.5603502846097242E-3</v>
      </c>
      <c r="X604">
        <v>0.14468537885949387</v>
      </c>
      <c r="Y604">
        <v>1.9256806241714358E-3</v>
      </c>
      <c r="Z604">
        <v>0.1400711890805014</v>
      </c>
    </row>
    <row r="605" spans="1:26" x14ac:dyDescent="0.2">
      <c r="A605" s="157">
        <v>8717</v>
      </c>
      <c r="B605" s="157" t="s">
        <v>87</v>
      </c>
      <c r="C605" s="157" t="s">
        <v>79</v>
      </c>
      <c r="D605" s="161">
        <v>43047</v>
      </c>
      <c r="E605" s="159"/>
      <c r="F605" s="169">
        <v>1.1119699999999999</v>
      </c>
      <c r="G605" s="169">
        <v>10.2403</v>
      </c>
      <c r="H605" t="s">
        <v>730</v>
      </c>
      <c r="I605">
        <v>9.9271808082465208E-3</v>
      </c>
      <c r="J605">
        <v>1.7982081979801983</v>
      </c>
      <c r="K605">
        <v>7.1272621421749616E-3</v>
      </c>
      <c r="L605">
        <v>7.8794454163651374E-3</v>
      </c>
      <c r="M605">
        <v>2.7688289518748905</v>
      </c>
      <c r="N605">
        <v>2.3322937585702402E-2</v>
      </c>
      <c r="O605">
        <v>2.1029380092963179</v>
      </c>
      <c r="P605">
        <v>1.6616769385103438</v>
      </c>
      <c r="Q605">
        <v>7.5390373507149026E-3</v>
      </c>
      <c r="R605">
        <v>0.26968395755798541</v>
      </c>
      <c r="S605">
        <v>5.4677855184651235E-5</v>
      </c>
      <c r="T605">
        <v>0.26968395755798397</v>
      </c>
      <c r="U605">
        <v>1.343664849086406</v>
      </c>
      <c r="V605">
        <v>0.30601403450172809</v>
      </c>
      <c r="W605">
        <v>0.19025926837404208</v>
      </c>
      <c r="X605">
        <v>0.80830320132838107</v>
      </c>
      <c r="Y605">
        <v>0.25610937778063275</v>
      </c>
      <c r="Z605">
        <v>0.67946180818975477</v>
      </c>
    </row>
    <row r="606" spans="1:26" x14ac:dyDescent="0.2">
      <c r="A606" s="1">
        <v>8858</v>
      </c>
      <c r="B606" s="1" t="s">
        <v>716</v>
      </c>
      <c r="C606" s="1" t="s">
        <v>97</v>
      </c>
      <c r="D606" s="175">
        <v>43047</v>
      </c>
      <c r="F606" s="1">
        <v>0.15256</v>
      </c>
      <c r="G606" s="5">
        <v>0.10274000000000072</v>
      </c>
      <c r="H606" t="s">
        <v>731</v>
      </c>
      <c r="I606">
        <v>1.0069368170098741E-2</v>
      </c>
      <c r="J606">
        <v>0.33467272309473478</v>
      </c>
      <c r="K606">
        <v>7.1258757540287468E-3</v>
      </c>
      <c r="L606">
        <v>9.2184273254654718E-3</v>
      </c>
      <c r="M606">
        <v>0.70242436172082812</v>
      </c>
      <c r="N606">
        <v>9.1503415663147895E-3</v>
      </c>
      <c r="O606">
        <v>0.53252735302958043</v>
      </c>
      <c r="P606">
        <v>0.42577731636887634</v>
      </c>
      <c r="Q606">
        <v>7.6360547518735588E-3</v>
      </c>
      <c r="R606">
        <v>0.267167695696436</v>
      </c>
      <c r="S606">
        <v>5.5381486585342125E-5</v>
      </c>
      <c r="T606">
        <v>0.26716769569643639</v>
      </c>
      <c r="U606">
        <v>0.34611635555466208</v>
      </c>
      <c r="V606">
        <v>0.23422267346217768</v>
      </c>
      <c r="W606">
        <v>1.3305902707645228E-3</v>
      </c>
      <c r="X606">
        <v>0.16655328384660167</v>
      </c>
      <c r="Y606">
        <v>4.5990016583489254E-4</v>
      </c>
      <c r="Z606">
        <v>0.16825543605325363</v>
      </c>
    </row>
    <row r="607" spans="1:26" x14ac:dyDescent="0.2">
      <c r="A607" s="157">
        <v>8717</v>
      </c>
      <c r="B607" s="157" t="s">
        <v>87</v>
      </c>
      <c r="C607" s="157" t="s">
        <v>79</v>
      </c>
      <c r="D607" s="161">
        <v>43047</v>
      </c>
      <c r="E607" s="159"/>
      <c r="F607" s="169">
        <v>1.1119699999999999</v>
      </c>
      <c r="G607" s="169">
        <v>10.2403</v>
      </c>
      <c r="H607" t="s">
        <v>726</v>
      </c>
      <c r="I607">
        <v>9.8857364456183591E-3</v>
      </c>
      <c r="J607">
        <v>1.5680488908260133</v>
      </c>
      <c r="K607">
        <v>7.1380905002981438E-3</v>
      </c>
      <c r="L607">
        <v>8.3629342683940507E-3</v>
      </c>
      <c r="M607">
        <v>2.7690749997766027</v>
      </c>
      <c r="N607">
        <v>1.9476829626728847E-2</v>
      </c>
      <c r="O607">
        <v>2.122139622805634</v>
      </c>
      <c r="P607">
        <v>1.6113041645056589</v>
      </c>
      <c r="Q607">
        <v>7.5684348699872356E-3</v>
      </c>
      <c r="R607">
        <v>0.28180099186508778</v>
      </c>
      <c r="S607">
        <v>5.4891064541069727E-5</v>
      </c>
      <c r="T607">
        <v>0.28180099186508778</v>
      </c>
      <c r="U607">
        <v>1.3426763521199145</v>
      </c>
      <c r="V607">
        <v>0.28737097181949078</v>
      </c>
      <c r="W607">
        <v>0.19204386478198979</v>
      </c>
      <c r="X607">
        <v>0.6788266283813803</v>
      </c>
      <c r="Y607">
        <v>0.25707309637122427</v>
      </c>
      <c r="Z607">
        <v>0.65109300381484247</v>
      </c>
    </row>
    <row r="609" spans="1:26" s="56" customFormat="1" x14ac:dyDescent="0.2">
      <c r="A609" s="157">
        <v>8717</v>
      </c>
      <c r="B609" s="157" t="s">
        <v>87</v>
      </c>
      <c r="C609" s="157" t="s">
        <v>79</v>
      </c>
      <c r="D609" s="161">
        <v>43059</v>
      </c>
      <c r="E609" s="159"/>
      <c r="F609" s="169">
        <v>1.1119699999999999</v>
      </c>
      <c r="G609" s="169">
        <v>10.2403</v>
      </c>
      <c r="H609" s="174" t="s">
        <v>740</v>
      </c>
      <c r="I609">
        <v>9.9235713982985321E-3</v>
      </c>
      <c r="J609">
        <v>0.44349254490018308</v>
      </c>
      <c r="K609">
        <v>7.1470904784390671E-3</v>
      </c>
      <c r="L609">
        <v>6.7299610792575298E-3</v>
      </c>
      <c r="M609">
        <v>2.7690480410385634</v>
      </c>
      <c r="N609">
        <v>6.7280699657427598E-3</v>
      </c>
      <c r="O609">
        <v>2.1134865230705588</v>
      </c>
      <c r="P609">
        <v>0.4524403578018813</v>
      </c>
      <c r="Q609">
        <v>7.5639097234795087E-3</v>
      </c>
      <c r="R609">
        <v>0.10889721088685497</v>
      </c>
      <c r="S609">
        <v>5.4858245323717628E-5</v>
      </c>
      <c r="T609">
        <v>0.10889721088685543</v>
      </c>
      <c r="U609">
        <v>1.3443036566873783</v>
      </c>
      <c r="V609">
        <v>0.23144020673178056</v>
      </c>
      <c r="W609">
        <v>0.19037544266523118</v>
      </c>
      <c r="X609">
        <v>0.34846313163425419</v>
      </c>
      <c r="Y609">
        <v>0.25594343746099879</v>
      </c>
      <c r="Z609">
        <v>0.25454358069948019</v>
      </c>
    </row>
    <row r="610" spans="1:26" s="56" customFormat="1" x14ac:dyDescent="0.2">
      <c r="A610" s="56">
        <v>8863</v>
      </c>
      <c r="B610" s="56" t="s">
        <v>733</v>
      </c>
      <c r="C610" s="56" t="s">
        <v>484</v>
      </c>
      <c r="D610" s="131">
        <v>43059</v>
      </c>
      <c r="E610" s="72"/>
      <c r="F610" s="56">
        <v>0.23343</v>
      </c>
      <c r="G610" s="70">
        <v>0.10275999999999996</v>
      </c>
      <c r="H610" s="174" t="s">
        <v>741</v>
      </c>
      <c r="I610">
        <v>1.0075106664049142E-2</v>
      </c>
      <c r="J610">
        <v>0.50303591953170113</v>
      </c>
      <c r="K610">
        <v>7.149018054755046E-3</v>
      </c>
      <c r="L610">
        <v>8.8171166854571371E-3</v>
      </c>
      <c r="M610">
        <v>3.468615885927866</v>
      </c>
      <c r="N610">
        <v>7.6868344381337099E-3</v>
      </c>
      <c r="O610">
        <v>4.3010023708061507</v>
      </c>
      <c r="P610">
        <v>0.49722957835013132</v>
      </c>
      <c r="Q610">
        <v>1.2489586994609423E-2</v>
      </c>
      <c r="R610">
        <v>4.5799496237758759E-2</v>
      </c>
      <c r="S610">
        <v>9.0582364463627553E-5</v>
      </c>
      <c r="T610">
        <v>4.5799496237759446E-2</v>
      </c>
      <c r="U610">
        <v>2.7922637588675743</v>
      </c>
      <c r="V610">
        <v>0.16173666801411227</v>
      </c>
      <c r="W610">
        <v>2.4166667893088509E-4</v>
      </c>
      <c r="X610">
        <v>0.15946844001796201</v>
      </c>
      <c r="Y610">
        <v>6.7480430267506783E-4</v>
      </c>
      <c r="Z610">
        <v>7.7321760690663668E-2</v>
      </c>
    </row>
    <row r="611" spans="1:26" s="56" customFormat="1" x14ac:dyDescent="0.2">
      <c r="A611" s="157">
        <v>8717</v>
      </c>
      <c r="B611" s="157" t="s">
        <v>87</v>
      </c>
      <c r="C611" s="157" t="s">
        <v>79</v>
      </c>
      <c r="D611" s="161">
        <v>43059</v>
      </c>
      <c r="E611" s="159"/>
      <c r="F611" s="169">
        <v>1.1119699999999999</v>
      </c>
      <c r="G611" s="169">
        <v>10.2403</v>
      </c>
      <c r="H611" s="174" t="s">
        <v>742</v>
      </c>
      <c r="I611">
        <v>1.0000494457886772E-2</v>
      </c>
      <c r="J611">
        <v>0.38395224545350376</v>
      </c>
      <c r="K611">
        <v>7.1402465408846377E-3</v>
      </c>
      <c r="L611">
        <v>7.8632479177744366E-3</v>
      </c>
      <c r="M611">
        <v>2.7688862124471667</v>
      </c>
      <c r="N611">
        <v>1.1017351130626712E-2</v>
      </c>
      <c r="O611">
        <v>2.0944017215776052</v>
      </c>
      <c r="P611">
        <v>0.40007038166871506</v>
      </c>
      <c r="Q611">
        <v>7.5583061142636427E-3</v>
      </c>
      <c r="R611">
        <v>9.6434861279381751E-2</v>
      </c>
      <c r="S611">
        <v>5.4817604414412739E-5</v>
      </c>
      <c r="T611">
        <v>9.6434861279381959E-2</v>
      </c>
      <c r="U611">
        <v>1.3448700782609337</v>
      </c>
      <c r="V611">
        <v>0.18136793471790161</v>
      </c>
      <c r="W611">
        <v>0.19208692078797512</v>
      </c>
      <c r="X611">
        <v>0.27532809665007496</v>
      </c>
      <c r="Y611">
        <v>0.2584451461588046</v>
      </c>
      <c r="Z611">
        <v>0.25448072279846196</v>
      </c>
    </row>
    <row r="612" spans="1:26" s="56" customFormat="1" x14ac:dyDescent="0.2">
      <c r="A612" s="56">
        <v>8864</v>
      </c>
      <c r="B612" s="56" t="s">
        <v>734</v>
      </c>
      <c r="C612" s="56" t="s">
        <v>484</v>
      </c>
      <c r="D612" s="131">
        <v>43059</v>
      </c>
      <c r="E612" s="72"/>
      <c r="F612" s="56">
        <v>0.1109</v>
      </c>
      <c r="G612" s="70">
        <v>0.10316000000000081</v>
      </c>
      <c r="H612" s="174" t="s">
        <v>743</v>
      </c>
      <c r="I612">
        <v>1.0003568150396817E-2</v>
      </c>
      <c r="J612">
        <v>0.38629724068132776</v>
      </c>
      <c r="K612">
        <v>7.1403046659990581E-3</v>
      </c>
      <c r="L612">
        <v>5.493860537240834E-3</v>
      </c>
      <c r="M612">
        <v>5.4387547969667418</v>
      </c>
      <c r="N612">
        <v>6.3731716074414274E-3</v>
      </c>
      <c r="O612">
        <v>9.7898625405645934</v>
      </c>
      <c r="P612">
        <v>0.38265265812981919</v>
      </c>
      <c r="Q612">
        <v>1.798414525025472E-2</v>
      </c>
      <c r="R612">
        <v>3.3235030782659741E-2</v>
      </c>
      <c r="S612">
        <v>1.3043236740562308E-4</v>
      </c>
      <c r="T612">
        <v>3.3235030782659353E-2</v>
      </c>
      <c r="U612">
        <v>0.26260777880886593</v>
      </c>
      <c r="V612">
        <v>0.22678994870826558</v>
      </c>
      <c r="W612">
        <v>2.0018216468188901E-3</v>
      </c>
      <c r="X612">
        <v>0.15897253446096024</v>
      </c>
      <c r="Y612">
        <v>5.2577449243111564E-4</v>
      </c>
      <c r="Z612">
        <v>0.18733672104877355</v>
      </c>
    </row>
    <row r="613" spans="1:26" s="56" customFormat="1" x14ac:dyDescent="0.2">
      <c r="A613" s="157">
        <v>8717</v>
      </c>
      <c r="B613" s="157" t="s">
        <v>87</v>
      </c>
      <c r="C613" s="157" t="s">
        <v>79</v>
      </c>
      <c r="D613" s="161">
        <v>43059</v>
      </c>
      <c r="E613" s="159"/>
      <c r="F613" s="169">
        <v>1.1119699999999999</v>
      </c>
      <c r="G613" s="169">
        <v>10.2403</v>
      </c>
      <c r="H613" s="174" t="s">
        <v>744</v>
      </c>
      <c r="I613">
        <v>9.9310112505001033E-3</v>
      </c>
      <c r="J613">
        <v>0.4557821029691424</v>
      </c>
      <c r="K613">
        <v>7.1332129736287712E-3</v>
      </c>
      <c r="L613">
        <v>5.556345003332892E-3</v>
      </c>
      <c r="M613">
        <v>2.7689439773560198</v>
      </c>
      <c r="N613">
        <v>7.8276079081630572E-3</v>
      </c>
      <c r="O613">
        <v>2.1122469057494127</v>
      </c>
      <c r="P613">
        <v>0.45607051022336703</v>
      </c>
      <c r="Q613">
        <v>7.5714385377268767E-3</v>
      </c>
      <c r="R613">
        <v>0.11851651348111854</v>
      </c>
      <c r="S613">
        <v>5.4912849034507107E-5</v>
      </c>
      <c r="T613">
        <v>0.11851651348111936</v>
      </c>
      <c r="U613">
        <v>1.3467823416051545</v>
      </c>
      <c r="V613">
        <v>0.21292697581750267</v>
      </c>
      <c r="W613">
        <v>0.19381341739024815</v>
      </c>
      <c r="X613">
        <v>0.33771932438865671</v>
      </c>
      <c r="Y613">
        <v>0.2605790435453012</v>
      </c>
      <c r="Z613">
        <v>0.26094790130276263</v>
      </c>
    </row>
    <row r="614" spans="1:26" s="56" customFormat="1" x14ac:dyDescent="0.2">
      <c r="A614" s="56">
        <v>8865</v>
      </c>
      <c r="B614" s="56" t="s">
        <v>735</v>
      </c>
      <c r="C614" s="56" t="s">
        <v>484</v>
      </c>
      <c r="D614" s="131">
        <v>43059</v>
      </c>
      <c r="E614" s="72"/>
      <c r="F614" s="56">
        <v>0.21845000000000001</v>
      </c>
      <c r="G614" s="70">
        <v>0.1026600000000002</v>
      </c>
      <c r="H614" s="174" t="s">
        <v>745</v>
      </c>
      <c r="I614">
        <v>1.0031746372977227E-2</v>
      </c>
      <c r="J614">
        <v>0.37546495263370788</v>
      </c>
      <c r="K614">
        <v>7.1385711670894098E-3</v>
      </c>
      <c r="L614">
        <v>7.0162700733443174E-3</v>
      </c>
      <c r="M614">
        <v>9.324940014251105</v>
      </c>
      <c r="N614">
        <v>5.5584240258033405E-3</v>
      </c>
      <c r="O614">
        <v>7.9591275027270481</v>
      </c>
      <c r="P614">
        <v>0.37623847890019829</v>
      </c>
      <c r="Q614">
        <v>8.561695423342253E-3</v>
      </c>
      <c r="R614">
        <v>2.9531336371878936E-2</v>
      </c>
      <c r="S614">
        <v>6.2094816713994332E-5</v>
      </c>
      <c r="T614">
        <v>2.9531336371878648E-2</v>
      </c>
      <c r="U614">
        <v>5.4015045300230113</v>
      </c>
      <c r="V614">
        <v>0.12837218078256463</v>
      </c>
      <c r="W614">
        <v>3.0003967742084834E-2</v>
      </c>
      <c r="X614">
        <v>0.13883685284645661</v>
      </c>
      <c r="Y614">
        <v>0.1621184675785716</v>
      </c>
      <c r="Z614">
        <v>7.8220804149826892E-2</v>
      </c>
    </row>
    <row r="615" spans="1:26" s="56" customFormat="1" x14ac:dyDescent="0.2">
      <c r="A615" s="157">
        <v>8717</v>
      </c>
      <c r="B615" s="157" t="s">
        <v>87</v>
      </c>
      <c r="C615" s="157" t="s">
        <v>79</v>
      </c>
      <c r="D615" s="161">
        <v>43059</v>
      </c>
      <c r="E615" s="159"/>
      <c r="F615" s="169">
        <v>1.1119699999999999</v>
      </c>
      <c r="G615" s="169">
        <v>10.2403</v>
      </c>
      <c r="H615" s="174" t="s">
        <v>746</v>
      </c>
      <c r="I615">
        <v>1.0092797018599194E-2</v>
      </c>
      <c r="J615">
        <v>0.48592321211557726</v>
      </c>
      <c r="K615">
        <v>7.1305059408340336E-3</v>
      </c>
      <c r="L615">
        <v>7.6149685581842633E-3</v>
      </c>
      <c r="M615">
        <v>2.7690376499858913</v>
      </c>
      <c r="N615">
        <v>8.3986198242239109E-3</v>
      </c>
      <c r="O615">
        <v>2.0794618775601976</v>
      </c>
      <c r="P615">
        <v>0.50183649540371666</v>
      </c>
      <c r="Q615">
        <v>7.5771027417480654E-3</v>
      </c>
      <c r="R615">
        <v>7.9295317118106889E-2</v>
      </c>
      <c r="S615">
        <v>5.4953929415568948E-5</v>
      </c>
      <c r="T615">
        <v>7.9295317118105363E-2</v>
      </c>
      <c r="U615">
        <v>1.3490423034752745</v>
      </c>
      <c r="V615">
        <v>0.20284377972492107</v>
      </c>
      <c r="W615">
        <v>0.19298826133773797</v>
      </c>
      <c r="X615">
        <v>0.36648585017199548</v>
      </c>
      <c r="Y615">
        <v>0.26051285120128148</v>
      </c>
      <c r="Z615">
        <v>0.29169306105155046</v>
      </c>
    </row>
    <row r="616" spans="1:26" s="56" customFormat="1" x14ac:dyDescent="0.2">
      <c r="D616" s="131"/>
      <c r="E616" s="72"/>
      <c r="G616" s="70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</row>
    <row r="617" spans="1:26" s="56" customFormat="1" x14ac:dyDescent="0.2">
      <c r="A617" s="157">
        <v>8717</v>
      </c>
      <c r="B617" s="157" t="s">
        <v>87</v>
      </c>
      <c r="C617" s="157" t="s">
        <v>79</v>
      </c>
      <c r="D617" s="161">
        <v>43059</v>
      </c>
      <c r="E617" s="159"/>
      <c r="F617" s="169">
        <v>1.1119699999999999</v>
      </c>
      <c r="G617" s="169">
        <v>10.2403</v>
      </c>
      <c r="H617" s="174" t="s">
        <v>651</v>
      </c>
      <c r="I617">
        <v>9.9392467346614E-3</v>
      </c>
      <c r="J617">
        <v>1.5687730905875836</v>
      </c>
      <c r="K617">
        <v>7.1437404530308489E-3</v>
      </c>
      <c r="L617">
        <v>1.0426760639972001E-2</v>
      </c>
      <c r="M617">
        <v>2.7683791774242854</v>
      </c>
      <c r="N617">
        <v>1.580886808541962E-2</v>
      </c>
      <c r="O617">
        <v>2.115030737490414</v>
      </c>
      <c r="P617">
        <v>1.6055833816493954</v>
      </c>
      <c r="Q617">
        <v>7.5719470238467187E-3</v>
      </c>
      <c r="R617">
        <v>0.29801900027027828</v>
      </c>
      <c r="S617">
        <v>5.4916536896647963E-5</v>
      </c>
      <c r="T617">
        <v>0.29801900027027828</v>
      </c>
      <c r="U617">
        <v>1.3426910728553079</v>
      </c>
      <c r="V617">
        <v>0.27731792852799869</v>
      </c>
      <c r="W617">
        <v>0.18879781468893453</v>
      </c>
      <c r="X617">
        <v>0.7172971783270301</v>
      </c>
      <c r="Y617">
        <v>0.25342623185281266</v>
      </c>
      <c r="Z617">
        <v>0.73110250676608457</v>
      </c>
    </row>
    <row r="618" spans="1:26" s="56" customFormat="1" x14ac:dyDescent="0.2">
      <c r="A618" s="1">
        <v>8789</v>
      </c>
      <c r="B618" s="1" t="s">
        <v>736</v>
      </c>
      <c r="C618" s="1" t="s">
        <v>97</v>
      </c>
      <c r="D618" s="131">
        <v>43059</v>
      </c>
      <c r="E618" s="8"/>
      <c r="F618" s="1">
        <v>0.1482</v>
      </c>
      <c r="G618" s="5">
        <v>0.10431999999999952</v>
      </c>
      <c r="H618" s="174" t="s">
        <v>747</v>
      </c>
      <c r="I618">
        <v>1.006194505351732E-2</v>
      </c>
      <c r="J618">
        <v>0.51675568073775457</v>
      </c>
      <c r="K618">
        <v>7.1414456163546476E-3</v>
      </c>
      <c r="L618">
        <v>1.08225760992713E-2</v>
      </c>
      <c r="M618">
        <v>1.3250914421504054</v>
      </c>
      <c r="N618">
        <v>9.0481334092390123E-3</v>
      </c>
      <c r="O618">
        <v>1.3018556119954692</v>
      </c>
      <c r="P618">
        <v>0.52792438449767398</v>
      </c>
      <c r="Q618">
        <v>9.8886646558768911E-3</v>
      </c>
      <c r="R618">
        <v>0.157147921764174</v>
      </c>
      <c r="S618">
        <v>7.1718834762417522E-5</v>
      </c>
      <c r="T618">
        <v>0.15714792176417411</v>
      </c>
      <c r="U618">
        <v>0.51301090250742876</v>
      </c>
      <c r="V618">
        <v>0.16604539218654985</v>
      </c>
      <c r="W618">
        <v>3.3364249083477071E-4</v>
      </c>
      <c r="X618">
        <v>0.1521651363343238</v>
      </c>
      <c r="Y618">
        <v>1.7113930407406267E-4</v>
      </c>
      <c r="Z618">
        <v>0.16018478638806996</v>
      </c>
    </row>
    <row r="619" spans="1:26" s="56" customFormat="1" x14ac:dyDescent="0.2">
      <c r="A619" s="157">
        <v>8717</v>
      </c>
      <c r="B619" s="157" t="s">
        <v>87</v>
      </c>
      <c r="C619" s="157" t="s">
        <v>79</v>
      </c>
      <c r="D619" s="161">
        <v>43059</v>
      </c>
      <c r="E619" s="159"/>
      <c r="F619" s="169">
        <v>1.1119699999999999</v>
      </c>
      <c r="G619" s="169">
        <v>10.2403</v>
      </c>
      <c r="H619" s="174" t="s">
        <v>651</v>
      </c>
      <c r="I619">
        <v>9.9392467346614E-3</v>
      </c>
      <c r="J619">
        <v>1.5687730905875836</v>
      </c>
      <c r="K619">
        <v>7.1437404530308489E-3</v>
      </c>
      <c r="L619">
        <v>1.0426760639972001E-2</v>
      </c>
      <c r="M619">
        <v>2.7683791774242854</v>
      </c>
      <c r="N619">
        <v>1.580886808541962E-2</v>
      </c>
      <c r="O619">
        <v>2.115030737490414</v>
      </c>
      <c r="P619">
        <v>1.6055833816493954</v>
      </c>
      <c r="Q619">
        <v>7.5719470238467187E-3</v>
      </c>
      <c r="R619">
        <v>0.29801900027027828</v>
      </c>
      <c r="S619">
        <v>5.4916536896647963E-5</v>
      </c>
      <c r="T619">
        <v>0.29801900027027828</v>
      </c>
      <c r="U619">
        <v>1.3426910728553079</v>
      </c>
      <c r="V619">
        <v>0.27731792852799869</v>
      </c>
      <c r="W619">
        <v>0.18879781468893453</v>
      </c>
      <c r="X619">
        <v>0.7172971783270301</v>
      </c>
      <c r="Y619">
        <v>0.25342623185281266</v>
      </c>
      <c r="Z619">
        <v>0.73110250676608457</v>
      </c>
    </row>
    <row r="620" spans="1:26" s="56" customFormat="1" x14ac:dyDescent="0.2">
      <c r="A620" s="1">
        <v>8790</v>
      </c>
      <c r="B620" s="1" t="s">
        <v>737</v>
      </c>
      <c r="C620" s="1" t="s">
        <v>97</v>
      </c>
      <c r="D620" s="131">
        <v>43059</v>
      </c>
      <c r="E620" s="8"/>
      <c r="F620" s="1">
        <v>0.13352</v>
      </c>
      <c r="G620" s="5">
        <v>0.10582000000000136</v>
      </c>
      <c r="H620" s="174" t="s">
        <v>748</v>
      </c>
      <c r="I620">
        <v>1.0320820545565754E-2</v>
      </c>
      <c r="J620">
        <v>0.4646898549452389</v>
      </c>
      <c r="K620">
        <v>7.1323708006320978E-3</v>
      </c>
      <c r="L620">
        <v>9.7799760560238341E-3</v>
      </c>
      <c r="M620">
        <v>1.0571834303673637</v>
      </c>
      <c r="N620">
        <v>1.0441096305309974E-2</v>
      </c>
      <c r="O620">
        <v>1.1074750025082492</v>
      </c>
      <c r="P620">
        <v>0.57807496372061362</v>
      </c>
      <c r="Q620">
        <v>1.081970256272392E-2</v>
      </c>
      <c r="R620">
        <v>0.24015625899932422</v>
      </c>
      <c r="S620">
        <v>7.847130904710525E-5</v>
      </c>
      <c r="T620">
        <v>0.24015625899932408</v>
      </c>
      <c r="U620">
        <v>0.50711071469429392</v>
      </c>
      <c r="V620">
        <v>0.24701398642217945</v>
      </c>
      <c r="W620">
        <v>1.9363735529866239E-5</v>
      </c>
      <c r="X620">
        <v>0.16819360032394945</v>
      </c>
      <c r="Y620">
        <v>9.8208980717384431E-6</v>
      </c>
      <c r="Z620">
        <v>0.18082035244080444</v>
      </c>
    </row>
    <row r="621" spans="1:26" s="56" customFormat="1" x14ac:dyDescent="0.2">
      <c r="A621" s="157">
        <v>8717</v>
      </c>
      <c r="B621" s="157" t="s">
        <v>87</v>
      </c>
      <c r="C621" s="157" t="s">
        <v>79</v>
      </c>
      <c r="D621" s="161">
        <v>43059</v>
      </c>
      <c r="E621" s="159"/>
      <c r="F621" s="169">
        <v>1.1119699999999999</v>
      </c>
      <c r="G621" s="169">
        <v>10.2403</v>
      </c>
      <c r="H621" s="174" t="s">
        <v>749</v>
      </c>
      <c r="I621">
        <v>9.7519908016521443E-3</v>
      </c>
      <c r="J621">
        <v>1.6151178368736636</v>
      </c>
      <c r="K621">
        <v>7.1345300394750474E-3</v>
      </c>
      <c r="L621">
        <v>9.3967446013569211E-3</v>
      </c>
      <c r="M621">
        <v>2.769527553677201</v>
      </c>
      <c r="N621">
        <v>1.8985704721354735E-2</v>
      </c>
      <c r="O621">
        <v>2.1507641339726966</v>
      </c>
      <c r="P621">
        <v>1.6429367731305162</v>
      </c>
      <c r="Q621">
        <v>7.5871709860042061E-3</v>
      </c>
      <c r="R621">
        <v>0.38089645785092269</v>
      </c>
      <c r="S621">
        <v>5.5026950674887802E-5</v>
      </c>
      <c r="T621">
        <v>0.38089645785092319</v>
      </c>
      <c r="U621">
        <v>1.348755105038534</v>
      </c>
      <c r="V621">
        <v>0.28584009037793068</v>
      </c>
      <c r="W621">
        <v>0.22598648986169281</v>
      </c>
      <c r="X621">
        <v>1.3071460944801454</v>
      </c>
      <c r="Y621">
        <v>0.30483358271101446</v>
      </c>
      <c r="Z621">
        <v>1.1470872111956369</v>
      </c>
    </row>
    <row r="622" spans="1:26" x14ac:dyDescent="0.2">
      <c r="A622" s="1">
        <v>8792</v>
      </c>
      <c r="B622" s="1" t="s">
        <v>738</v>
      </c>
      <c r="C622" s="1" t="s">
        <v>97</v>
      </c>
      <c r="D622" s="131">
        <v>43059</v>
      </c>
      <c r="F622" s="1">
        <v>0.21113000000000001</v>
      </c>
      <c r="G622" s="5">
        <v>0.10353000000000101</v>
      </c>
      <c r="H622" s="174" t="s">
        <v>750</v>
      </c>
      <c r="I622">
        <v>1.0036174753162701E-2</v>
      </c>
      <c r="J622">
        <v>0.59361373162402908</v>
      </c>
      <c r="K622">
        <v>7.1352598359899723E-3</v>
      </c>
      <c r="L622">
        <v>8.5149986085749536E-3</v>
      </c>
      <c r="M622">
        <v>1.6344505487990975</v>
      </c>
      <c r="N622">
        <v>1.011732900049404E-2</v>
      </c>
      <c r="O622">
        <v>1.5958785957601063</v>
      </c>
      <c r="P622">
        <v>0.64178803658219452</v>
      </c>
      <c r="Q622">
        <v>9.851302889408135E-3</v>
      </c>
      <c r="R622">
        <v>0.19308960059232727</v>
      </c>
      <c r="S622">
        <v>7.1447863660751879E-5</v>
      </c>
      <c r="T622">
        <v>0.1930896005923268</v>
      </c>
      <c r="U622">
        <v>0.68488170955662642</v>
      </c>
      <c r="V622">
        <v>0.24347291428091444</v>
      </c>
      <c r="W622">
        <v>2.2632561384845826E-5</v>
      </c>
      <c r="X622">
        <v>0.19702831660932743</v>
      </c>
      <c r="Y622">
        <v>1.550822338759972E-5</v>
      </c>
      <c r="Z622">
        <v>0.19020903359862815</v>
      </c>
    </row>
    <row r="623" spans="1:26" x14ac:dyDescent="0.2">
      <c r="A623" s="157">
        <v>8717</v>
      </c>
      <c r="B623" s="157" t="s">
        <v>87</v>
      </c>
      <c r="C623" s="157" t="s">
        <v>79</v>
      </c>
      <c r="D623" s="161">
        <v>43059</v>
      </c>
      <c r="E623" s="159"/>
      <c r="F623" s="169">
        <v>1.1119699999999999</v>
      </c>
      <c r="G623" s="169">
        <v>10.2403</v>
      </c>
      <c r="H623" s="174" t="s">
        <v>749</v>
      </c>
      <c r="I623">
        <v>9.7519908016521443E-3</v>
      </c>
      <c r="J623">
        <v>1.6151178368736636</v>
      </c>
      <c r="K623">
        <v>7.1345300394750474E-3</v>
      </c>
      <c r="L623">
        <v>9.3967446013569211E-3</v>
      </c>
      <c r="M623">
        <v>2.769527553677201</v>
      </c>
      <c r="N623">
        <v>1.8985704721354735E-2</v>
      </c>
      <c r="O623">
        <v>2.1507641339726966</v>
      </c>
      <c r="P623">
        <v>1.6429367731305162</v>
      </c>
      <c r="Q623">
        <v>7.5871709860042061E-3</v>
      </c>
      <c r="R623">
        <v>0.38089645785092269</v>
      </c>
      <c r="S623">
        <v>5.5026950674887802E-5</v>
      </c>
      <c r="T623">
        <v>0.38089645785092319</v>
      </c>
      <c r="U623">
        <v>1.348755105038534</v>
      </c>
      <c r="V623">
        <v>0.28584009037793068</v>
      </c>
      <c r="W623">
        <v>0.22598648986169281</v>
      </c>
      <c r="X623">
        <v>1.3071460944801454</v>
      </c>
      <c r="Y623">
        <v>0.30483358271101446</v>
      </c>
      <c r="Z623">
        <v>1.1470872111956369</v>
      </c>
    </row>
    <row r="624" spans="1:26" x14ac:dyDescent="0.2">
      <c r="A624" s="1">
        <v>8795</v>
      </c>
      <c r="B624" s="1" t="s">
        <v>739</v>
      </c>
      <c r="C624" s="1" t="s">
        <v>97</v>
      </c>
      <c r="D624" s="131">
        <v>43059</v>
      </c>
      <c r="F624" s="1">
        <v>0.30334</v>
      </c>
      <c r="G624" s="5">
        <v>0.1030300000000004</v>
      </c>
      <c r="H624" s="174" t="s">
        <v>751</v>
      </c>
      <c r="I624">
        <v>1.0015911743634247E-2</v>
      </c>
      <c r="J624">
        <v>0.47359321685596906</v>
      </c>
      <c r="K624">
        <v>7.1280552405999431E-3</v>
      </c>
      <c r="L624">
        <v>7.653852559554448E-3</v>
      </c>
      <c r="M624">
        <v>1.0852951753598017</v>
      </c>
      <c r="N624">
        <v>8.81546382189324E-3</v>
      </c>
      <c r="O624">
        <v>1.6394645752610388</v>
      </c>
      <c r="P624">
        <v>0.54034061760804208</v>
      </c>
      <c r="Q624">
        <v>1.5101550946903099E-2</v>
      </c>
      <c r="R624">
        <v>0.15438771756521649</v>
      </c>
      <c r="S624">
        <v>1.0952597491244692E-4</v>
      </c>
      <c r="T624">
        <v>0.1543877175652166</v>
      </c>
      <c r="U624">
        <v>0.13600167570348959</v>
      </c>
      <c r="V624">
        <v>0.38916205519564723</v>
      </c>
      <c r="W624">
        <v>1.5961745238014851E-4</v>
      </c>
      <c r="X624">
        <v>0.17924219858095608</v>
      </c>
      <c r="Y624">
        <v>2.1715054046820701E-5</v>
      </c>
      <c r="Z624">
        <v>0.31925440766945384</v>
      </c>
    </row>
    <row r="625" spans="1:26" x14ac:dyDescent="0.2">
      <c r="A625" s="157">
        <v>8717</v>
      </c>
      <c r="B625" s="157" t="s">
        <v>87</v>
      </c>
      <c r="C625" s="157" t="s">
        <v>79</v>
      </c>
      <c r="D625" s="161">
        <v>43059</v>
      </c>
      <c r="E625" s="159"/>
      <c r="F625" s="169">
        <v>1.1119699999999999</v>
      </c>
      <c r="G625" s="169">
        <v>10.2403</v>
      </c>
      <c r="H625" s="174" t="s">
        <v>752</v>
      </c>
      <c r="I625">
        <v>9.8558691269103639E-3</v>
      </c>
      <c r="J625">
        <v>1.6215963453662881</v>
      </c>
      <c r="K625">
        <v>7.1203676811972321E-3</v>
      </c>
      <c r="L625">
        <v>9.8702169857635882E-3</v>
      </c>
      <c r="M625">
        <v>2.7687046467846677</v>
      </c>
      <c r="N625">
        <v>1.7790733791391202E-2</v>
      </c>
      <c r="O625">
        <v>2.1304884150200771</v>
      </c>
      <c r="P625">
        <v>1.6387846762757365</v>
      </c>
      <c r="Q625">
        <v>7.5573857807014868E-3</v>
      </c>
      <c r="R625">
        <v>0.27906561524335771</v>
      </c>
      <c r="S625">
        <v>5.481092957478903E-5</v>
      </c>
      <c r="T625">
        <v>0.27906561524335699</v>
      </c>
      <c r="U625">
        <v>1.3528222872679498</v>
      </c>
      <c r="V625">
        <v>0.3288664315178681</v>
      </c>
      <c r="W625">
        <v>0.18286076538894536</v>
      </c>
      <c r="X625">
        <v>0.83054142593839675</v>
      </c>
      <c r="Y625">
        <v>0.24811149172463123</v>
      </c>
      <c r="Z625">
        <v>0.85369312877816117</v>
      </c>
    </row>
    <row r="627" spans="1:26" x14ac:dyDescent="0.2">
      <c r="A627" s="157">
        <v>8717</v>
      </c>
      <c r="B627" s="157" t="s">
        <v>87</v>
      </c>
      <c r="C627" s="157" t="s">
        <v>79</v>
      </c>
      <c r="D627" s="161">
        <v>43075</v>
      </c>
      <c r="E627" s="159"/>
      <c r="F627" s="169">
        <v>1.1119699999999999</v>
      </c>
      <c r="G627" s="169">
        <v>10.2403</v>
      </c>
      <c r="H627" t="s">
        <v>753</v>
      </c>
      <c r="I627">
        <v>9.838958736144033E-3</v>
      </c>
      <c r="J627">
        <v>0.71093500522035735</v>
      </c>
      <c r="K627">
        <v>7.1622931732189228E-3</v>
      </c>
      <c r="L627">
        <v>8.9927374173793782E-3</v>
      </c>
      <c r="M627">
        <v>2.7688008734833875</v>
      </c>
      <c r="N627">
        <v>1.2747192621232733E-2</v>
      </c>
      <c r="O627">
        <v>2.1283899693577939</v>
      </c>
      <c r="P627">
        <v>0.77132213197168786</v>
      </c>
      <c r="Q627">
        <v>7.5666428102072886E-3</v>
      </c>
      <c r="R627">
        <v>0.11926620910333449</v>
      </c>
      <c r="S627">
        <v>5.4878067392949638E-5</v>
      </c>
      <c r="T627">
        <v>0.11926620910333532</v>
      </c>
      <c r="U627">
        <v>1.3434968261911255</v>
      </c>
      <c r="V627">
        <v>0.25784415056154431</v>
      </c>
      <c r="W627">
        <v>0.18654280401629589</v>
      </c>
      <c r="X627">
        <v>0.34792142148529859</v>
      </c>
      <c r="Y627">
        <v>0.25039032761584845</v>
      </c>
      <c r="Z627">
        <v>0.29270490086302586</v>
      </c>
    </row>
    <row r="628" spans="1:26" x14ac:dyDescent="0.2">
      <c r="A628" s="1">
        <v>8871</v>
      </c>
      <c r="B628" s="1" t="s">
        <v>764</v>
      </c>
      <c r="C628" s="1" t="s">
        <v>484</v>
      </c>
      <c r="D628" s="175">
        <v>43075</v>
      </c>
      <c r="F628" s="1">
        <v>0.13113</v>
      </c>
      <c r="G628" s="5">
        <v>9.7879999999999967E-2</v>
      </c>
      <c r="H628" t="s">
        <v>754</v>
      </c>
      <c r="I628">
        <v>9.9434461719498258E-3</v>
      </c>
      <c r="J628">
        <v>1.0764908256013663</v>
      </c>
      <c r="K628">
        <v>7.1708832944867937E-3</v>
      </c>
      <c r="L628">
        <v>9.2185584098896482E-3</v>
      </c>
      <c r="M628">
        <v>2.1792813632192898</v>
      </c>
      <c r="N628">
        <v>1.4353141976729681E-2</v>
      </c>
      <c r="O628">
        <v>1.6396924975867804</v>
      </c>
      <c r="P628">
        <v>1.1664853118448766</v>
      </c>
      <c r="Q628">
        <v>7.4869579589435971E-3</v>
      </c>
      <c r="R628">
        <v>0.26537990573485271</v>
      </c>
      <c r="S628">
        <v>5.4300142579061613E-5</v>
      </c>
      <c r="T628">
        <v>0.26537990573485298</v>
      </c>
      <c r="U628">
        <v>3.5324368256808834E-3</v>
      </c>
      <c r="V628">
        <v>7.1722600953199116</v>
      </c>
      <c r="W628">
        <v>4.5125687326210383E-3</v>
      </c>
      <c r="X628">
        <v>0.31493935243271143</v>
      </c>
      <c r="Y628">
        <v>1.6100700401186483E-5</v>
      </c>
      <c r="Z628">
        <v>7.3183650380243588</v>
      </c>
    </row>
    <row r="629" spans="1:26" x14ac:dyDescent="0.2">
      <c r="A629" s="157">
        <v>8717</v>
      </c>
      <c r="B629" s="157" t="s">
        <v>87</v>
      </c>
      <c r="C629" s="157" t="s">
        <v>79</v>
      </c>
      <c r="D629" s="161">
        <v>43075</v>
      </c>
      <c r="E629" s="159"/>
      <c r="F629" s="169">
        <v>1.1119699999999999</v>
      </c>
      <c r="G629" s="169">
        <v>10.2403</v>
      </c>
      <c r="H629" t="s">
        <v>755</v>
      </c>
      <c r="I629">
        <v>9.9292912685992434E-3</v>
      </c>
      <c r="J629">
        <v>0.78493637849287767</v>
      </c>
      <c r="K629">
        <v>7.1670370248694271E-3</v>
      </c>
      <c r="L629">
        <v>8.2333636221101729E-3</v>
      </c>
      <c r="M629">
        <v>2.7686456055142221</v>
      </c>
      <c r="N629">
        <v>1.2384280922104703E-2</v>
      </c>
      <c r="O629">
        <v>2.1132887825257161</v>
      </c>
      <c r="P629">
        <v>0.82272751995797788</v>
      </c>
      <c r="Q629">
        <v>7.5713650721370013E-3</v>
      </c>
      <c r="R629">
        <v>0.15958310259551881</v>
      </c>
      <c r="S629">
        <v>5.4912316215700514E-5</v>
      </c>
      <c r="T629">
        <v>0.15958310259551839</v>
      </c>
      <c r="U629">
        <v>1.3442114639026967</v>
      </c>
      <c r="V629">
        <v>0.23794828691609907</v>
      </c>
      <c r="W629">
        <v>0.18374100373862751</v>
      </c>
      <c r="X629">
        <v>0.36307261182586309</v>
      </c>
      <c r="Y629">
        <v>0.24717317494167834</v>
      </c>
      <c r="Z629">
        <v>0.33219748179850284</v>
      </c>
    </row>
    <row r="630" spans="1:26" x14ac:dyDescent="0.2">
      <c r="A630" s="1">
        <v>8866</v>
      </c>
      <c r="B630" s="1" t="s">
        <v>759</v>
      </c>
      <c r="C630" s="1" t="s">
        <v>484</v>
      </c>
      <c r="D630" s="175">
        <v>43075</v>
      </c>
      <c r="F630" s="1">
        <v>0.12981000000000001</v>
      </c>
      <c r="G630" s="5">
        <v>0.1066900000000004</v>
      </c>
      <c r="H630" t="s">
        <v>756</v>
      </c>
      <c r="I630">
        <v>9.958227133011888E-3</v>
      </c>
      <c r="J630">
        <v>0.40841426461662456</v>
      </c>
      <c r="K630">
        <v>7.1652108168270444E-3</v>
      </c>
      <c r="L630">
        <v>8.6297548439039085E-3</v>
      </c>
      <c r="M630">
        <v>1.6061776359770736</v>
      </c>
      <c r="N630">
        <v>9.4611284750372986E-3</v>
      </c>
      <c r="O630">
        <v>1.1870296162534182</v>
      </c>
      <c r="P630">
        <v>0.46060615303164765</v>
      </c>
      <c r="Q630">
        <v>7.34658705366767E-3</v>
      </c>
      <c r="R630">
        <v>0.17099064080072776</v>
      </c>
      <c r="S630">
        <v>5.3282084215139659E-5</v>
      </c>
      <c r="T630">
        <v>0.17099064080072829</v>
      </c>
      <c r="U630">
        <v>0.21002690423165352</v>
      </c>
      <c r="V630">
        <v>0.37797454263623192</v>
      </c>
      <c r="W630">
        <v>2.3909347791577741E-4</v>
      </c>
      <c r="X630">
        <v>0.17487947155958838</v>
      </c>
      <c r="Y630">
        <v>5.0199756611284508E-5</v>
      </c>
      <c r="Z630">
        <v>0.34585198054580379</v>
      </c>
    </row>
    <row r="631" spans="1:26" x14ac:dyDescent="0.2">
      <c r="A631" s="157">
        <v>8717</v>
      </c>
      <c r="B631" s="157" t="s">
        <v>87</v>
      </c>
      <c r="C631" s="157" t="s">
        <v>79</v>
      </c>
      <c r="D631" s="161">
        <v>43075</v>
      </c>
      <c r="E631" s="159"/>
      <c r="F631" s="169">
        <v>1.1119699999999999</v>
      </c>
      <c r="G631" s="169">
        <v>10.2403</v>
      </c>
      <c r="H631" t="s">
        <v>757</v>
      </c>
      <c r="I631">
        <v>9.8996408036166779E-3</v>
      </c>
      <c r="J631">
        <v>0.58579403275640829</v>
      </c>
      <c r="K631">
        <v>7.1622034962245309E-3</v>
      </c>
      <c r="L631">
        <v>7.9708941605472518E-3</v>
      </c>
      <c r="M631">
        <v>2.7682163015397876</v>
      </c>
      <c r="N631">
        <v>8.7534245363567881E-3</v>
      </c>
      <c r="O631">
        <v>2.114967242380128</v>
      </c>
      <c r="P631">
        <v>0.63126875145517758</v>
      </c>
      <c r="Q631">
        <v>7.5606514233977481E-3</v>
      </c>
      <c r="R631">
        <v>0.15649617809308003</v>
      </c>
      <c r="S631">
        <v>5.483461407588971E-5</v>
      </c>
      <c r="T631">
        <v>0.15649617809308017</v>
      </c>
      <c r="U631">
        <v>1.3451765343732793</v>
      </c>
      <c r="V631">
        <v>0.22791289533513107</v>
      </c>
      <c r="W631">
        <v>0.18547327891404505</v>
      </c>
      <c r="X631">
        <v>0.36573052385707217</v>
      </c>
      <c r="Y631">
        <v>0.24892221143111545</v>
      </c>
      <c r="Z631">
        <v>0.30508790326280333</v>
      </c>
    </row>
    <row r="632" spans="1:26" x14ac:dyDescent="0.2">
      <c r="A632" s="1">
        <v>8868</v>
      </c>
      <c r="B632" s="1" t="s">
        <v>761</v>
      </c>
      <c r="C632" s="1" t="s">
        <v>484</v>
      </c>
      <c r="D632" s="175">
        <v>43075</v>
      </c>
      <c r="F632" s="1">
        <v>0.13328000000000001</v>
      </c>
      <c r="G632" s="5">
        <v>0.10017000000000031</v>
      </c>
      <c r="H632" t="s">
        <v>758</v>
      </c>
      <c r="I632">
        <v>9.9475712616336771E-3</v>
      </c>
      <c r="J632">
        <v>0.38590920653721372</v>
      </c>
      <c r="K632">
        <v>7.1542747607724515E-3</v>
      </c>
      <c r="L632">
        <v>8.7539566536378836E-3</v>
      </c>
      <c r="M632">
        <v>2.4496374951324813</v>
      </c>
      <c r="N632">
        <v>6.7277548593020322E-3</v>
      </c>
      <c r="O632">
        <v>1.8147432836077095</v>
      </c>
      <c r="P632">
        <v>0.4226060121476003</v>
      </c>
      <c r="Q632">
        <v>7.3689492168367973E-3</v>
      </c>
      <c r="R632">
        <v>0.10693699129613783</v>
      </c>
      <c r="S632">
        <v>5.3444268730548785E-5</v>
      </c>
      <c r="T632">
        <v>0.10693699129613794</v>
      </c>
      <c r="U632">
        <v>0.30081719126735801</v>
      </c>
      <c r="V632">
        <v>0.31144157508957765</v>
      </c>
      <c r="W632">
        <v>1.5298318225602937E-4</v>
      </c>
      <c r="X632">
        <v>0.16341106705446878</v>
      </c>
      <c r="Y632">
        <v>4.5970666621573055E-5</v>
      </c>
      <c r="Z632">
        <v>0.21545876639763673</v>
      </c>
    </row>
    <row r="633" spans="1:26" x14ac:dyDescent="0.2">
      <c r="A633" s="157">
        <v>8717</v>
      </c>
      <c r="B633" s="157" t="s">
        <v>87</v>
      </c>
      <c r="C633" s="157" t="s">
        <v>79</v>
      </c>
      <c r="D633" s="161">
        <v>43075</v>
      </c>
      <c r="E633" s="159"/>
      <c r="F633" s="169">
        <v>1.1119699999999999</v>
      </c>
      <c r="G633" s="169">
        <v>10.2403</v>
      </c>
      <c r="H633" t="s">
        <v>757</v>
      </c>
      <c r="I633">
        <v>9.8996408036166779E-3</v>
      </c>
      <c r="J633">
        <v>0.58579403275640829</v>
      </c>
      <c r="K633">
        <v>7.1622034962245309E-3</v>
      </c>
      <c r="L633">
        <v>7.9708941605472518E-3</v>
      </c>
      <c r="M633">
        <v>2.7682163015397876</v>
      </c>
      <c r="N633">
        <v>8.7534245363567881E-3</v>
      </c>
      <c r="O633">
        <v>2.114967242380128</v>
      </c>
      <c r="P633">
        <v>0.63126875145517758</v>
      </c>
      <c r="Q633">
        <v>7.5606514233977481E-3</v>
      </c>
      <c r="R633">
        <v>0.15649617809308003</v>
      </c>
      <c r="S633">
        <v>5.483461407588971E-5</v>
      </c>
      <c r="T633">
        <v>0.15649617809308017</v>
      </c>
      <c r="U633">
        <v>1.3451765343732793</v>
      </c>
      <c r="V633">
        <v>0.22791289533513107</v>
      </c>
      <c r="W633">
        <v>0.18547327891404505</v>
      </c>
      <c r="X633">
        <v>0.36573052385707217</v>
      </c>
      <c r="Y633">
        <v>0.24892221143111545</v>
      </c>
      <c r="Z633">
        <v>0.30508790326280333</v>
      </c>
    </row>
    <row r="634" spans="1:26" x14ac:dyDescent="0.2">
      <c r="H634" s="17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">
      <c r="A635" s="157">
        <v>8717</v>
      </c>
      <c r="B635" s="157" t="s">
        <v>87</v>
      </c>
      <c r="C635" s="157" t="s">
        <v>79</v>
      </c>
      <c r="D635" s="161">
        <v>43076</v>
      </c>
      <c r="E635" s="159"/>
      <c r="F635" s="169">
        <v>1.1119699999999999</v>
      </c>
      <c r="G635" s="169">
        <v>10.2403</v>
      </c>
      <c r="H635" t="s">
        <v>753</v>
      </c>
      <c r="I635">
        <v>9.9608947503488088E-3</v>
      </c>
      <c r="J635">
        <v>0.8020441213679157</v>
      </c>
      <c r="K635">
        <v>7.1438374043358245E-3</v>
      </c>
      <c r="L635">
        <v>5.3070519401131879E-3</v>
      </c>
      <c r="M635">
        <v>2.7690246135405943</v>
      </c>
      <c r="N635">
        <v>1.3309139467130611E-2</v>
      </c>
      <c r="O635">
        <v>2.1045486540774285</v>
      </c>
      <c r="P635">
        <v>0.80219698516366522</v>
      </c>
      <c r="Q635">
        <v>7.5503027672758445E-3</v>
      </c>
      <c r="R635">
        <v>0.14719911123697266</v>
      </c>
      <c r="S635">
        <v>5.4759559092810787E-5</v>
      </c>
      <c r="T635">
        <v>0.14719911123697277</v>
      </c>
      <c r="U635">
        <v>1.3454911997596637</v>
      </c>
      <c r="V635">
        <v>0.24685213923019972</v>
      </c>
      <c r="W635">
        <v>0.17741727709524105</v>
      </c>
      <c r="X635">
        <v>0.48497233852707228</v>
      </c>
      <c r="Y635">
        <v>0.23884034935825169</v>
      </c>
      <c r="Z635">
        <v>0.41106049775710801</v>
      </c>
    </row>
    <row r="636" spans="1:26" x14ac:dyDescent="0.2">
      <c r="A636" s="1">
        <v>8870</v>
      </c>
      <c r="B636" s="1" t="s">
        <v>763</v>
      </c>
      <c r="C636" s="1" t="s">
        <v>484</v>
      </c>
      <c r="D636" s="175">
        <v>43076</v>
      </c>
      <c r="F636" s="1">
        <v>0.11149000000000001</v>
      </c>
      <c r="G636" s="5">
        <v>9.439000000000064E-2</v>
      </c>
      <c r="H636" t="s">
        <v>765</v>
      </c>
      <c r="I636">
        <v>1.0036162626380577E-2</v>
      </c>
      <c r="J636">
        <v>0.3253927685189747</v>
      </c>
      <c r="K636">
        <v>7.1415717099396021E-3</v>
      </c>
      <c r="L636">
        <v>2.983864162180193E-3</v>
      </c>
      <c r="M636">
        <v>3.9635067574390543</v>
      </c>
      <c r="N636">
        <v>7.023997377875001E-3</v>
      </c>
      <c r="O636">
        <v>2.9454258110172407</v>
      </c>
      <c r="P636">
        <v>0.32750008241296247</v>
      </c>
      <c r="Q636">
        <v>7.4567651075502298E-3</v>
      </c>
      <c r="R636">
        <v>5.5733750310765988E-2</v>
      </c>
      <c r="S636">
        <v>5.4081164972332879E-5</v>
      </c>
      <c r="T636">
        <v>5.5733750310766661E-2</v>
      </c>
      <c r="U636">
        <v>5.1096372654026766E-3</v>
      </c>
      <c r="V636">
        <v>1.8785734005149792</v>
      </c>
      <c r="W636">
        <v>4.4406481689129151E-3</v>
      </c>
      <c r="X636">
        <v>0.15895614604904432</v>
      </c>
      <c r="Y636">
        <v>2.2624152588055203E-5</v>
      </c>
      <c r="Z636">
        <v>1.841920164682169</v>
      </c>
    </row>
    <row r="637" spans="1:26" x14ac:dyDescent="0.2">
      <c r="A637" s="157">
        <v>8717</v>
      </c>
      <c r="B637" s="157" t="s">
        <v>87</v>
      </c>
      <c r="C637" s="157" t="s">
        <v>79</v>
      </c>
      <c r="D637" s="161">
        <v>43076</v>
      </c>
      <c r="E637" s="159"/>
      <c r="F637" s="169">
        <v>1.1119699999999999</v>
      </c>
      <c r="G637" s="169">
        <v>10.2403</v>
      </c>
      <c r="H637" t="s">
        <v>755</v>
      </c>
      <c r="I637">
        <v>9.9890034372662716E-3</v>
      </c>
      <c r="J637">
        <v>0.44976672389535433</v>
      </c>
      <c r="K637">
        <v>7.1443568858182817E-3</v>
      </c>
      <c r="L637">
        <v>3.5940579056758033E-3</v>
      </c>
      <c r="M637">
        <v>2.7690532919255606</v>
      </c>
      <c r="N637">
        <v>6.3589312552938928E-3</v>
      </c>
      <c r="O637">
        <v>2.0962367283926273</v>
      </c>
      <c r="P637">
        <v>0.42320582999161749</v>
      </c>
      <c r="Q637">
        <v>7.5593987217152893E-3</v>
      </c>
      <c r="R637">
        <v>8.7981910616060519E-2</v>
      </c>
      <c r="S637">
        <v>5.4825528692969203E-5</v>
      </c>
      <c r="T637">
        <v>8.7981910616060671E-2</v>
      </c>
      <c r="U637">
        <v>1.344916452967889</v>
      </c>
      <c r="V637">
        <v>0.16215314042906923</v>
      </c>
      <c r="W637">
        <v>0.17660051923180556</v>
      </c>
      <c r="X637">
        <v>0.28666047514263693</v>
      </c>
      <c r="Y637">
        <v>0.23748806247605955</v>
      </c>
      <c r="Z637">
        <v>0.2389040588154161</v>
      </c>
    </row>
    <row r="638" spans="1:26" x14ac:dyDescent="0.2">
      <c r="A638" s="1">
        <v>8867</v>
      </c>
      <c r="B638" s="1" t="s">
        <v>760</v>
      </c>
      <c r="C638" s="1" t="s">
        <v>484</v>
      </c>
      <c r="D638" s="175">
        <v>43076</v>
      </c>
      <c r="F638" s="1">
        <v>0.13796</v>
      </c>
      <c r="G638" s="5">
        <v>0.10299999999999976</v>
      </c>
      <c r="H638" t="s">
        <v>766</v>
      </c>
      <c r="I638">
        <v>1.0057204247676688E-2</v>
      </c>
      <c r="J638">
        <v>0.36361118734178599</v>
      </c>
      <c r="K638">
        <v>7.1414440963103228E-3</v>
      </c>
      <c r="L638">
        <v>2.3447991928592649E-3</v>
      </c>
      <c r="M638">
        <v>6.682094010827643</v>
      </c>
      <c r="N638">
        <v>5.2126776653457765E-3</v>
      </c>
      <c r="O638">
        <v>4.8789381260559797</v>
      </c>
      <c r="P638">
        <v>0.37460463629441249</v>
      </c>
      <c r="Q638">
        <v>7.3370066543010761E-3</v>
      </c>
      <c r="R638">
        <v>3.5790414457695957E-2</v>
      </c>
      <c r="S638">
        <v>5.3212601114737174E-5</v>
      </c>
      <c r="T638">
        <v>3.5790414457696498E-2</v>
      </c>
      <c r="U638">
        <v>0.44971552738171516</v>
      </c>
      <c r="V638">
        <v>0.23096676271368607</v>
      </c>
      <c r="W638">
        <v>1.1140861024357193E-4</v>
      </c>
      <c r="X638">
        <v>0.15306081711664812</v>
      </c>
      <c r="Y638">
        <v>5.0147084972436821E-5</v>
      </c>
      <c r="Z638">
        <v>0.19955056354173339</v>
      </c>
    </row>
    <row r="639" spans="1:26" x14ac:dyDescent="0.2">
      <c r="A639" s="157">
        <v>8717</v>
      </c>
      <c r="B639" s="157" t="s">
        <v>87</v>
      </c>
      <c r="C639" s="157" t="s">
        <v>79</v>
      </c>
      <c r="D639" s="161">
        <v>43076</v>
      </c>
      <c r="E639" s="159"/>
      <c r="F639" s="169">
        <v>1.1119699999999999</v>
      </c>
      <c r="G639" s="169">
        <v>10.2403</v>
      </c>
      <c r="H639" t="s">
        <v>757</v>
      </c>
      <c r="I639">
        <v>9.9918011171564354E-3</v>
      </c>
      <c r="J639">
        <v>0.38261409799573332</v>
      </c>
      <c r="K639">
        <v>7.1452048123481242E-3</v>
      </c>
      <c r="L639">
        <v>3.8788164163102881E-3</v>
      </c>
      <c r="M639">
        <v>2.7692447667937294</v>
      </c>
      <c r="N639">
        <v>6.6746572857220351E-3</v>
      </c>
      <c r="O639">
        <v>2.098110369714286</v>
      </c>
      <c r="P639">
        <v>0.40706260765154961</v>
      </c>
      <c r="Q639">
        <v>7.5661990452357726E-3</v>
      </c>
      <c r="R639">
        <v>9.7681899343492626E-2</v>
      </c>
      <c r="S639">
        <v>5.487484892940849E-5</v>
      </c>
      <c r="T639">
        <v>9.7681899343491918E-2</v>
      </c>
      <c r="U639">
        <v>1.3459437720952645</v>
      </c>
      <c r="V639">
        <v>0.13800502648571525</v>
      </c>
      <c r="W639">
        <v>0.1766679942965946</v>
      </c>
      <c r="X639">
        <v>0.25888774318813107</v>
      </c>
      <c r="Y639">
        <v>0.237759335057698</v>
      </c>
      <c r="Z639">
        <v>0.19996599210079266</v>
      </c>
    </row>
    <row r="640" spans="1:26" x14ac:dyDescent="0.2">
      <c r="A640" s="1">
        <v>8869</v>
      </c>
      <c r="B640" s="1" t="s">
        <v>762</v>
      </c>
      <c r="C640" s="1" t="s">
        <v>484</v>
      </c>
      <c r="D640" s="175">
        <v>43076</v>
      </c>
      <c r="F640" s="1">
        <v>0.15039</v>
      </c>
      <c r="G640" s="5">
        <v>9.789999999999921E-2</v>
      </c>
      <c r="H640" t="s">
        <v>767</v>
      </c>
      <c r="I640">
        <v>1.0141654124488709E-2</v>
      </c>
      <c r="J640">
        <v>0.43690634685669349</v>
      </c>
      <c r="K640">
        <v>7.1419321348693034E-3</v>
      </c>
      <c r="L640">
        <v>2.2938710164928404E-3</v>
      </c>
      <c r="M640">
        <v>11.930344457789465</v>
      </c>
      <c r="N640">
        <v>6.7798564504507322E-3</v>
      </c>
      <c r="O640">
        <v>8.6301129706164144</v>
      </c>
      <c r="P640">
        <v>0.44032853762701712</v>
      </c>
      <c r="Q640">
        <v>7.3377067154228905E-3</v>
      </c>
      <c r="R640">
        <v>4.0825788371924611E-2</v>
      </c>
      <c r="S640">
        <v>5.3217678399655444E-5</v>
      </c>
      <c r="T640">
        <v>4.082578837192434E-2</v>
      </c>
      <c r="U640">
        <v>0.70101764396009092</v>
      </c>
      <c r="V640">
        <v>0.23258643379848068</v>
      </c>
      <c r="W640">
        <v>1.2274776888512374E-4</v>
      </c>
      <c r="X640">
        <v>0.16093301184837799</v>
      </c>
      <c r="Y640">
        <v>8.6044473131554448E-5</v>
      </c>
      <c r="Z640">
        <v>0.17292872444323024</v>
      </c>
    </row>
    <row r="641" spans="1:26" x14ac:dyDescent="0.2">
      <c r="A641" s="157">
        <v>8717</v>
      </c>
      <c r="B641" s="157" t="s">
        <v>87</v>
      </c>
      <c r="C641" s="157" t="s">
        <v>79</v>
      </c>
      <c r="D641" s="161">
        <v>43076</v>
      </c>
      <c r="E641" s="159"/>
      <c r="F641" s="169">
        <v>1.1119699999999999</v>
      </c>
      <c r="G641" s="169">
        <v>10.2403</v>
      </c>
      <c r="H641" t="s">
        <v>768</v>
      </c>
      <c r="I641">
        <v>9.9746728294664612E-3</v>
      </c>
      <c r="J641">
        <v>0.42414389610569919</v>
      </c>
      <c r="K641">
        <v>7.1480385972974682E-3</v>
      </c>
      <c r="L641">
        <v>3.8386037525959451E-3</v>
      </c>
      <c r="M641">
        <v>2.7687978923054999</v>
      </c>
      <c r="N641">
        <v>7.2287091943425757E-3</v>
      </c>
      <c r="O641">
        <v>2.1012223524267446</v>
      </c>
      <c r="P641">
        <v>0.42340165168098615</v>
      </c>
      <c r="Q641">
        <v>7.5718317341178726E-3</v>
      </c>
      <c r="R641">
        <v>7.7851683584586939E-2</v>
      </c>
      <c r="S641">
        <v>5.4915700742799024E-5</v>
      </c>
      <c r="T641">
        <v>7.7851683584586939E-2</v>
      </c>
      <c r="U641">
        <v>1.3416380926209421</v>
      </c>
      <c r="V641">
        <v>0.21089391573194222</v>
      </c>
      <c r="W641">
        <v>0.17423549316097275</v>
      </c>
      <c r="X641">
        <v>0.26469944691935843</v>
      </c>
      <c r="Y641">
        <v>0.23371347426346345</v>
      </c>
      <c r="Z641">
        <v>0.26828806750888401</v>
      </c>
    </row>
    <row r="643" spans="1:26" x14ac:dyDescent="0.2">
      <c r="A643" s="157">
        <v>8717</v>
      </c>
      <c r="B643" s="157" t="s">
        <v>87</v>
      </c>
      <c r="C643" s="157" t="s">
        <v>79</v>
      </c>
      <c r="D643" s="161">
        <v>43080</v>
      </c>
      <c r="E643" s="159"/>
      <c r="F643" s="169">
        <v>1.1119699999999999</v>
      </c>
      <c r="G643" s="169">
        <v>10.2403</v>
      </c>
      <c r="H643" t="s">
        <v>592</v>
      </c>
      <c r="I643">
        <v>9.9374549430789449E-3</v>
      </c>
      <c r="J643">
        <v>0.85795313420501973</v>
      </c>
      <c r="K643">
        <v>7.1494531053744297E-3</v>
      </c>
      <c r="L643">
        <v>6.2872855249525702E-3</v>
      </c>
      <c r="M643">
        <v>2.7690292512750965</v>
      </c>
      <c r="N643">
        <v>1.1742804992762635E-2</v>
      </c>
      <c r="O643">
        <v>2.1096408120556909</v>
      </c>
      <c r="P643">
        <v>0.85218016687788112</v>
      </c>
      <c r="Q643">
        <v>7.5637491352817257E-3</v>
      </c>
      <c r="R643">
        <v>0.1926210120816565</v>
      </c>
      <c r="S643">
        <v>5.4857080636793528E-5</v>
      </c>
      <c r="T643">
        <v>0.19262101208165672</v>
      </c>
      <c r="U643">
        <v>1.3389516285517893</v>
      </c>
      <c r="V643">
        <v>0.24294957694497385</v>
      </c>
      <c r="W643">
        <v>0.18155266907750806</v>
      </c>
      <c r="X643">
        <v>0.45712575966939162</v>
      </c>
      <c r="Y643">
        <v>0.24303338481250847</v>
      </c>
      <c r="Z643">
        <v>0.43407037397785664</v>
      </c>
    </row>
    <row r="644" spans="1:26" x14ac:dyDescent="0.2">
      <c r="A644" s="1">
        <v>8893</v>
      </c>
      <c r="B644" s="1" t="s">
        <v>774</v>
      </c>
      <c r="C644" s="1" t="s">
        <v>97</v>
      </c>
      <c r="D644" s="175">
        <v>43080</v>
      </c>
      <c r="E644" s="8">
        <v>0.3</v>
      </c>
      <c r="F644" s="1">
        <v>0.21312</v>
      </c>
      <c r="G644" s="5">
        <v>0.1021099999999997</v>
      </c>
      <c r="H644" t="s">
        <v>769</v>
      </c>
      <c r="I644">
        <v>1.0065127396672511E-2</v>
      </c>
      <c r="J644">
        <v>0.3743741322385199</v>
      </c>
      <c r="K644">
        <v>7.1460474769994061E-3</v>
      </c>
      <c r="L644">
        <v>1.6625272094468079E-2</v>
      </c>
      <c r="M644">
        <v>0.3406903992618302</v>
      </c>
      <c r="N644">
        <v>1.2780440988825642E-2</v>
      </c>
      <c r="O644">
        <v>0.68899289507469363</v>
      </c>
      <c r="P644">
        <v>0.37460746819481727</v>
      </c>
      <c r="Q644">
        <v>2.0387286747722149E-2</v>
      </c>
      <c r="R644">
        <v>0.26547931205776026</v>
      </c>
      <c r="S644">
        <v>1.4786146566765648E-4</v>
      </c>
      <c r="T644">
        <v>0.26547931205776004</v>
      </c>
      <c r="U644">
        <v>0.35361165488810686</v>
      </c>
      <c r="V644">
        <v>0.24792314766394022</v>
      </c>
      <c r="W644">
        <v>2.4259896990148889E-3</v>
      </c>
      <c r="X644">
        <v>0.14944866348395577</v>
      </c>
      <c r="Y644">
        <v>8.578897321125787E-4</v>
      </c>
      <c r="Z644">
        <v>0.18636645499281843</v>
      </c>
    </row>
    <row r="645" spans="1:26" x14ac:dyDescent="0.2">
      <c r="A645" s="157">
        <v>8717</v>
      </c>
      <c r="B645" s="157" t="s">
        <v>87</v>
      </c>
      <c r="C645" s="157" t="s">
        <v>79</v>
      </c>
      <c r="D645" s="161">
        <v>43080</v>
      </c>
      <c r="E645" s="159"/>
      <c r="F645" s="169">
        <v>1.1119699999999999</v>
      </c>
      <c r="G645" s="169">
        <v>10.2403</v>
      </c>
      <c r="H645" t="s">
        <v>594</v>
      </c>
      <c r="I645">
        <v>1.0018497902719616E-2</v>
      </c>
      <c r="J645">
        <v>0.95158021824616401</v>
      </c>
      <c r="K645">
        <v>7.1391530303982938E-3</v>
      </c>
      <c r="L645">
        <v>5.8018474994334423E-3</v>
      </c>
      <c r="M645">
        <v>2.7684222811028727</v>
      </c>
      <c r="N645">
        <v>1.4736542298987085E-2</v>
      </c>
      <c r="O645">
        <v>2.097053276612761</v>
      </c>
      <c r="P645">
        <v>0.93577490113039941</v>
      </c>
      <c r="Q645">
        <v>7.5777103990730824E-3</v>
      </c>
      <c r="R645">
        <v>0.21214003942422113</v>
      </c>
      <c r="S645">
        <v>5.4958336529856043E-5</v>
      </c>
      <c r="T645">
        <v>0.21214003942422202</v>
      </c>
      <c r="U645">
        <v>1.3448608669141446</v>
      </c>
      <c r="V645">
        <v>0.28083639577158576</v>
      </c>
      <c r="W645">
        <v>0.18271866705021506</v>
      </c>
      <c r="X645">
        <v>0.57795358584413425</v>
      </c>
      <c r="Y645">
        <v>0.24592386273078165</v>
      </c>
      <c r="Z645">
        <v>0.49871321007308994</v>
      </c>
    </row>
    <row r="646" spans="1:26" x14ac:dyDescent="0.2">
      <c r="A646" s="1">
        <v>8894</v>
      </c>
      <c r="B646" s="1" t="s">
        <v>778</v>
      </c>
      <c r="C646" s="1" t="s">
        <v>97</v>
      </c>
      <c r="D646" s="175">
        <v>43080</v>
      </c>
      <c r="E646" s="8">
        <v>14.25</v>
      </c>
      <c r="F646" s="1">
        <v>0.20007</v>
      </c>
      <c r="G646" s="5">
        <v>0.10286999999999935</v>
      </c>
      <c r="H646" t="s">
        <v>770</v>
      </c>
      <c r="I646">
        <v>1.0076929670755373E-2</v>
      </c>
      <c r="J646">
        <v>0.39218512811377637</v>
      </c>
      <c r="K646">
        <v>7.1355812991709799E-3</v>
      </c>
      <c r="L646">
        <v>8.6888258040574932E-3</v>
      </c>
      <c r="M646">
        <v>0.84608989482111152</v>
      </c>
      <c r="N646">
        <v>6.4595760099291502E-3</v>
      </c>
      <c r="O646">
        <v>1.5028371925423833</v>
      </c>
      <c r="P646">
        <v>0.383253443157267</v>
      </c>
      <c r="Q646">
        <v>1.7910469384808957E-2</v>
      </c>
      <c r="R646">
        <v>0.10841417722183377</v>
      </c>
      <c r="S646">
        <v>1.2989802354790682E-4</v>
      </c>
      <c r="T646">
        <v>0.10841417722183312</v>
      </c>
      <c r="U646">
        <v>0.85090330598650699</v>
      </c>
      <c r="V646">
        <v>0.21551815634811144</v>
      </c>
      <c r="W646">
        <v>7.0574695598744033E-2</v>
      </c>
      <c r="X646">
        <v>0.20407520545021471</v>
      </c>
      <c r="Y646">
        <v>6.0035429517738159E-2</v>
      </c>
      <c r="Z646">
        <v>0.17928548904388328</v>
      </c>
    </row>
    <row r="647" spans="1:26" x14ac:dyDescent="0.2">
      <c r="A647" s="157">
        <v>8717</v>
      </c>
      <c r="B647" s="157" t="s">
        <v>87</v>
      </c>
      <c r="C647" s="157" t="s">
        <v>79</v>
      </c>
      <c r="D647" s="161">
        <v>43080</v>
      </c>
      <c r="E647" s="159"/>
      <c r="F647" s="169">
        <v>1.1119699999999999</v>
      </c>
      <c r="G647" s="169">
        <v>10.2403</v>
      </c>
      <c r="H647" t="s">
        <v>596</v>
      </c>
      <c r="I647">
        <v>9.9352575836303015E-3</v>
      </c>
      <c r="J647">
        <v>1.0465498553824786</v>
      </c>
      <c r="K647">
        <v>7.1302972925960384E-3</v>
      </c>
      <c r="L647">
        <v>7.347051900081147E-3</v>
      </c>
      <c r="M647">
        <v>2.7690268805017806</v>
      </c>
      <c r="N647">
        <v>1.139830383116542E-2</v>
      </c>
      <c r="O647">
        <v>2.1124959344140399</v>
      </c>
      <c r="P647">
        <v>1.1066974119802235</v>
      </c>
      <c r="Q647">
        <v>7.567176475266702E-3</v>
      </c>
      <c r="R647">
        <v>0.16370300616037967</v>
      </c>
      <c r="S647">
        <v>5.4881937868645442E-5</v>
      </c>
      <c r="T647">
        <v>0.16370300616037967</v>
      </c>
      <c r="U647">
        <v>1.3440619620206666</v>
      </c>
      <c r="V647">
        <v>0.29650647417073406</v>
      </c>
      <c r="W647">
        <v>0.18439049105861155</v>
      </c>
      <c r="X647">
        <v>0.52648845951368106</v>
      </c>
      <c r="Y647">
        <v>0.247745956431416</v>
      </c>
      <c r="Z647">
        <v>0.52618109096167509</v>
      </c>
    </row>
    <row r="648" spans="1:26" x14ac:dyDescent="0.2">
      <c r="A648" s="1">
        <v>8895</v>
      </c>
      <c r="B648" s="1" t="s">
        <v>775</v>
      </c>
      <c r="C648" s="1" t="s">
        <v>97</v>
      </c>
      <c r="D648" s="175">
        <v>43080</v>
      </c>
      <c r="E648" s="8">
        <v>24</v>
      </c>
      <c r="F648" s="1">
        <v>0.20857999999999999</v>
      </c>
      <c r="G648" s="5">
        <v>0.10339999999999883</v>
      </c>
      <c r="H648" t="s">
        <v>771</v>
      </c>
      <c r="I648">
        <v>1.0047127920424831E-2</v>
      </c>
      <c r="J648">
        <v>0.42063122829355137</v>
      </c>
      <c r="K648">
        <v>7.1263882636766959E-3</v>
      </c>
      <c r="L648">
        <v>2.1417994631300671E-2</v>
      </c>
      <c r="M648">
        <v>0.25027180449371406</v>
      </c>
      <c r="N648">
        <v>1.4282616637444935E-2</v>
      </c>
      <c r="O648">
        <v>0.41478189743742083</v>
      </c>
      <c r="P648">
        <v>0.48189366469092521</v>
      </c>
      <c r="Q648">
        <v>1.659758286352506E-2</v>
      </c>
      <c r="R648">
        <v>0.31574309409423229</v>
      </c>
      <c r="S648">
        <v>1.203761422061419E-4</v>
      </c>
      <c r="T648">
        <v>0.31574309409423246</v>
      </c>
      <c r="U648">
        <v>0.23484470091188431</v>
      </c>
      <c r="V648">
        <v>0.37716420715162408</v>
      </c>
      <c r="W648">
        <v>1.2921648862295649E-3</v>
      </c>
      <c r="X648">
        <v>0.19742859253912851</v>
      </c>
      <c r="Y648">
        <v>3.0310748559341427E-4</v>
      </c>
      <c r="Z648">
        <v>0.2903658420938689</v>
      </c>
    </row>
    <row r="649" spans="1:26" x14ac:dyDescent="0.2">
      <c r="A649" s="157">
        <v>8717</v>
      </c>
      <c r="B649" s="157" t="s">
        <v>87</v>
      </c>
      <c r="C649" s="157" t="s">
        <v>79</v>
      </c>
      <c r="D649" s="161">
        <v>43080</v>
      </c>
      <c r="E649" s="159"/>
      <c r="F649" s="169">
        <v>1.1119699999999999</v>
      </c>
      <c r="G649" s="169">
        <v>10.2403</v>
      </c>
      <c r="H649" t="s">
        <v>598</v>
      </c>
      <c r="I649">
        <v>9.9418274696284857E-3</v>
      </c>
      <c r="J649">
        <v>1.0615943140871593</v>
      </c>
      <c r="K649">
        <v>7.1241884094360121E-3</v>
      </c>
      <c r="L649">
        <v>6.4045818237352817E-3</v>
      </c>
      <c r="M649">
        <v>2.7686280046176468</v>
      </c>
      <c r="N649">
        <v>1.3888634278763377E-2</v>
      </c>
      <c r="O649">
        <v>2.1083026263256515</v>
      </c>
      <c r="P649">
        <v>1.1154593693368802</v>
      </c>
      <c r="Q649">
        <v>7.5624714191336578E-3</v>
      </c>
      <c r="R649">
        <v>0.21489154941346936</v>
      </c>
      <c r="S649">
        <v>5.484781383318699E-5</v>
      </c>
      <c r="T649">
        <v>0.21489154941346897</v>
      </c>
      <c r="U649">
        <v>1.348914682609184</v>
      </c>
      <c r="V649">
        <v>0.26112715377665852</v>
      </c>
      <c r="W649">
        <v>0.18675718060640961</v>
      </c>
      <c r="X649">
        <v>0.59648721033832475</v>
      </c>
      <c r="Y649">
        <v>0.25152648673512273</v>
      </c>
      <c r="Z649">
        <v>0.5537625377127825</v>
      </c>
    </row>
    <row r="650" spans="1:26" x14ac:dyDescent="0.2">
      <c r="A650" s="1">
        <v>8896</v>
      </c>
      <c r="B650" s="1" t="s">
        <v>776</v>
      </c>
      <c r="C650" s="1" t="s">
        <v>97</v>
      </c>
      <c r="D650" s="175">
        <v>43080</v>
      </c>
      <c r="E650" s="8">
        <v>29.8</v>
      </c>
      <c r="F650" s="1">
        <v>0.20324</v>
      </c>
      <c r="G650" s="5">
        <v>0.10676999999999914</v>
      </c>
      <c r="H650" t="s">
        <v>772</v>
      </c>
      <c r="I650">
        <v>1.0030287881220049E-2</v>
      </c>
      <c r="J650">
        <v>0.38185235844516063</v>
      </c>
      <c r="K650">
        <v>7.123797597020109E-3</v>
      </c>
      <c r="L650">
        <v>1.7106561302147237E-2</v>
      </c>
      <c r="M650">
        <v>0.29365119333158823</v>
      </c>
      <c r="N650">
        <v>1.0991823125178246E-2</v>
      </c>
      <c r="O650">
        <v>0.56750939719942362</v>
      </c>
      <c r="P650">
        <v>0.46706542553228825</v>
      </c>
      <c r="Q650">
        <v>1.9343828339027997E-2</v>
      </c>
      <c r="R650">
        <v>0.23654358767528208</v>
      </c>
      <c r="S650">
        <v>1.4029364697839446E-4</v>
      </c>
      <c r="T650">
        <v>0.23654358767528169</v>
      </c>
      <c r="U650">
        <v>0.34124225750575132</v>
      </c>
      <c r="V650">
        <v>0.24379668282478234</v>
      </c>
      <c r="W650">
        <v>5.5849712865660407E-2</v>
      </c>
      <c r="X650">
        <v>0.21616247072781133</v>
      </c>
      <c r="Y650">
        <v>1.9061349718568266E-2</v>
      </c>
      <c r="Z650">
        <v>0.24483309880146523</v>
      </c>
    </row>
    <row r="651" spans="1:26" x14ac:dyDescent="0.2">
      <c r="A651" s="157">
        <v>8717</v>
      </c>
      <c r="B651" s="157" t="s">
        <v>87</v>
      </c>
      <c r="C651" s="157" t="s">
        <v>79</v>
      </c>
      <c r="D651" s="161">
        <v>43080</v>
      </c>
      <c r="E651" s="159"/>
      <c r="F651" s="169">
        <v>1.1119699999999999</v>
      </c>
      <c r="G651" s="169">
        <v>10.2403</v>
      </c>
      <c r="H651" t="s">
        <v>600</v>
      </c>
      <c r="I651">
        <v>1.0065479841525598E-2</v>
      </c>
      <c r="J651">
        <v>1.1104187147104971</v>
      </c>
      <c r="K651">
        <v>7.117840975714689E-3</v>
      </c>
      <c r="L651">
        <v>8.7297719628758302E-3</v>
      </c>
      <c r="M651">
        <v>2.7685326582878109</v>
      </c>
      <c r="N651">
        <v>1.6605902367819936E-2</v>
      </c>
      <c r="O651">
        <v>2.0732827018963995</v>
      </c>
      <c r="P651">
        <v>1.1656688050871011</v>
      </c>
      <c r="Q651">
        <v>7.5537416817171039E-3</v>
      </c>
      <c r="R651">
        <v>0.23761074572624419</v>
      </c>
      <c r="S651">
        <v>5.4784500269921892E-5</v>
      </c>
      <c r="T651">
        <v>0.23761074572624441</v>
      </c>
      <c r="U651">
        <v>1.351200261730815</v>
      </c>
      <c r="V651">
        <v>0.25902797459506377</v>
      </c>
      <c r="W651">
        <v>0.18845888161798749</v>
      </c>
      <c r="X651">
        <v>0.64155188422944009</v>
      </c>
      <c r="Y651">
        <v>0.25435961054497053</v>
      </c>
      <c r="Z651">
        <v>0.62595786503620521</v>
      </c>
    </row>
    <row r="652" spans="1:26" x14ac:dyDescent="0.2">
      <c r="A652" s="1">
        <v>8897</v>
      </c>
      <c r="B652" s="1" t="s">
        <v>777</v>
      </c>
      <c r="C652" s="1" t="s">
        <v>97</v>
      </c>
      <c r="D652" s="175">
        <v>43080</v>
      </c>
      <c r="E652" s="8">
        <v>35.4</v>
      </c>
      <c r="F652" s="1">
        <v>7.4480000000000005E-2</v>
      </c>
      <c r="G652" s="5">
        <v>0.10365999999999964</v>
      </c>
      <c r="H652" t="s">
        <v>773</v>
      </c>
      <c r="I652">
        <v>1.0073355418140828E-2</v>
      </c>
      <c r="J652">
        <v>0.35150508875744513</v>
      </c>
      <c r="K652">
        <v>7.1143839475143978E-3</v>
      </c>
      <c r="L652">
        <v>3.6872184276953435E-2</v>
      </c>
      <c r="M652">
        <v>0.11060162248402264</v>
      </c>
      <c r="N652">
        <v>2.6817508073200123E-2</v>
      </c>
      <c r="O652">
        <v>0.20231675463834195</v>
      </c>
      <c r="P652">
        <v>0.69474691501727448</v>
      </c>
      <c r="Q652">
        <v>1.8453366757519823E-2</v>
      </c>
      <c r="R652">
        <v>0.7366006632336568</v>
      </c>
      <c r="S652">
        <v>1.338354578043372E-4</v>
      </c>
      <c r="T652">
        <v>0.73660066323365769</v>
      </c>
      <c r="U652">
        <v>0.12515880600912768</v>
      </c>
      <c r="V652">
        <v>0.32173791950454156</v>
      </c>
      <c r="W652">
        <v>1.0006834453921113E-2</v>
      </c>
      <c r="X652">
        <v>0.17280063082062369</v>
      </c>
      <c r="Y652">
        <v>1.252410588924045E-3</v>
      </c>
      <c r="Z652">
        <v>0.29590081078691394</v>
      </c>
    </row>
    <row r="653" spans="1:26" x14ac:dyDescent="0.2">
      <c r="A653" s="157">
        <v>8717</v>
      </c>
      <c r="B653" s="157" t="s">
        <v>87</v>
      </c>
      <c r="C653" s="157" t="s">
        <v>79</v>
      </c>
      <c r="D653" s="161">
        <v>43080</v>
      </c>
      <c r="E653" s="159"/>
      <c r="F653" s="169">
        <v>1.1119699999999999</v>
      </c>
      <c r="G653" s="169">
        <v>10.2403</v>
      </c>
      <c r="H653" t="s">
        <v>602</v>
      </c>
      <c r="I653">
        <v>1.0095376074670502E-2</v>
      </c>
      <c r="J653">
        <v>1.2700627117407624</v>
      </c>
      <c r="K653">
        <v>7.1117671303593307E-3</v>
      </c>
      <c r="L653">
        <v>5.8671976766878298E-2</v>
      </c>
      <c r="M653">
        <v>2.7673582036185089</v>
      </c>
      <c r="N653">
        <v>4.3172183219607294E-2</v>
      </c>
      <c r="O653">
        <v>2.0815915484518981</v>
      </c>
      <c r="P653">
        <v>1.3772699271962254</v>
      </c>
      <c r="Q653">
        <v>7.5805930018033743E-3</v>
      </c>
      <c r="R653">
        <v>0.2844033637753407</v>
      </c>
      <c r="S653">
        <v>5.4979242983466698E-5</v>
      </c>
      <c r="T653">
        <v>0.28440336377534081</v>
      </c>
      <c r="U653">
        <v>1.3433406424248724</v>
      </c>
      <c r="V653">
        <v>0.28023219368394053</v>
      </c>
      <c r="W653">
        <v>0.18537715120620346</v>
      </c>
      <c r="X653">
        <v>0.65204360791385618</v>
      </c>
      <c r="Y653">
        <v>0.24889332462148508</v>
      </c>
      <c r="Z653">
        <v>0.61645853309940091</v>
      </c>
    </row>
    <row r="655" spans="1:26" x14ac:dyDescent="0.2">
      <c r="A655" s="157">
        <v>8717</v>
      </c>
      <c r="B655" s="157" t="s">
        <v>87</v>
      </c>
      <c r="C655" s="157" t="s">
        <v>79</v>
      </c>
      <c r="D655" s="161">
        <v>43089</v>
      </c>
      <c r="E655" s="159"/>
      <c r="F655" s="169">
        <v>1.1119699999999999</v>
      </c>
      <c r="G655" s="169">
        <v>10.2403</v>
      </c>
      <c r="H655" t="s">
        <v>592</v>
      </c>
      <c r="I655">
        <v>1.0073013517563414E-2</v>
      </c>
      <c r="J655">
        <v>0.72473440425505931</v>
      </c>
      <c r="K655">
        <v>7.1265397353298954E-3</v>
      </c>
      <c r="L655">
        <v>9.2755503151255216E-3</v>
      </c>
      <c r="M655">
        <v>2.7683650286888954</v>
      </c>
      <c r="N655">
        <v>9.1443741372866892E-3</v>
      </c>
      <c r="O655">
        <v>2.0836990565047748</v>
      </c>
      <c r="P655">
        <v>0.66481366244452156</v>
      </c>
      <c r="Q655">
        <v>7.5646820855174348E-3</v>
      </c>
      <c r="R655">
        <v>0.12783892026333132</v>
      </c>
      <c r="S655">
        <v>5.486384698049358E-5</v>
      </c>
      <c r="T655">
        <v>0.12783892026333099</v>
      </c>
      <c r="U655">
        <v>1.344877394061075</v>
      </c>
      <c r="V655">
        <v>0.33442289669731423</v>
      </c>
      <c r="W655">
        <v>0.18863792978844712</v>
      </c>
      <c r="X655">
        <v>0.43510289061836921</v>
      </c>
      <c r="Y655">
        <v>0.25408306579816087</v>
      </c>
      <c r="Z655">
        <v>0.31752124035773405</v>
      </c>
    </row>
    <row r="656" spans="1:26" x14ac:dyDescent="0.2">
      <c r="A656" s="1">
        <v>8898</v>
      </c>
      <c r="B656" s="1" t="s">
        <v>780</v>
      </c>
      <c r="C656" s="1" t="s">
        <v>97</v>
      </c>
      <c r="D656" s="175">
        <v>43089</v>
      </c>
      <c r="E656" s="8">
        <v>0.35</v>
      </c>
      <c r="F656" s="1">
        <v>5.6610000000000001E-2</v>
      </c>
      <c r="G656" s="5">
        <v>0.20767999999999986</v>
      </c>
      <c r="H656" t="s">
        <v>784</v>
      </c>
      <c r="I656">
        <v>1.0048124996764001E-2</v>
      </c>
      <c r="J656">
        <v>0.2522422269820877</v>
      </c>
      <c r="K656">
        <v>7.1129998810345631E-3</v>
      </c>
      <c r="L656">
        <v>9.6424754596637907E-3</v>
      </c>
      <c r="M656">
        <v>1.2295157885455041</v>
      </c>
      <c r="N656">
        <v>4.7065330513942931E-3</v>
      </c>
      <c r="O656">
        <v>1.1127919185671296</v>
      </c>
      <c r="P656">
        <v>0.24850691660949367</v>
      </c>
      <c r="Q656">
        <v>9.088599191359209E-3</v>
      </c>
      <c r="R656">
        <v>8.0357765959231428E-2</v>
      </c>
      <c r="S656">
        <v>6.5916255258949446E-5</v>
      </c>
      <c r="T656">
        <v>8.0357765959231178E-2</v>
      </c>
      <c r="U656">
        <v>0.1594621092860028</v>
      </c>
      <c r="V656">
        <v>0.22466227352491613</v>
      </c>
      <c r="W656">
        <v>6.5351317044308977E-3</v>
      </c>
      <c r="X656">
        <v>0.16672671261672187</v>
      </c>
      <c r="Y656">
        <v>1.0415530404179918E-3</v>
      </c>
      <c r="Z656">
        <v>0.19933473241231439</v>
      </c>
    </row>
    <row r="657" spans="1:28" x14ac:dyDescent="0.2">
      <c r="A657" s="157">
        <v>8717</v>
      </c>
      <c r="B657" s="157" t="s">
        <v>87</v>
      </c>
      <c r="C657" s="157" t="s">
        <v>79</v>
      </c>
      <c r="D657" s="161">
        <v>43089</v>
      </c>
      <c r="E657" s="159"/>
      <c r="F657" s="169">
        <v>1.1119699999999999</v>
      </c>
      <c r="G657" s="169">
        <v>10.2403</v>
      </c>
      <c r="H657" t="s">
        <v>594</v>
      </c>
      <c r="I657">
        <v>9.8987484801216895E-3</v>
      </c>
      <c r="J657">
        <v>0.6125347335227308</v>
      </c>
      <c r="K657">
        <v>7.1075861177013972E-3</v>
      </c>
      <c r="L657">
        <v>6.1952722721196722E-3</v>
      </c>
      <c r="M657">
        <v>2.7683664488460615</v>
      </c>
      <c r="N657">
        <v>1.0867870092254435E-2</v>
      </c>
      <c r="O657">
        <v>2.1152197098555696</v>
      </c>
      <c r="P657">
        <v>0.59592842064354101</v>
      </c>
      <c r="Q657">
        <v>7.5710490063698906E-3</v>
      </c>
      <c r="R657">
        <v>0.13261040229429602</v>
      </c>
      <c r="S657">
        <v>5.4910023907354091E-5</v>
      </c>
      <c r="T657">
        <v>0.13261040229429408</v>
      </c>
      <c r="U657">
        <v>1.346711421686795</v>
      </c>
      <c r="V657">
        <v>0.27406434040964844</v>
      </c>
      <c r="W657">
        <v>0.19162144064278333</v>
      </c>
      <c r="X657">
        <v>0.38680639919253218</v>
      </c>
      <c r="Y657">
        <v>0.25785823454031315</v>
      </c>
      <c r="Z657">
        <v>0.37684698898071939</v>
      </c>
    </row>
    <row r="658" spans="1:28" x14ac:dyDescent="0.2">
      <c r="A658" s="1">
        <v>8899</v>
      </c>
      <c r="B658" s="1" t="s">
        <v>781</v>
      </c>
      <c r="C658" s="1" t="s">
        <v>97</v>
      </c>
      <c r="D658" s="175">
        <v>43089</v>
      </c>
      <c r="E658" s="8">
        <v>2.35</v>
      </c>
      <c r="F658" s="1">
        <v>4.8329999999999998E-2</v>
      </c>
      <c r="G658" s="5">
        <v>0.20737000000000094</v>
      </c>
      <c r="H658" t="s">
        <v>785</v>
      </c>
      <c r="I658">
        <v>1.0063740177246381E-2</v>
      </c>
      <c r="J658">
        <v>0.3563221752750359</v>
      </c>
      <c r="K658">
        <v>7.1240390326666606E-3</v>
      </c>
      <c r="L658">
        <v>7.226529172624222E-3</v>
      </c>
      <c r="M658">
        <v>2.3145462330088367</v>
      </c>
      <c r="N658">
        <v>6.0944826199973842E-3</v>
      </c>
      <c r="O658">
        <v>2.0645946665270678</v>
      </c>
      <c r="P658">
        <v>0.35572256966972837</v>
      </c>
      <c r="Q658">
        <v>8.9733460929524011E-3</v>
      </c>
      <c r="R658">
        <v>4.5191802822291315E-2</v>
      </c>
      <c r="S658">
        <v>6.5080367077062086E-5</v>
      </c>
      <c r="T658">
        <v>4.5191802822290704E-2</v>
      </c>
      <c r="U658">
        <v>0.29981524329503728</v>
      </c>
      <c r="V658">
        <v>0.19865441399089545</v>
      </c>
      <c r="W658">
        <v>0.17684692892543849</v>
      </c>
      <c r="X658">
        <v>0.19664307469093059</v>
      </c>
      <c r="Y658">
        <v>5.3018481111704804E-2</v>
      </c>
      <c r="Z658">
        <v>0.18633077686294319</v>
      </c>
    </row>
    <row r="659" spans="1:28" x14ac:dyDescent="0.2">
      <c r="A659" s="157">
        <v>8717</v>
      </c>
      <c r="B659" s="157" t="s">
        <v>87</v>
      </c>
      <c r="C659" s="157" t="s">
        <v>79</v>
      </c>
      <c r="D659" s="161">
        <v>43089</v>
      </c>
      <c r="E659" s="159"/>
      <c r="F659" s="169">
        <v>1.1119699999999999</v>
      </c>
      <c r="G659" s="169">
        <v>10.2403</v>
      </c>
      <c r="H659" t="s">
        <v>596</v>
      </c>
      <c r="I659">
        <v>9.912276617032284E-3</v>
      </c>
      <c r="J659">
        <v>0.56357260335701342</v>
      </c>
      <c r="K659">
        <v>7.1226513961022671E-3</v>
      </c>
      <c r="L659">
        <v>5.1082810432262604E-3</v>
      </c>
      <c r="M659">
        <v>2.7683957496467677</v>
      </c>
      <c r="N659">
        <v>9.6187276145915119E-3</v>
      </c>
      <c r="O659">
        <v>2.1124386398178747</v>
      </c>
      <c r="P659">
        <v>0.55117335270745604</v>
      </c>
      <c r="Q659">
        <v>7.5627269997384358E-3</v>
      </c>
      <c r="R659">
        <v>0.11342191889234124</v>
      </c>
      <c r="S659">
        <v>5.4849667464976582E-5</v>
      </c>
      <c r="T659">
        <v>0.11342191889234082</v>
      </c>
      <c r="U659">
        <v>1.346770527304791</v>
      </c>
      <c r="V659">
        <v>0.17768494689158837</v>
      </c>
      <c r="W659">
        <v>0.19075001672817704</v>
      </c>
      <c r="X659">
        <v>0.33383229156856259</v>
      </c>
      <c r="Y659">
        <v>0.25701618889632216</v>
      </c>
      <c r="Z659">
        <v>0.27722653131147273</v>
      </c>
    </row>
    <row r="660" spans="1:28" x14ac:dyDescent="0.2">
      <c r="A660" s="1">
        <v>8900</v>
      </c>
      <c r="B660" s="1" t="s">
        <v>782</v>
      </c>
      <c r="C660" s="1" t="s">
        <v>97</v>
      </c>
      <c r="D660" s="175">
        <v>43089</v>
      </c>
      <c r="E660" s="8">
        <v>4.1500000000000004</v>
      </c>
      <c r="F660" s="1">
        <v>3.7019999999999997E-2</v>
      </c>
      <c r="G660" s="5">
        <v>0.20494000000000057</v>
      </c>
      <c r="H660" t="s">
        <v>786</v>
      </c>
      <c r="I660">
        <v>1.0046191816135782E-2</v>
      </c>
      <c r="J660">
        <v>0.2810265109345938</v>
      </c>
      <c r="K660">
        <v>7.118463500367587E-3</v>
      </c>
      <c r="L660">
        <v>5.7293473732271671E-3</v>
      </c>
      <c r="M660">
        <v>1.8207785450021681</v>
      </c>
      <c r="N660">
        <v>5.4831159184273977E-3</v>
      </c>
      <c r="O660">
        <v>1.6426503503464249</v>
      </c>
      <c r="P660">
        <v>0.30415701815783558</v>
      </c>
      <c r="Q660">
        <v>9.0630940506690894E-3</v>
      </c>
      <c r="R660">
        <v>7.1710835555887642E-2</v>
      </c>
      <c r="S660">
        <v>6.5731275887679155E-5</v>
      </c>
      <c r="T660">
        <v>7.1710835555887725E-2</v>
      </c>
      <c r="U660">
        <v>0.24003793167183621</v>
      </c>
      <c r="V660">
        <v>0.18980242052956978</v>
      </c>
      <c r="W660">
        <v>0.16203579537851412</v>
      </c>
      <c r="X660">
        <v>0.19192061056046456</v>
      </c>
      <c r="Y660">
        <v>3.887172592293054E-2</v>
      </c>
      <c r="Z660">
        <v>0.1990900138263651</v>
      </c>
    </row>
    <row r="661" spans="1:28" x14ac:dyDescent="0.2">
      <c r="A661" s="157">
        <v>8717</v>
      </c>
      <c r="B661" s="157" t="s">
        <v>87</v>
      </c>
      <c r="C661" s="157" t="s">
        <v>79</v>
      </c>
      <c r="D661" s="161">
        <v>43089</v>
      </c>
      <c r="E661" s="159"/>
      <c r="F661" s="169">
        <v>1.1119699999999999</v>
      </c>
      <c r="G661" s="169">
        <v>10.2403</v>
      </c>
      <c r="H661" t="s">
        <v>598</v>
      </c>
      <c r="I661">
        <v>1.0008904306703726E-2</v>
      </c>
      <c r="J661">
        <v>0.74886493570965151</v>
      </c>
      <c r="K661">
        <v>7.1157091745263704E-3</v>
      </c>
      <c r="L661">
        <v>8.0301072268376007E-3</v>
      </c>
      <c r="M661">
        <v>2.7683925637571014</v>
      </c>
      <c r="N661">
        <v>9.5279650069916913E-3</v>
      </c>
      <c r="O661">
        <v>2.0894610358662966</v>
      </c>
      <c r="P661">
        <v>0.73392816502043123</v>
      </c>
      <c r="Q661">
        <v>7.568204655792765E-3</v>
      </c>
      <c r="R661">
        <v>0.10654640499400839</v>
      </c>
      <c r="S661">
        <v>5.4889394882491149E-5</v>
      </c>
      <c r="T661">
        <v>0.10654640499400836</v>
      </c>
      <c r="U661">
        <v>1.3437662230338445</v>
      </c>
      <c r="V661">
        <v>0.18819930751085595</v>
      </c>
      <c r="W661">
        <v>0.19086147801882952</v>
      </c>
      <c r="X661">
        <v>0.32751887168373667</v>
      </c>
      <c r="Y661">
        <v>0.25700045645853592</v>
      </c>
      <c r="Z661">
        <v>0.29858613329442046</v>
      </c>
    </row>
    <row r="662" spans="1:28" x14ac:dyDescent="0.2">
      <c r="A662" s="1">
        <v>8901</v>
      </c>
      <c r="B662" s="1" t="s">
        <v>783</v>
      </c>
      <c r="C662" s="1" t="s">
        <v>97</v>
      </c>
      <c r="D662" s="175">
        <v>43089</v>
      </c>
      <c r="E662" s="8">
        <v>6.25</v>
      </c>
      <c r="F662" s="1">
        <v>4.7030000000000002E-2</v>
      </c>
      <c r="G662" s="5">
        <v>0.20473000000000141</v>
      </c>
      <c r="H662" t="s">
        <v>787</v>
      </c>
      <c r="I662">
        <v>1.0521235520094879E-2</v>
      </c>
      <c r="J662">
        <v>0.2936530122422879</v>
      </c>
      <c r="K662">
        <v>7.1195598649255775E-3</v>
      </c>
      <c r="L662">
        <v>1.0250081419519923E-2</v>
      </c>
      <c r="M662">
        <v>2.2875549818380838</v>
      </c>
      <c r="N662">
        <v>6.4053525280341229E-3</v>
      </c>
      <c r="O662">
        <v>2.0023869837611197</v>
      </c>
      <c r="P662">
        <v>0.29600273006271055</v>
      </c>
      <c r="Q662">
        <v>9.2202065876119781E-3</v>
      </c>
      <c r="R662">
        <v>6.6364240059297239E-2</v>
      </c>
      <c r="S662">
        <v>6.6870755126609003E-5</v>
      </c>
      <c r="T662">
        <v>6.6364240059298835E-2</v>
      </c>
      <c r="U662">
        <v>0.40555796651086989</v>
      </c>
      <c r="V662">
        <v>0.32250672141344283</v>
      </c>
      <c r="W662">
        <v>0.17659702727347004</v>
      </c>
      <c r="X662">
        <v>0.20223296269909133</v>
      </c>
      <c r="Y662">
        <v>7.1571369017600792E-2</v>
      </c>
      <c r="Z662">
        <v>0.34443640942106452</v>
      </c>
    </row>
    <row r="663" spans="1:28" x14ac:dyDescent="0.2">
      <c r="A663" s="157">
        <v>8717</v>
      </c>
      <c r="B663" s="157" t="s">
        <v>87</v>
      </c>
      <c r="C663" s="157" t="s">
        <v>79</v>
      </c>
      <c r="D663" s="161">
        <v>43089</v>
      </c>
      <c r="E663" s="159"/>
      <c r="F663" s="169">
        <v>1.1119699999999999</v>
      </c>
      <c r="G663" s="169">
        <v>10.2403</v>
      </c>
      <c r="H663" t="s">
        <v>600</v>
      </c>
      <c r="I663">
        <v>9.9761068432669478E-3</v>
      </c>
      <c r="J663">
        <v>0.62746098095342995</v>
      </c>
      <c r="K663">
        <v>7.1063291455457818E-3</v>
      </c>
      <c r="L663">
        <v>7.9059398921827624E-3</v>
      </c>
      <c r="M663">
        <v>2.7684941492753432</v>
      </c>
      <c r="N663">
        <v>1.066611187614961E-2</v>
      </c>
      <c r="O663">
        <v>2.096890656195463</v>
      </c>
      <c r="P663">
        <v>0.6759049726988533</v>
      </c>
      <c r="Q663">
        <v>7.5613647615772675E-3</v>
      </c>
      <c r="R663">
        <v>0.14722566548765759</v>
      </c>
      <c r="S663">
        <v>5.4839787654406827E-5</v>
      </c>
      <c r="T663">
        <v>0.14722566548765778</v>
      </c>
      <c r="U663">
        <v>1.3463813083862637</v>
      </c>
      <c r="V663">
        <v>0.17618698931628005</v>
      </c>
      <c r="W663">
        <v>0.19244332052697322</v>
      </c>
      <c r="X663">
        <v>0.39697046298021188</v>
      </c>
      <c r="Y663">
        <v>0.25910253101394237</v>
      </c>
      <c r="Z663">
        <v>0.38330753156720038</v>
      </c>
    </row>
    <row r="664" spans="1:28" x14ac:dyDescent="0.2">
      <c r="A664" s="1">
        <v>8902</v>
      </c>
      <c r="B664" s="1" t="s">
        <v>779</v>
      </c>
      <c r="C664" s="1" t="s">
        <v>97</v>
      </c>
      <c r="D664" s="175">
        <v>43089</v>
      </c>
      <c r="E664" s="8">
        <v>8.4</v>
      </c>
      <c r="F664" s="1">
        <v>5.8409999999999997E-2</v>
      </c>
      <c r="G664" s="5">
        <v>0.20473000000000141</v>
      </c>
      <c r="H664" t="s">
        <v>788</v>
      </c>
      <c r="I664">
        <v>1.0087888774867673E-2</v>
      </c>
      <c r="J664">
        <v>0.26741478113534572</v>
      </c>
      <c r="K664">
        <v>7.1154521028206517E-3</v>
      </c>
      <c r="L664">
        <v>3.1070709834757899E-3</v>
      </c>
      <c r="M664">
        <v>2.560491095822059</v>
      </c>
      <c r="N664">
        <v>5.5876918222230497E-3</v>
      </c>
      <c r="O664">
        <v>2.2994169031930483</v>
      </c>
      <c r="P664">
        <v>0.25306456232695207</v>
      </c>
      <c r="Q664">
        <v>9.0569094768690218E-3</v>
      </c>
      <c r="R664">
        <v>4.4483923098961237E-2</v>
      </c>
      <c r="S664">
        <v>6.5686421456683823E-5</v>
      </c>
      <c r="T664">
        <v>4.4483923098961382E-2</v>
      </c>
      <c r="U664">
        <v>0.34341769290293023</v>
      </c>
      <c r="V664">
        <v>0.18065436820342937</v>
      </c>
      <c r="W664">
        <v>0.12375883320789301</v>
      </c>
      <c r="X664">
        <v>0.1510658827233384</v>
      </c>
      <c r="Y664">
        <v>4.2574833974836863E-2</v>
      </c>
      <c r="Z664">
        <v>0.17764869211795484</v>
      </c>
    </row>
    <row r="665" spans="1:28" x14ac:dyDescent="0.2">
      <c r="A665" s="157">
        <v>8717</v>
      </c>
      <c r="B665" s="157" t="s">
        <v>87</v>
      </c>
      <c r="C665" s="157" t="s">
        <v>79</v>
      </c>
      <c r="D665" s="161">
        <v>43089</v>
      </c>
      <c r="E665" s="159"/>
      <c r="F665" s="169">
        <v>1.1119699999999999</v>
      </c>
      <c r="G665" s="169">
        <v>10.2403</v>
      </c>
      <c r="H665" t="s">
        <v>602</v>
      </c>
      <c r="I665">
        <v>9.918580531835211E-3</v>
      </c>
      <c r="J665">
        <v>0.57836595269124991</v>
      </c>
      <c r="K665">
        <v>7.1133925006325437E-3</v>
      </c>
      <c r="L665">
        <v>7.3705825687612313E-3</v>
      </c>
      <c r="M665">
        <v>2.7685628541910421</v>
      </c>
      <c r="N665">
        <v>8.9511778287912069E-3</v>
      </c>
      <c r="O665">
        <v>2.1184088715443514</v>
      </c>
      <c r="P665">
        <v>0.56104209058230059</v>
      </c>
      <c r="Q665">
        <v>7.5825064449383276E-3</v>
      </c>
      <c r="R665">
        <v>0.11750147533919636</v>
      </c>
      <c r="S665">
        <v>5.4993120480257071E-5</v>
      </c>
      <c r="T665">
        <v>0.11750147533919607</v>
      </c>
      <c r="U665">
        <v>1.3491576278668795</v>
      </c>
      <c r="V665">
        <v>0.2193350783300341</v>
      </c>
      <c r="W665">
        <v>0.19094177723035316</v>
      </c>
      <c r="X665">
        <v>0.39122388317287665</v>
      </c>
      <c r="Y665">
        <v>0.2574176695416307</v>
      </c>
      <c r="Z665">
        <v>0.36018913673640313</v>
      </c>
    </row>
    <row r="667" spans="1:28" s="56" customFormat="1" x14ac:dyDescent="0.2">
      <c r="D667" s="131"/>
      <c r="E667" s="72"/>
      <c r="F667" s="167"/>
      <c r="G667" s="167"/>
      <c r="H667" s="177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  <c r="AA667" s="108"/>
      <c r="AB667" s="73"/>
    </row>
    <row r="668" spans="1:28" s="56" customFormat="1" x14ac:dyDescent="0.2">
      <c r="D668" s="131"/>
      <c r="E668" s="72"/>
      <c r="F668" s="167"/>
      <c r="G668" s="167"/>
      <c r="H668" s="177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</row>
    <row r="669" spans="1:28" s="56" customFormat="1" x14ac:dyDescent="0.2">
      <c r="D669" s="131"/>
      <c r="E669" s="72"/>
      <c r="F669" s="167"/>
      <c r="G669" s="167"/>
      <c r="H669" s="177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  <c r="AA669" s="108"/>
      <c r="AB669" s="73"/>
    </row>
    <row r="670" spans="1:28" s="56" customFormat="1" x14ac:dyDescent="0.2">
      <c r="D670" s="131"/>
      <c r="E670" s="72"/>
      <c r="F670" s="167"/>
      <c r="G670" s="167"/>
      <c r="H670" s="177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</row>
    <row r="671" spans="1:28" s="56" customFormat="1" x14ac:dyDescent="0.2">
      <c r="D671" s="131"/>
      <c r="E671" s="72"/>
      <c r="F671" s="167"/>
      <c r="G671" s="167"/>
      <c r="H671" s="177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</row>
    <row r="672" spans="1:28" s="56" customFormat="1" x14ac:dyDescent="0.2">
      <c r="D672" s="131"/>
      <c r="E672" s="72"/>
      <c r="H672" s="177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</row>
    <row r="673" spans="4:26" s="56" customFormat="1" x14ac:dyDescent="0.2">
      <c r="D673" s="131"/>
      <c r="E673" s="72"/>
      <c r="F673" s="167"/>
      <c r="G673" s="167"/>
      <c r="H673" s="177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</row>
    <row r="674" spans="4:26" s="56" customFormat="1" x14ac:dyDescent="0.2">
      <c r="D674" s="131"/>
      <c r="E674" s="72"/>
      <c r="H674" s="177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</row>
    <row r="675" spans="4:26" s="56" customFormat="1" x14ac:dyDescent="0.2">
      <c r="D675" s="131"/>
      <c r="E675" s="72"/>
      <c r="F675" s="167"/>
      <c r="G675" s="167"/>
      <c r="H675" s="177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</row>
    <row r="676" spans="4:26" s="56" customFormat="1" x14ac:dyDescent="0.2">
      <c r="D676" s="131"/>
      <c r="E676" s="72"/>
      <c r="H676" s="177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</row>
    <row r="677" spans="4:26" s="56" customFormat="1" x14ac:dyDescent="0.2">
      <c r="D677" s="131"/>
      <c r="E677" s="72"/>
      <c r="F677" s="167"/>
      <c r="G677" s="167"/>
      <c r="H677" s="177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E1675"/>
  <sheetViews>
    <sheetView workbookViewId="0">
      <pane ySplit="2" topLeftCell="A651" activePane="bottomLeft" state="frozen"/>
      <selection pane="bottomLeft" activeCell="A667" sqref="A667:XFD677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4.140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81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82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88</v>
      </c>
      <c r="B4" s="58"/>
      <c r="C4" s="1" t="s">
        <v>73</v>
      </c>
      <c r="D4" s="1">
        <v>3.8677999999999999</v>
      </c>
      <c r="E4" s="94" t="s">
        <v>74</v>
      </c>
      <c r="F4" s="1" t="s">
        <v>75</v>
      </c>
      <c r="G4" s="1">
        <v>3.8556E-2</v>
      </c>
      <c r="H4" s="94" t="s">
        <v>74</v>
      </c>
      <c r="I4" s="1"/>
      <c r="J4" s="1"/>
      <c r="K4" s="1" t="s">
        <v>76</v>
      </c>
      <c r="L4" s="7">
        <v>1.8114999999999999E-2</v>
      </c>
      <c r="M4" s="94" t="s">
        <v>74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/>
      <c r="B6" s="9"/>
      <c r="C6" s="9"/>
      <c r="D6" s="9"/>
      <c r="E6" s="11"/>
      <c r="F6" s="12"/>
      <c r="G6" s="13"/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55" customFormat="1" ht="14.25" x14ac:dyDescent="0.2">
      <c r="A9" s="138">
        <f>Input!A9</f>
        <v>7953</v>
      </c>
      <c r="B9" s="138" t="str">
        <f>Input!B9</f>
        <v>Hu1-13</v>
      </c>
      <c r="C9" s="138">
        <f>Input!O9</f>
        <v>2.0655904045582192</v>
      </c>
      <c r="D9" s="138">
        <f>C9*Input!P9/100</f>
        <v>6.9585160942713638E-3</v>
      </c>
      <c r="E9" s="139">
        <f>Input!M9</f>
        <v>2.7298619626413982</v>
      </c>
      <c r="F9" s="140">
        <f>E9*Input!N9/100</f>
        <v>2.0836124916247874E-4</v>
      </c>
      <c r="G9" s="141">
        <f t="shared" ref="G9:G11" si="0">E9*137.88</f>
        <v>376.39336740899597</v>
      </c>
      <c r="H9" s="140">
        <f>G9*Input!L9/100</f>
        <v>2.1672856165633608E-2</v>
      </c>
      <c r="I9" s="138">
        <v>0</v>
      </c>
      <c r="J9" s="142">
        <f>(((C9*$G$4*0.000000001*Input!G9*(234/233))-(I9*0.000000000000001))/Input!F9)*1000000000000</f>
        <v>746.80548222624361</v>
      </c>
      <c r="K9" s="138">
        <f>J9*Input!P9/100</f>
        <v>2.5158220893618282</v>
      </c>
      <c r="L9" s="143">
        <f t="shared" ref="L9:L11" si="1">(J9/234)*602200000000*0.0000028263/(365.2425*24*60)</f>
        <v>10.327776972927166</v>
      </c>
      <c r="M9" s="144">
        <f>L9*Input!P9/100</f>
        <v>3.4791990767176956E-2</v>
      </c>
      <c r="N9" s="138">
        <v>0</v>
      </c>
      <c r="O9" s="142">
        <f>(((G9*$D$4*0.000000001*Input!G9*(238/236))-(N9*0.000000001))/Input!F9)*1000000</f>
        <v>13.708259181891837</v>
      </c>
      <c r="P9" s="138">
        <f>O9*Input!L9/100</f>
        <v>7.8932615517514381E-4</v>
      </c>
      <c r="Q9" s="145">
        <f t="shared" ref="Q9:Q11" si="2">(O9/238.05)*602200000000000000*0.00000000015512/(365.2425*24*60)</f>
        <v>10.227720932465855</v>
      </c>
      <c r="R9" s="146">
        <f>Q9*Input!L9/100</f>
        <v>5.8891559699219794E-4</v>
      </c>
      <c r="S9" s="144">
        <f>Input!S9*0.0000028263/0.000000000155125</f>
        <v>0.99872052012689594</v>
      </c>
      <c r="T9" s="138">
        <f>S9*Input!T9/100</f>
        <v>9.0686947237001239E-4</v>
      </c>
      <c r="U9" s="144">
        <f>S9</f>
        <v>0.99872052012689594</v>
      </c>
      <c r="V9" s="138">
        <f>U9*Input!T9/100</f>
        <v>9.0686947237001239E-4</v>
      </c>
      <c r="W9" s="147">
        <v>0</v>
      </c>
      <c r="X9" s="142">
        <f>((($L$4*0.000000001*Input!G9/Input!W9*(232/229))-(W9*0.000000001))/Input!F9)*1000000000</f>
        <v>0.87276110844688348</v>
      </c>
      <c r="Y9" s="142">
        <f>X9*Input!X9/100</f>
        <v>3.2490406462471794E-3</v>
      </c>
      <c r="Z9" s="142">
        <f t="shared" ref="Z9:Z11" si="3">(X9/232)*6.022E+23*0.000000001*0.000000000049475/(365.2425*24*60)</f>
        <v>2.131032904257431E-4</v>
      </c>
      <c r="AA9" s="142">
        <f>Z9*Input!X9/100</f>
        <v>7.9332276122429355E-7</v>
      </c>
      <c r="AB9" s="143">
        <v>0</v>
      </c>
      <c r="AC9" s="143">
        <v>0.85</v>
      </c>
      <c r="AD9" s="142">
        <f>(((Input!G9*$L$4*0.000000001*Input!U9*(230/229))-((AB9*0.000000000000001)+(Input!G9*AC9*0.000000000000001)))/Input!F9)*1000000000000</f>
        <v>222.80495331160745</v>
      </c>
      <c r="AE9" s="142">
        <f>AD9*Input!V9/100</f>
        <v>0.7623870983279899</v>
      </c>
      <c r="AF9" s="142">
        <f t="shared" ref="AF9:AF11" si="4">(AD9/230)*602200000000*0.0000091577/(365.2425*24*60)</f>
        <v>10.157348892838156</v>
      </c>
      <c r="AG9" s="142">
        <f>AF9*Input!V9/100</f>
        <v>3.4756102294932562E-2</v>
      </c>
      <c r="AH9" s="138">
        <f t="shared" ref="AH9:AH11" si="5">AF9/Z9</f>
        <v>47663.970239715913</v>
      </c>
      <c r="AI9" s="147">
        <f t="shared" ref="AI9:AI11" si="6">AH9*SQRT((AG9/AF9)^2+(AA9/Z9)^2)</f>
        <v>241.00775828665428</v>
      </c>
      <c r="AJ9" s="144">
        <f t="shared" ref="AJ9:AJ11" si="7">(U9-1)*1000</f>
        <v>-1.2794798731040613</v>
      </c>
      <c r="AK9" s="147">
        <f t="shared" ref="AK9:AK11" si="8">V9*1000</f>
        <v>0.90686947237001236</v>
      </c>
      <c r="AL9" s="147">
        <f t="shared" ref="AL9:AL11" si="9">AF9/Q9</f>
        <v>0.99311947988292115</v>
      </c>
      <c r="AM9" s="147">
        <f t="shared" ref="AM9:AM11" si="10">AL9*SQRT((R9/Q9)^2+(AG9/AF9)^2)</f>
        <v>3.3987066244708045E-3</v>
      </c>
      <c r="AN9" s="138">
        <f>AF9/Q9</f>
        <v>0.99311947988292115</v>
      </c>
      <c r="AO9" s="142">
        <f t="shared" ref="AO9:AO11" si="11">AN9*SQRT((R9/Q9)^2+(AG9/AF9)^2)</f>
        <v>3.3987066244708045E-3</v>
      </c>
      <c r="AP9" s="138">
        <f t="shared" ref="AP9:AP11" si="12">ThU_Alter_Kombi(AN9,U9)</f>
        <v>576.87639999999999</v>
      </c>
      <c r="AQ9" s="138" t="e">
        <f t="shared" ref="AQ9:AQ11" si="13">Montealter(AN9,AO9,U9,V9)</f>
        <v>#VALUE!</v>
      </c>
      <c r="AR9" s="138" t="e">
        <f t="shared" ref="AR9:AR11" si="14">(AQ9/AP9)*100</f>
        <v>#VALUE!</v>
      </c>
      <c r="AS9" s="146">
        <f t="shared" ref="AS9:AS11" si="15">Z9/Q9</f>
        <v>2.0835853053957438E-5</v>
      </c>
      <c r="AT9" s="146">
        <f t="shared" ref="AT9:AT11" si="16">AS9*SQRT((Y9/X9)^2+(P9/O9)^2)</f>
        <v>7.7575215141068352E-8</v>
      </c>
      <c r="AU9" s="138">
        <v>0.75</v>
      </c>
      <c r="AV9" s="138">
        <f t="shared" ref="AV9:AV11" si="17">AU9/2</f>
        <v>0.375</v>
      </c>
      <c r="AW9" s="138">
        <f t="shared" ref="AW9:AW11" si="18">marincorr_age(AN9,U9,AS9,AU9)</f>
        <v>576.87469999999996</v>
      </c>
      <c r="AX9" s="148">
        <f t="shared" ref="AX9:AX11" si="19">marincorr_age_error(AN9, AO9, U9, V9, AS9, AT9, AU9, AV9)</f>
        <v>216.9972963765</v>
      </c>
      <c r="AY9" s="148">
        <f t="shared" ref="AY9:AY11" si="20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78.595172251251014</v>
      </c>
      <c r="AZ9" s="138" t="str">
        <f>Input!B9</f>
        <v>Hu1-13</v>
      </c>
      <c r="BA9" s="149">
        <f>Input!E9</f>
        <v>0</v>
      </c>
      <c r="BB9" s="138">
        <f t="shared" ref="BB9:BB11" si="21">((U9-1)*EXP(0.0000028263*AW9*1000))*1000</f>
        <v>-6.5330545832031106</v>
      </c>
      <c r="BC9" s="144">
        <f t="shared" ref="BC9:BC11" si="22">SQRT((EXP(0.0000028263*AW9*1000)*V9)^2+((U9-1)*0.0000028263*EXP(0.0000028263*AW9*1000)*AX9*1000)^2)*1000</f>
        <v>6.1233404839476764</v>
      </c>
      <c r="BD9" s="138">
        <f t="shared" ref="BD9:BD11" si="23">AW9*1000-58</f>
        <v>576816.69999999995</v>
      </c>
      <c r="BE9" s="150">
        <f t="shared" ref="BE9:BE11" si="24">AY9/2*1000</f>
        <v>39297.586125625508</v>
      </c>
      <c r="BF9" s="151">
        <f t="shared" ref="BF9:BF11" si="25">AY9/AW9*100</f>
        <v>13.624305633658579</v>
      </c>
      <c r="BG9" s="152"/>
      <c r="BH9" s="152"/>
      <c r="BI9" s="152"/>
      <c r="BJ9" s="152"/>
      <c r="BK9" s="152"/>
      <c r="BL9" s="152"/>
      <c r="BM9" s="153"/>
      <c r="BN9" s="154"/>
      <c r="BO9" s="152"/>
      <c r="BP9" s="152"/>
      <c r="BQ9" s="152"/>
      <c r="BR9" s="152"/>
      <c r="BS9" s="152"/>
      <c r="BT9" s="152"/>
      <c r="BU9" s="152"/>
      <c r="BV9" s="152"/>
      <c r="BW9" s="152"/>
      <c r="BX9" s="152"/>
      <c r="BY9" s="152"/>
      <c r="BZ9" s="152"/>
      <c r="CA9" s="152"/>
      <c r="CB9" s="152"/>
      <c r="CC9" s="152"/>
      <c r="CD9" s="152"/>
      <c r="CE9" s="152"/>
      <c r="CF9" s="152"/>
      <c r="CG9" s="152"/>
      <c r="CH9" s="152"/>
      <c r="CI9" s="152"/>
      <c r="CJ9" s="152"/>
      <c r="CK9" s="152"/>
      <c r="CL9" s="152"/>
      <c r="CM9" s="152"/>
      <c r="CN9" s="152"/>
      <c r="CO9" s="152"/>
      <c r="CP9" s="152"/>
      <c r="CQ9" s="152"/>
      <c r="CR9" s="152"/>
      <c r="CS9" s="152"/>
      <c r="CT9" s="152"/>
      <c r="CU9" s="152"/>
      <c r="CV9" s="152"/>
      <c r="CW9" s="152"/>
      <c r="CX9" s="152"/>
      <c r="CY9" s="152"/>
      <c r="CZ9" s="152"/>
      <c r="DA9" s="152"/>
      <c r="DB9" s="152"/>
      <c r="DC9" s="152"/>
      <c r="DD9" s="152"/>
      <c r="DE9" s="152"/>
    </row>
    <row r="10" spans="1:109" ht="15" customHeight="1" x14ac:dyDescent="0.2">
      <c r="A10" s="9">
        <f>Input!A10</f>
        <v>8159</v>
      </c>
      <c r="B10" s="9" t="str">
        <f>Input!B10</f>
        <v>M1-5-1899</v>
      </c>
      <c r="C10" s="9">
        <f>Input!O10</f>
        <v>2.4033885509338839</v>
      </c>
      <c r="D10" s="9">
        <f>C10*Input!P10/100</f>
        <v>9.0497654989167772E-3</v>
      </c>
      <c r="E10" s="11">
        <f>Input!M10</f>
        <v>3.5747048296810449</v>
      </c>
      <c r="F10" s="12">
        <f>E10*Input!N10/100</f>
        <v>2.3202913787866858E-4</v>
      </c>
      <c r="G10" s="13">
        <f t="shared" si="0"/>
        <v>492.88030191642247</v>
      </c>
      <c r="H10" s="12">
        <f>G10*Input!L10/100</f>
        <v>2.2366648848265943E-2</v>
      </c>
      <c r="I10" s="9">
        <v>0.3</v>
      </c>
      <c r="J10" s="21">
        <f>(((C10*$G$4*0.000000001*Input!G10*(234/233))-(I10*0.000000000000001))/Input!F10)*1000000000000</f>
        <v>97.035932725030975</v>
      </c>
      <c r="K10" s="9">
        <f>J10*Input!P10/100</f>
        <v>0.36538096837857176</v>
      </c>
      <c r="L10" s="14">
        <f t="shared" si="1"/>
        <v>1.3419364150308688</v>
      </c>
      <c r="M10" s="22">
        <f>L10*Input!P10/100</f>
        <v>5.0529532004999975E-3</v>
      </c>
      <c r="N10" s="9">
        <v>5.0000000000000001E-3</v>
      </c>
      <c r="O10" s="21">
        <f>(((G10*$D$4*0.000000001*Input!G10*(238/236))-(N10*0.000000001))/Input!F10)*1000000</f>
        <v>2.0046093557683466</v>
      </c>
      <c r="P10" s="9">
        <f>O10*Input!L10/100</f>
        <v>9.0968118149753355E-5</v>
      </c>
      <c r="Q10" s="23">
        <f t="shared" si="2"/>
        <v>1.4956373962123546</v>
      </c>
      <c r="R10" s="24">
        <f>Q10*Input!L10/100</f>
        <v>6.7871238341939353E-5</v>
      </c>
      <c r="S10" s="65">
        <f>Input!S10*0.0000028263/0.000000000155125</f>
        <v>0.89625907324044263</v>
      </c>
      <c r="T10" s="9">
        <f>S10*Input!T10/100</f>
        <v>5.8739890117525263E-4</v>
      </c>
      <c r="U10" s="9">
        <f>S10*1/((U9+U11)/2)</f>
        <v>0.8974072878031637</v>
      </c>
      <c r="V10" s="9">
        <f>U10*Input!T10/100</f>
        <v>5.8815142909111222E-4</v>
      </c>
      <c r="W10" s="3">
        <v>3.0000000000000001E-3</v>
      </c>
      <c r="X10" s="21">
        <f>((($L$4*0.000000001*Input!G10/Input!W10*(232/229))-(W10*0.000000001))/Input!F10)*1000000000</f>
        <v>13.696341387263741</v>
      </c>
      <c r="Y10" s="21">
        <f>X10*Input!X10/100</f>
        <v>3.6551056223676659E-2</v>
      </c>
      <c r="Z10" s="21">
        <f t="shared" si="3"/>
        <v>3.3442546742420819E-3</v>
      </c>
      <c r="AA10" s="21">
        <f>Z10*Input!X10/100</f>
        <v>8.9247220968209358E-6</v>
      </c>
      <c r="AB10" s="14">
        <v>0.05</v>
      </c>
      <c r="AC10" s="14">
        <v>0.85</v>
      </c>
      <c r="AD10" s="21">
        <f>(((Input!G10*$L$4*0.000000001*Input!U10*(230/229))-((AB10*0.000000000000001)+(Input!G10*AC10*0.000000000000001)))/Input!F10)*1000000000000</f>
        <v>5.432960618837563</v>
      </c>
      <c r="AE10" s="21">
        <f>AD10*Input!V10/100</f>
        <v>2.0576553944117996E-2</v>
      </c>
      <c r="AF10" s="21">
        <f t="shared" si="4"/>
        <v>0.24768065389194421</v>
      </c>
      <c r="AG10" s="21">
        <f>AF10*Input!V10/100</f>
        <v>9.3805471699009643E-4</v>
      </c>
      <c r="AH10" s="9">
        <f t="shared" si="5"/>
        <v>74.061540767099856</v>
      </c>
      <c r="AI10" s="3">
        <f t="shared" si="6"/>
        <v>0.34313662249043336</v>
      </c>
      <c r="AJ10" s="22">
        <f t="shared" si="7"/>
        <v>-102.5927121968363</v>
      </c>
      <c r="AK10" s="3">
        <f t="shared" si="8"/>
        <v>0.58815142909111218</v>
      </c>
      <c r="AL10" s="3">
        <f t="shared" si="9"/>
        <v>0.1656020734164485</v>
      </c>
      <c r="AM10" s="3">
        <f t="shared" si="10"/>
        <v>6.2723896352012806E-4</v>
      </c>
      <c r="AN10" s="9">
        <f>AL10*1/((AN9+AN11)/2)</f>
        <v>0.16674939599006891</v>
      </c>
      <c r="AO10" s="21">
        <f t="shared" si="11"/>
        <v>6.3158459402495382E-4</v>
      </c>
      <c r="AP10" s="58">
        <f t="shared" si="12"/>
        <v>22.536999999999999</v>
      </c>
      <c r="AQ10" s="58">
        <f t="shared" si="13"/>
        <v>9.4799999999999995E-2</v>
      </c>
      <c r="AR10" s="58">
        <f t="shared" si="14"/>
        <v>0.42064161157208152</v>
      </c>
      <c r="AS10" s="67">
        <f t="shared" si="15"/>
        <v>2.2360063225961594E-3</v>
      </c>
      <c r="AT10" s="67">
        <f t="shared" si="16"/>
        <v>5.9680323136608992E-6</v>
      </c>
      <c r="AU10" s="58">
        <v>0.75</v>
      </c>
      <c r="AV10" s="58">
        <f t="shared" si="17"/>
        <v>0.375</v>
      </c>
      <c r="AW10" s="58">
        <f t="shared" si="18"/>
        <v>22.331199999999999</v>
      </c>
      <c r="AX10" s="57">
        <f t="shared" si="19"/>
        <v>0.1494986915</v>
      </c>
      <c r="AY10" s="47">
        <f t="shared" si="20"/>
        <v>0.14124768660931103</v>
      </c>
      <c r="AZ10" s="9" t="str">
        <f>Input!B10</f>
        <v>M1-5-1899</v>
      </c>
      <c r="BA10" s="48">
        <f>Input!E10</f>
        <v>1899</v>
      </c>
      <c r="BB10" s="58">
        <f t="shared" si="21"/>
        <v>-109.27652208071595</v>
      </c>
      <c r="BC10" s="22">
        <f t="shared" si="22"/>
        <v>0.62816810048584404</v>
      </c>
      <c r="BD10" s="9">
        <f t="shared" si="23"/>
        <v>22273.200000000001</v>
      </c>
      <c r="BE10" s="49">
        <f t="shared" si="24"/>
        <v>70.623843304655509</v>
      </c>
      <c r="BF10" s="89">
        <f t="shared" si="25"/>
        <v>0.63251274722948625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55" customFormat="1" ht="15" customHeight="1" x14ac:dyDescent="0.2">
      <c r="A11" s="138">
        <f>Input!A11</f>
        <v>7953</v>
      </c>
      <c r="B11" s="138" t="str">
        <f>Input!B11</f>
        <v>Hu1-13</v>
      </c>
      <c r="C11" s="138">
        <f>Input!O11</f>
        <v>2.0655904045582192</v>
      </c>
      <c r="D11" s="138">
        <f>C11*Input!P11/100</f>
        <v>6.9585160942713638E-3</v>
      </c>
      <c r="E11" s="139">
        <f>Input!M11</f>
        <v>2.7298619626413982</v>
      </c>
      <c r="F11" s="140">
        <f>E11*Input!N11/100</f>
        <v>2.0836124916247874E-4</v>
      </c>
      <c r="G11" s="141">
        <f t="shared" si="0"/>
        <v>376.39336740899597</v>
      </c>
      <c r="H11" s="140">
        <f>G11*Input!L11/100</f>
        <v>2.1672856165633608E-2</v>
      </c>
      <c r="I11" s="138">
        <v>0</v>
      </c>
      <c r="J11" s="142">
        <f>(((C11*$G$4*0.000000001*Input!G11*(234/233))-(I11*0.000000000000001))/Input!F11)*1000000000000</f>
        <v>746.80548222624361</v>
      </c>
      <c r="K11" s="138">
        <f>J11*Input!P11/100</f>
        <v>2.5158220893618282</v>
      </c>
      <c r="L11" s="143">
        <f t="shared" si="1"/>
        <v>10.327776972927166</v>
      </c>
      <c r="M11" s="144">
        <f>L11*Input!P11/100</f>
        <v>3.4791990767176956E-2</v>
      </c>
      <c r="N11" s="138">
        <v>0</v>
      </c>
      <c r="O11" s="142">
        <f>(((G11*$D$4*0.000000001*Input!G11*(238/236))-(N11*0.000000001))/Input!F11)*1000000</f>
        <v>13.708259181891837</v>
      </c>
      <c r="P11" s="138">
        <f>O11*Input!L11/100</f>
        <v>7.8932615517514381E-4</v>
      </c>
      <c r="Q11" s="145">
        <f t="shared" si="2"/>
        <v>10.227720932465855</v>
      </c>
      <c r="R11" s="146">
        <f>Q11*Input!L11/100</f>
        <v>5.8891559699219794E-4</v>
      </c>
      <c r="S11" s="144">
        <f>Input!S11*0.0000028263/0.000000000155125</f>
        <v>0.99872052012689594</v>
      </c>
      <c r="T11" s="138">
        <f>S11*Input!T11/100</f>
        <v>9.0686947237001239E-4</v>
      </c>
      <c r="U11" s="144">
        <f>S11</f>
        <v>0.99872052012689594</v>
      </c>
      <c r="V11" s="138">
        <f>U11*Input!T11/100</f>
        <v>9.0686947237001239E-4</v>
      </c>
      <c r="W11" s="147">
        <v>0</v>
      </c>
      <c r="X11" s="142">
        <f>((($L$4*0.000000001*Input!G11/Input!W11*(232/229))-(W11*0.000000001))/Input!F11)*1000000000</f>
        <v>0.87276110844688348</v>
      </c>
      <c r="Y11" s="142">
        <f>X11*Input!X11/100</f>
        <v>3.2490406462471794E-3</v>
      </c>
      <c r="Z11" s="142">
        <f t="shared" si="3"/>
        <v>2.131032904257431E-4</v>
      </c>
      <c r="AA11" s="142">
        <f>Z11*Input!X11/100</f>
        <v>7.9332276122429355E-7</v>
      </c>
      <c r="AB11" s="143">
        <v>0</v>
      </c>
      <c r="AC11" s="143">
        <v>0.85</v>
      </c>
      <c r="AD11" s="142">
        <f>(((Input!G11*$L$4*0.000000001*Input!U11*(230/229))-((AB11*0.000000000000001)+(Input!G11*AC11*0.000000000000001)))/Input!F11)*1000000000000</f>
        <v>222.80495331160745</v>
      </c>
      <c r="AE11" s="142">
        <f>AD11*Input!V11/100</f>
        <v>0.7623870983279899</v>
      </c>
      <c r="AF11" s="142">
        <f t="shared" si="4"/>
        <v>10.157348892838156</v>
      </c>
      <c r="AG11" s="142">
        <f>AF11*Input!V11/100</f>
        <v>3.4756102294932562E-2</v>
      </c>
      <c r="AH11" s="138">
        <f t="shared" si="5"/>
        <v>47663.970239715913</v>
      </c>
      <c r="AI11" s="147">
        <f t="shared" si="6"/>
        <v>241.00775828665428</v>
      </c>
      <c r="AJ11" s="144">
        <f t="shared" si="7"/>
        <v>-1.2794798731040613</v>
      </c>
      <c r="AK11" s="147">
        <f t="shared" si="8"/>
        <v>0.90686947237001236</v>
      </c>
      <c r="AL11" s="147">
        <f t="shared" si="9"/>
        <v>0.99311947988292115</v>
      </c>
      <c r="AM11" s="147">
        <f t="shared" si="10"/>
        <v>3.3987066244708045E-3</v>
      </c>
      <c r="AN11" s="138">
        <f>AF11/Q11</f>
        <v>0.99311947988292115</v>
      </c>
      <c r="AO11" s="142">
        <f t="shared" si="11"/>
        <v>3.3987066244708045E-3</v>
      </c>
      <c r="AP11" s="138">
        <f t="shared" si="12"/>
        <v>576.87639999999999</v>
      </c>
      <c r="AQ11" s="138" t="e">
        <f t="shared" si="13"/>
        <v>#VALUE!</v>
      </c>
      <c r="AR11" s="138" t="e">
        <f t="shared" si="14"/>
        <v>#VALUE!</v>
      </c>
      <c r="AS11" s="146">
        <f t="shared" si="15"/>
        <v>2.0835853053957438E-5</v>
      </c>
      <c r="AT11" s="146">
        <f t="shared" si="16"/>
        <v>7.7575215141068352E-8</v>
      </c>
      <c r="AU11" s="138">
        <v>0.75</v>
      </c>
      <c r="AV11" s="138">
        <f t="shared" si="17"/>
        <v>0.375</v>
      </c>
      <c r="AW11" s="138">
        <f t="shared" si="18"/>
        <v>576.87469999999996</v>
      </c>
      <c r="AX11" s="148">
        <f t="shared" si="19"/>
        <v>217.43364206250001</v>
      </c>
      <c r="AY11" s="148">
        <f t="shared" si="20"/>
        <v>78.595172251251014</v>
      </c>
      <c r="AZ11" s="138" t="str">
        <f>Input!B11</f>
        <v>Hu1-13</v>
      </c>
      <c r="BA11" s="149">
        <f>Input!E11</f>
        <v>0</v>
      </c>
      <c r="BB11" s="138">
        <f t="shared" si="21"/>
        <v>-6.5330545832031106</v>
      </c>
      <c r="BC11" s="144">
        <f t="shared" si="22"/>
        <v>6.1286153944959114</v>
      </c>
      <c r="BD11" s="138">
        <f t="shared" si="23"/>
        <v>576816.69999999995</v>
      </c>
      <c r="BE11" s="150">
        <f t="shared" si="24"/>
        <v>39297.586125625508</v>
      </c>
      <c r="BF11" s="151">
        <f t="shared" si="25"/>
        <v>13.624305633658579</v>
      </c>
      <c r="BG11" s="152"/>
      <c r="BH11" s="152"/>
      <c r="BI11" s="152"/>
      <c r="BJ11" s="152"/>
      <c r="BK11" s="152"/>
      <c r="BL11" s="152"/>
      <c r="BM11" s="156"/>
      <c r="BN11" s="152"/>
      <c r="BO11" s="152"/>
      <c r="BP11" s="152"/>
      <c r="BQ11" s="152"/>
      <c r="BR11" s="152"/>
      <c r="BS11" s="152"/>
      <c r="BT11" s="152"/>
      <c r="BU11" s="152"/>
      <c r="BV11" s="152"/>
      <c r="BW11" s="152"/>
      <c r="BX11" s="152"/>
      <c r="BY11" s="152"/>
      <c r="BZ11" s="152"/>
      <c r="CA11" s="152"/>
      <c r="CB11" s="152"/>
      <c r="CC11" s="152"/>
      <c r="CD11" s="152"/>
      <c r="CE11" s="152"/>
      <c r="CF11" s="152"/>
      <c r="CG11" s="152"/>
      <c r="CH11" s="152"/>
      <c r="CI11" s="152"/>
      <c r="CJ11" s="152"/>
      <c r="CK11" s="152"/>
      <c r="CL11" s="152"/>
      <c r="CM11" s="152"/>
      <c r="CN11" s="152"/>
      <c r="CO11" s="152"/>
      <c r="CP11" s="152"/>
      <c r="CQ11" s="152"/>
      <c r="CR11" s="152"/>
      <c r="CS11" s="152"/>
      <c r="CT11" s="152"/>
      <c r="CU11" s="152"/>
      <c r="CV11" s="152"/>
      <c r="CW11" s="152"/>
      <c r="CX11" s="152"/>
      <c r="CY11" s="152"/>
      <c r="CZ11" s="152"/>
      <c r="DA11" s="152"/>
      <c r="DB11" s="152"/>
      <c r="DC11" s="152"/>
      <c r="DD11" s="152"/>
      <c r="DE11" s="152"/>
    </row>
    <row r="12" spans="1:109" s="76" customFormat="1" ht="15" customHeight="1" x14ac:dyDescent="0.2">
      <c r="A12" s="58"/>
      <c r="B12" s="58"/>
      <c r="C12" s="58"/>
      <c r="D12" s="58"/>
      <c r="E12" s="60"/>
      <c r="F12" s="61"/>
      <c r="G12" s="59"/>
      <c r="H12" s="61"/>
      <c r="I12" s="58"/>
      <c r="J12" s="63"/>
      <c r="K12" s="58"/>
      <c r="L12" s="64"/>
      <c r="M12" s="65"/>
      <c r="N12" s="58"/>
      <c r="O12" s="63"/>
      <c r="P12" s="58"/>
      <c r="Q12" s="66"/>
      <c r="R12" s="67"/>
      <c r="S12" s="65"/>
      <c r="T12" s="58"/>
      <c r="U12" s="58"/>
      <c r="V12" s="58"/>
      <c r="W12" s="68"/>
      <c r="X12" s="63"/>
      <c r="Y12" s="63"/>
      <c r="Z12" s="63"/>
      <c r="AA12" s="63"/>
      <c r="AB12" s="64"/>
      <c r="AC12" s="64"/>
      <c r="AD12" s="63"/>
      <c r="AE12" s="63"/>
      <c r="AF12" s="63"/>
      <c r="AG12" s="63"/>
      <c r="AH12" s="58"/>
      <c r="AI12" s="68"/>
      <c r="AJ12" s="65"/>
      <c r="AK12" s="68"/>
      <c r="AL12" s="68"/>
      <c r="AM12" s="68"/>
      <c r="AN12" s="58"/>
      <c r="AO12" s="63"/>
      <c r="AP12" s="58"/>
      <c r="AQ12" s="58"/>
      <c r="AR12" s="58"/>
      <c r="AS12" s="67"/>
      <c r="AT12" s="67"/>
      <c r="AU12" s="58"/>
      <c r="AV12" s="58"/>
      <c r="AW12" s="58"/>
      <c r="AX12" s="57"/>
      <c r="AY12" s="57"/>
      <c r="AZ12" s="58"/>
      <c r="BA12" s="69"/>
      <c r="BB12" s="58"/>
      <c r="BC12" s="65"/>
      <c r="BD12" s="58"/>
      <c r="BE12" s="62"/>
      <c r="BF12" s="74"/>
      <c r="BG12" s="75"/>
      <c r="BH12" s="75"/>
      <c r="BI12" s="75"/>
      <c r="BJ12" s="75"/>
      <c r="BK12" s="75"/>
      <c r="BL12" s="75"/>
      <c r="BM12" s="103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</row>
    <row r="13" spans="1:109" s="155" customFormat="1" ht="14.25" x14ac:dyDescent="0.2">
      <c r="A13" s="138">
        <f>Input!A13</f>
        <v>7953</v>
      </c>
      <c r="B13" s="138" t="str">
        <f>Input!B13</f>
        <v>Hu1-13</v>
      </c>
      <c r="C13" s="138">
        <f>Input!O13</f>
        <v>2.0898323300858617</v>
      </c>
      <c r="D13" s="138">
        <f>C13*Input!P13/100</f>
        <v>4.4193360053039393E-2</v>
      </c>
      <c r="E13" s="139">
        <f>Input!M13</f>
        <v>2.7290650793071043</v>
      </c>
      <c r="F13" s="140">
        <f>E13*Input!N13/100</f>
        <v>6.77247998831827E-4</v>
      </c>
      <c r="G13" s="141">
        <f t="shared" ref="G13:G15" si="26">E13*137.88</f>
        <v>376.28349313486353</v>
      </c>
      <c r="H13" s="140">
        <f>G13*Input!L13/100</f>
        <v>4.5007413832900516E-2</v>
      </c>
      <c r="I13" s="138">
        <v>0</v>
      </c>
      <c r="J13" s="142">
        <f>(((C13*$G$4*0.000000001*Input!G13*(234/233))-(I13*0.000000000000001))/Input!F13)*1000000000000</f>
        <v>755.57004796193473</v>
      </c>
      <c r="K13" s="138">
        <f>J13*Input!P13/100</f>
        <v>15.977922579799561</v>
      </c>
      <c r="L13" s="143">
        <f t="shared" ref="L13:L15" si="27">(J13/234)*602200000000*0.0000028263/(365.2425*24*60)</f>
        <v>10.448984546166907</v>
      </c>
      <c r="M13" s="144">
        <f>L13*Input!P13/100</f>
        <v>0.22096305506883712</v>
      </c>
      <c r="N13" s="138">
        <v>0</v>
      </c>
      <c r="O13" s="142">
        <f>(((G13*$D$4*0.000000001*Input!G13*(238/236))-(N13*0.000000001))/Input!F13)*1000000</f>
        <v>13.704257557108706</v>
      </c>
      <c r="P13" s="138">
        <f>O13*Input!L13/100</f>
        <v>1.6391715352881062E-3</v>
      </c>
      <c r="Q13" s="145">
        <f t="shared" ref="Q13:Q15" si="28">(O13/238.05)*602200000000000000*0.00000000015512/(365.2425*24*60)</f>
        <v>10.224735323497184</v>
      </c>
      <c r="R13" s="146">
        <f>Q13*Input!L13/100</f>
        <v>1.2229845380742697E-3</v>
      </c>
      <c r="S13" s="144">
        <f>Input!S13*0.0000028263/0.000000000155125</f>
        <v>1.0012568572741312</v>
      </c>
      <c r="T13" s="138">
        <f>S13*Input!T13/100</f>
        <v>4.6921871223391262E-3</v>
      </c>
      <c r="U13" s="144">
        <f>S13</f>
        <v>1.0012568572741312</v>
      </c>
      <c r="V13" s="138">
        <f>U13*Input!T13/100</f>
        <v>4.6921871223391262E-3</v>
      </c>
      <c r="W13" s="147">
        <v>0</v>
      </c>
      <c r="X13" s="142">
        <f>((($L$4*0.000000001*Input!G13/Input!W13*(232/229))-(W13*0.000000001))/Input!F13)*1000000000</f>
        <v>0.92230897001668499</v>
      </c>
      <c r="Y13" s="142">
        <f>X13*Input!X13/100</f>
        <v>1.0788817768432707E-2</v>
      </c>
      <c r="Z13" s="142">
        <f t="shared" ref="Z13:Z15" si="29">(X13/232)*6.022E+23*0.000000001*0.000000000049475/(365.2425*24*60)</f>
        <v>2.2520146051133942E-4</v>
      </c>
      <c r="AA13" s="142">
        <f>Z13*Input!X13/100</f>
        <v>2.6343205993082575E-6</v>
      </c>
      <c r="AB13" s="143">
        <v>0</v>
      </c>
      <c r="AC13" s="143">
        <v>0.85</v>
      </c>
      <c r="AD13" s="142">
        <f>(((Input!G13*$L$4*0.000000001*Input!U13*(230/229))-((AB13*0.000000000000001)+(Input!G13*AC13*0.000000000000001)))/Input!F13)*1000000000000</f>
        <v>223.01983910966678</v>
      </c>
      <c r="AE13" s="142">
        <f>AD13*Input!V13/100</f>
        <v>0.97785855248573583</v>
      </c>
      <c r="AF13" s="142">
        <f t="shared" ref="AF13:AF15" si="30">(AD13/230)*602200000000*0.0000091577/(365.2425*24*60)</f>
        <v>10.167145219134154</v>
      </c>
      <c r="AG13" s="142">
        <f>AF13*Input!V13/100</f>
        <v>4.4579127787846458E-2</v>
      </c>
      <c r="AH13" s="138">
        <f t="shared" ref="AH13:AH15" si="31">AF13/Z13</f>
        <v>45146.888461774492</v>
      </c>
      <c r="AI13" s="147">
        <f t="shared" ref="AI13:AI15" si="32">AH13*SQRT((AG13/AF13)^2+(AA13/Z13)^2)</f>
        <v>563.99144785975341</v>
      </c>
      <c r="AJ13" s="144">
        <f t="shared" ref="AJ13:AJ15" si="33">(U13-1)*1000</f>
        <v>1.2568572741311623</v>
      </c>
      <c r="AK13" s="147">
        <f t="shared" ref="AK13:AK15" si="34">V13*1000</f>
        <v>4.692187122339126</v>
      </c>
      <c r="AL13" s="147">
        <f t="shared" ref="AL13:AL15" si="35">AF13/Q13</f>
        <v>0.99436757015795962</v>
      </c>
      <c r="AM13" s="147">
        <f t="shared" ref="AM13:AM15" si="36">AL13*SQRT((R13/Q13)^2+(AG13/AF13)^2)</f>
        <v>4.3615517211611247E-3</v>
      </c>
      <c r="AN13" s="138">
        <f>AF13/Q13</f>
        <v>0.99436757015795962</v>
      </c>
      <c r="AO13" s="142">
        <f t="shared" ref="AO13:AO15" si="37">AN13*SQRT((R13/Q13)^2+(AG13/AF13)^2)</f>
        <v>4.3615517211611247E-3</v>
      </c>
      <c r="AP13" s="138">
        <f t="shared" ref="AP13:AP15" si="38">ThU_Alter_Kombi(AN13,U13)</f>
        <v>535.91390000000001</v>
      </c>
      <c r="AQ13" s="138" t="e">
        <f t="shared" ref="AQ13:AQ15" si="39">Montealter(AN13,AO13,U13,V13)</f>
        <v>#VALUE!</v>
      </c>
      <c r="AR13" s="138" t="e">
        <f t="shared" ref="AR13:AR15" si="40">(AQ13/AP13)*100</f>
        <v>#VALUE!</v>
      </c>
      <c r="AS13" s="146">
        <f t="shared" ref="AS13:AS15" si="41">Z13/Q13</f>
        <v>2.2025162841507507E-5</v>
      </c>
      <c r="AT13" s="146">
        <f t="shared" ref="AT13:AT15" si="42">AS13*SQRT((Y13/X13)^2+(P13/O13)^2)</f>
        <v>2.5765540402358155E-7</v>
      </c>
      <c r="AU13" s="138">
        <v>0.75</v>
      </c>
      <c r="AV13" s="138">
        <f t="shared" ref="AV13:AV15" si="43">AU13/2</f>
        <v>0.375</v>
      </c>
      <c r="AW13" s="138">
        <f t="shared" ref="AW13:AW15" si="44">marincorr_age(AN13,U13,AS13,AU13)</f>
        <v>535.91219999999998</v>
      </c>
      <c r="AX13" s="148">
        <f t="shared" ref="AX13:AX15" si="45">marincorr_age_error(AN13, AO13, U13, V13, AS13, AT13, AU13, AV13)</f>
        <v>222.25070929840001</v>
      </c>
      <c r="AY13" s="148">
        <f t="shared" ref="AY13:AY15" si="46">SQRT(((AU13*EXP(-0.0000091577*AW13*1000))/(0.0000091577*(EXP(-0.0000091577*AW13*1000)+(AJ13/1000)*EXP(-(0.0000091577-0.0000028263)*AW13*1000)-AS13*AU13*EXP(-0.0000091577*AW13*1000))))^2*AT13^2+((AS13*EXP(-0.0000091577*AW13*1000))/(0.0000091577*(EXP(-0.0000091577*AW13*1000)+(AJ13/1000)*EXP(-(0.0000091577-0.0000028263)*AW13*1000)-AS13*AU13*EXP(-0.0000091577*AW13*1000))))^2*AV13^2+((0.0000091577/(0.0000091577-0.0000028263))*(EXP(-(0.0000091577-0.0000028263)*AW13*1000)-1)/(0.0000091577*(EXP(-0.0000091577*AW13*1000)+(AJ13/1000)*EXP(-(0.0000091577-0.0000028263)*AW13*1000)-AS13*AU13*EXP(-0.0000091577*AW13*1000))))^2*T13^2+(1/(0.0000091577*(EXP(-0.0000091577*AW13*1000)+(AJ13/1000)*EXP(-(0.0000091577-0.0000028263)*AW13*1000)-AS13*AU13*EXP(-0.0000091577*AW13*1000))))^2*AO13^2)/1000</f>
        <v>115.73811437405671</v>
      </c>
      <c r="AZ13" s="138" t="str">
        <f>Input!B13</f>
        <v>Hu1-13</v>
      </c>
      <c r="BA13" s="149">
        <f>Input!E13</f>
        <v>0</v>
      </c>
      <c r="BB13" s="138">
        <f t="shared" ref="BB13:BB15" si="47">((U13-1)*EXP(0.0000028263*AW13*1000))*1000</f>
        <v>5.7159643843428123</v>
      </c>
      <c r="BC13" s="144">
        <f t="shared" ref="BC13:BC15" si="48">SQRT((EXP(0.0000028263*AW13*1000)*V13)^2+((U13-1)*0.0000028263*EXP(0.0000028263*AW13*1000)*AX13*1000)^2)*1000</f>
        <v>21.639188111923474</v>
      </c>
      <c r="BD13" s="138">
        <f t="shared" ref="BD13:BD15" si="49">AW13*1000-58</f>
        <v>535854.19999999995</v>
      </c>
      <c r="BE13" s="150">
        <f t="shared" ref="BE13:BE15" si="50">AY13/2*1000</f>
        <v>57869.057187028353</v>
      </c>
      <c r="BF13" s="151">
        <f t="shared" ref="BF13:BF15" si="51">AY13/AW13*100</f>
        <v>21.596469416829233</v>
      </c>
      <c r="BG13" s="152"/>
      <c r="BH13" s="152"/>
      <c r="BI13" s="152"/>
      <c r="BJ13" s="152"/>
      <c r="BK13" s="152"/>
      <c r="BL13" s="152"/>
      <c r="BM13" s="153"/>
      <c r="BN13" s="154"/>
      <c r="BO13" s="152"/>
      <c r="BP13" s="152"/>
      <c r="BQ13" s="152"/>
      <c r="BR13" s="152"/>
      <c r="BS13" s="152"/>
      <c r="BT13" s="152"/>
      <c r="BU13" s="152"/>
      <c r="BV13" s="152"/>
      <c r="BW13" s="152"/>
      <c r="BX13" s="152"/>
      <c r="BY13" s="152"/>
      <c r="BZ13" s="152"/>
      <c r="CA13" s="152"/>
      <c r="CB13" s="152"/>
      <c r="CC13" s="152"/>
      <c r="CD13" s="152"/>
      <c r="CE13" s="152"/>
      <c r="CF13" s="152"/>
      <c r="CG13" s="152"/>
      <c r="CH13" s="152"/>
      <c r="CI13" s="152"/>
      <c r="CJ13" s="152"/>
      <c r="CK13" s="152"/>
      <c r="CL13" s="152"/>
      <c r="CM13" s="152"/>
      <c r="CN13" s="152"/>
      <c r="CO13" s="152"/>
      <c r="CP13" s="152"/>
      <c r="CQ13" s="152"/>
      <c r="CR13" s="152"/>
      <c r="CS13" s="152"/>
      <c r="CT13" s="152"/>
      <c r="CU13" s="152"/>
      <c r="CV13" s="152"/>
      <c r="CW13" s="152"/>
      <c r="CX13" s="152"/>
      <c r="CY13" s="152"/>
      <c r="CZ13" s="152"/>
      <c r="DA13" s="152"/>
      <c r="DB13" s="152"/>
      <c r="DC13" s="152"/>
      <c r="DD13" s="152"/>
      <c r="DE13" s="152"/>
    </row>
    <row r="14" spans="1:109" ht="15" customHeight="1" x14ac:dyDescent="0.2">
      <c r="A14" s="9">
        <f>Input!A14</f>
        <v>8161</v>
      </c>
      <c r="B14" s="9" t="str">
        <f>Input!B14</f>
        <v>KTH1-22</v>
      </c>
      <c r="C14" s="9">
        <f>Input!O14</f>
        <v>0.41793274659478652</v>
      </c>
      <c r="D14" s="9">
        <f>C14*Input!P14/100</f>
        <v>1.5054458598304989E-3</v>
      </c>
      <c r="E14" s="11">
        <f>Input!M14</f>
        <v>0.37269041090827876</v>
      </c>
      <c r="F14" s="12">
        <f>E14*Input!N14/100</f>
        <v>2.9254062496569705E-5</v>
      </c>
      <c r="G14" s="13">
        <f t="shared" si="26"/>
        <v>51.386553856033473</v>
      </c>
      <c r="H14" s="12">
        <f>G14*Input!L14/100</f>
        <v>4.6171268566916031E-3</v>
      </c>
      <c r="I14" s="9">
        <v>0.3</v>
      </c>
      <c r="J14" s="21">
        <f>(((C14*$G$4*0.000000001*Input!G14*(234/233))-(I14*0.000000000000001))/Input!F14)*1000000000000</f>
        <v>7.4650221111132895</v>
      </c>
      <c r="K14" s="9">
        <f>J14*Input!P14/100</f>
        <v>2.6889940360703055E-2</v>
      </c>
      <c r="L14" s="14">
        <f t="shared" si="27"/>
        <v>0.10323582953852972</v>
      </c>
      <c r="M14" s="22">
        <f>L14*Input!P14/100</f>
        <v>3.7186832913007597E-4</v>
      </c>
      <c r="N14" s="9">
        <v>5.0000000000000001E-3</v>
      </c>
      <c r="O14" s="21">
        <f>(((G14*$D$4*0.000000001*Input!G14*(238/236))-(N14*0.000000001))/Input!F14)*1000000</f>
        <v>9.2453809123191025E-2</v>
      </c>
      <c r="P14" s="9">
        <f>O14*Input!L14/100</f>
        <v>8.3070556998638668E-6</v>
      </c>
      <c r="Q14" s="23">
        <f t="shared" si="28"/>
        <v>6.8979711158697624E-2</v>
      </c>
      <c r="R14" s="24">
        <f>Q14*Input!L14/100</f>
        <v>6.1978874444458876E-6</v>
      </c>
      <c r="S14" s="65">
        <f>Input!S14*0.0000028263/0.000000000155125</f>
        <v>1.4959928507336304</v>
      </c>
      <c r="T14" s="9">
        <f>S14*Input!T14/100</f>
        <v>2.9853791759157249E-3</v>
      </c>
      <c r="U14" s="9">
        <f>S14*1/((U13+U15)/2)</f>
        <v>1.4959233974874799</v>
      </c>
      <c r="V14" s="9">
        <f>U14*Input!T14/100</f>
        <v>2.9852405761392254E-3</v>
      </c>
      <c r="W14" s="3">
        <v>3.0000000000000001E-3</v>
      </c>
      <c r="X14" s="21">
        <f>((($L$4*0.000000001*Input!G14/Input!W14*(232/229))-(W14*0.000000001))/Input!F14)*1000000000</f>
        <v>2.753966508528289E-2</v>
      </c>
      <c r="Y14" s="21">
        <f>X14*Input!X14/100</f>
        <v>9.1868782104360965E-5</v>
      </c>
      <c r="Z14" s="21">
        <f t="shared" si="29"/>
        <v>6.7243982231753091E-6</v>
      </c>
      <c r="AA14" s="21">
        <f>Z14*Input!X14/100</f>
        <v>2.2431727954381503E-8</v>
      </c>
      <c r="AB14" s="14">
        <v>0.05</v>
      </c>
      <c r="AC14" s="14">
        <v>0.85</v>
      </c>
      <c r="AD14" s="21">
        <f>(((Input!G14*$L$4*0.000000001*Input!U14*(230/229))-((AB14*0.000000000000001)+(Input!G14*AC14*0.000000000000001)))/Input!F14)*1000000000000</f>
        <v>7.5169139273623314E-2</v>
      </c>
      <c r="AE14" s="21">
        <f>AD14*Input!V14/100</f>
        <v>6.171862835246658E-4</v>
      </c>
      <c r="AF14" s="21">
        <f t="shared" si="30"/>
        <v>3.4268500867155457E-3</v>
      </c>
      <c r="AG14" s="21">
        <f>AF14*Input!V14/100</f>
        <v>2.8136611509110323E-5</v>
      </c>
      <c r="AH14" s="9">
        <f t="shared" si="31"/>
        <v>509.61438822957791</v>
      </c>
      <c r="AI14" s="3">
        <f t="shared" si="32"/>
        <v>4.5164184457246783</v>
      </c>
      <c r="AJ14" s="22">
        <f t="shared" si="33"/>
        <v>495.92339748747992</v>
      </c>
      <c r="AK14" s="3">
        <f t="shared" si="34"/>
        <v>2.9852405761392253</v>
      </c>
      <c r="AL14" s="3">
        <f t="shared" si="35"/>
        <v>4.9679101711974268E-2</v>
      </c>
      <c r="AM14" s="3">
        <f t="shared" si="36"/>
        <v>4.0792133986421408E-4</v>
      </c>
      <c r="AN14" s="9">
        <f>AL14*1/((AN13+AN15)/2)</f>
        <v>5.0061494695365048E-2</v>
      </c>
      <c r="AO14" s="21">
        <f t="shared" si="37"/>
        <v>4.1106121664869795E-4</v>
      </c>
      <c r="AP14" s="58">
        <f t="shared" si="38"/>
        <v>3.7103000000000002</v>
      </c>
      <c r="AQ14" s="58">
        <f t="shared" si="39"/>
        <v>3.1699999999999999E-2</v>
      </c>
      <c r="AR14" s="58">
        <f t="shared" si="40"/>
        <v>0.85437835215481217</v>
      </c>
      <c r="AS14" s="67">
        <f t="shared" si="41"/>
        <v>9.7483710937914416E-5</v>
      </c>
      <c r="AT14" s="67">
        <f t="shared" si="42"/>
        <v>3.2531106607919546E-7</v>
      </c>
      <c r="AU14" s="58">
        <v>0.75</v>
      </c>
      <c r="AV14" s="58">
        <f t="shared" si="43"/>
        <v>0.375</v>
      </c>
      <c r="AW14" s="58">
        <f t="shared" si="44"/>
        <v>3.7050000000000001</v>
      </c>
      <c r="AX14" s="57">
        <f t="shared" si="45"/>
        <v>3.2748431600000003E-2</v>
      </c>
      <c r="AY14" s="47">
        <f t="shared" si="46"/>
        <v>3.1950420720615533E-2</v>
      </c>
      <c r="AZ14" s="9" t="str">
        <f>Input!B14</f>
        <v>KTH1-22</v>
      </c>
      <c r="BA14" s="48">
        <f>Input!E14</f>
        <v>2.2000000000000002</v>
      </c>
      <c r="BB14" s="58">
        <f t="shared" si="47"/>
        <v>501.14371475515651</v>
      </c>
      <c r="BC14" s="22">
        <f t="shared" si="48"/>
        <v>3.0170211704089587</v>
      </c>
      <c r="BD14" s="9">
        <f t="shared" si="49"/>
        <v>3647</v>
      </c>
      <c r="BE14" s="49">
        <f t="shared" si="50"/>
        <v>15.975210360307766</v>
      </c>
      <c r="BF14" s="89">
        <f t="shared" si="51"/>
        <v>0.86235953361985229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55" customFormat="1" ht="15" customHeight="1" x14ac:dyDescent="0.2">
      <c r="A15" s="138">
        <f>Input!A15</f>
        <v>7953</v>
      </c>
      <c r="B15" s="138" t="str">
        <f>Input!B15</f>
        <v>Hu1-13</v>
      </c>
      <c r="C15" s="138">
        <f>Input!O15</f>
        <v>2.0375817965092407</v>
      </c>
      <c r="D15" s="138">
        <f>C15*Input!P15/100</f>
        <v>5.404146694257278E-2</v>
      </c>
      <c r="E15" s="139">
        <f>Input!M15</f>
        <v>2.7299634391144267</v>
      </c>
      <c r="F15" s="140">
        <f>E15*Input!N15/100</f>
        <v>1.4414503137141722E-3</v>
      </c>
      <c r="G15" s="141">
        <f t="shared" si="26"/>
        <v>376.40735898509712</v>
      </c>
      <c r="H15" s="140">
        <f>G15*Input!L15/100</f>
        <v>0.37195607230585348</v>
      </c>
      <c r="I15" s="138">
        <v>0</v>
      </c>
      <c r="J15" s="142">
        <f>(((C15*$G$4*0.000000001*Input!G15*(234/233))-(I15*0.000000000000001))/Input!F15)*1000000000000</f>
        <v>736.67908834179048</v>
      </c>
      <c r="K15" s="138">
        <f>J15*Input!P15/100</f>
        <v>19.538464010677558</v>
      </c>
      <c r="L15" s="143">
        <f t="shared" si="27"/>
        <v>10.187736306290816</v>
      </c>
      <c r="M15" s="144">
        <f>L15*Input!P15/100</f>
        <v>0.27020275493198675</v>
      </c>
      <c r="N15" s="138">
        <v>0</v>
      </c>
      <c r="O15" s="142">
        <f>(((G15*$D$4*0.000000001*Input!G15*(238/236))-(N15*0.000000001))/Input!F15)*1000000</f>
        <v>13.708768755567052</v>
      </c>
      <c r="P15" s="138">
        <f>O15*Input!L15/100</f>
        <v>1.3546652744033645E-2</v>
      </c>
      <c r="Q15" s="145">
        <f t="shared" si="28"/>
        <v>10.228101124966994</v>
      </c>
      <c r="R15" s="146">
        <f>Q15*Input!L15/100</f>
        <v>1.0107146501725088E-2</v>
      </c>
      <c r="S15" s="144">
        <f>Input!S15*0.0000028263/0.000000000155125</f>
        <v>0.99883599941394141</v>
      </c>
      <c r="T15" s="138">
        <f>S15*Input!T15/100</f>
        <v>5.9470064259195335E-3</v>
      </c>
      <c r="U15" s="144">
        <f>S15</f>
        <v>0.99883599941394141</v>
      </c>
      <c r="V15" s="138">
        <f>U15*Input!T15/100</f>
        <v>5.9470064259195335E-3</v>
      </c>
      <c r="W15" s="147">
        <v>0</v>
      </c>
      <c r="X15" s="142">
        <f>((($L$4*0.000000001*Input!G15/Input!W15*(232/229))-(W15*0.000000001))/Input!F15)*1000000000</f>
        <v>1.0294203301343685</v>
      </c>
      <c r="Y15" s="142">
        <f>X15*Input!X15/100</f>
        <v>2.2894561568390519E-2</v>
      </c>
      <c r="Z15" s="142">
        <f t="shared" si="29"/>
        <v>2.5135498988167822E-4</v>
      </c>
      <c r="AA15" s="142">
        <f>Z15*Input!X15/100</f>
        <v>5.5901968543958245E-6</v>
      </c>
      <c r="AB15" s="143">
        <v>0</v>
      </c>
      <c r="AC15" s="143">
        <v>0.85</v>
      </c>
      <c r="AD15" s="142">
        <f>(((Input!G15*$L$4*0.000000001*Input!U15*(230/229))-((AB15*0.000000000000001)+(Input!G15*AC15*0.000000000000001)))/Input!F15)*1000000000000</f>
        <v>222.19311743880309</v>
      </c>
      <c r="AE15" s="142">
        <f>AD15*Input!V15/100</f>
        <v>1.436455394981015</v>
      </c>
      <c r="AF15" s="142">
        <f t="shared" si="30"/>
        <v>10.129456198654934</v>
      </c>
      <c r="AG15" s="142">
        <f>AF15*Input!V15/100</f>
        <v>6.5485880807218497E-2</v>
      </c>
      <c r="AH15" s="138">
        <f t="shared" si="31"/>
        <v>40299.403657843555</v>
      </c>
      <c r="AI15" s="147">
        <f t="shared" si="32"/>
        <v>933.36710150815816</v>
      </c>
      <c r="AJ15" s="144">
        <f t="shared" si="33"/>
        <v>-1.1640005860585889</v>
      </c>
      <c r="AK15" s="147">
        <f t="shared" si="34"/>
        <v>5.9470064259195334</v>
      </c>
      <c r="AL15" s="147">
        <f t="shared" si="35"/>
        <v>0.99035549950994661</v>
      </c>
      <c r="AM15" s="147">
        <f t="shared" si="36"/>
        <v>6.4769074490716892E-3</v>
      </c>
      <c r="AN15" s="138">
        <f>AF15/Q15</f>
        <v>0.99035549950994661</v>
      </c>
      <c r="AO15" s="142">
        <f t="shared" si="37"/>
        <v>6.4769074490716892E-3</v>
      </c>
      <c r="AP15" s="138">
        <f t="shared" si="38"/>
        <v>526.9579</v>
      </c>
      <c r="AQ15" s="138" t="e">
        <f t="shared" si="39"/>
        <v>#VALUE!</v>
      </c>
      <c r="AR15" s="138" t="e">
        <f t="shared" si="40"/>
        <v>#VALUE!</v>
      </c>
      <c r="AS15" s="146">
        <f t="shared" si="41"/>
        <v>2.4574941801085228E-5</v>
      </c>
      <c r="AT15" s="146">
        <f t="shared" si="42"/>
        <v>5.4709198780302172E-7</v>
      </c>
      <c r="AU15" s="138">
        <v>0.75</v>
      </c>
      <c r="AV15" s="138">
        <f t="shared" si="43"/>
        <v>0.375</v>
      </c>
      <c r="AW15" s="138">
        <f t="shared" si="44"/>
        <v>526.95590000000004</v>
      </c>
      <c r="AX15" s="148">
        <f t="shared" si="45"/>
        <v>240.99340138470001</v>
      </c>
      <c r="AY15" s="148">
        <f t="shared" si="46"/>
        <v>144.03151712549985</v>
      </c>
      <c r="AZ15" s="138" t="str">
        <f>Input!B15</f>
        <v>Hu1-13</v>
      </c>
      <c r="BA15" s="149">
        <f>Input!E15</f>
        <v>0</v>
      </c>
      <c r="BB15" s="138">
        <f t="shared" si="47"/>
        <v>-5.1613507214744265</v>
      </c>
      <c r="BC15" s="144">
        <f t="shared" si="48"/>
        <v>26.60320767239871</v>
      </c>
      <c r="BD15" s="138">
        <f t="shared" si="49"/>
        <v>526897.9</v>
      </c>
      <c r="BE15" s="150">
        <f t="shared" si="50"/>
        <v>72015.758562749921</v>
      </c>
      <c r="BF15" s="151">
        <f t="shared" si="51"/>
        <v>27.332745894960059</v>
      </c>
      <c r="BG15" s="152"/>
      <c r="BH15" s="152"/>
      <c r="BI15" s="152"/>
      <c r="BJ15" s="152"/>
      <c r="BK15" s="152"/>
      <c r="BL15" s="152"/>
      <c r="BM15" s="156"/>
      <c r="BN15" s="152"/>
      <c r="BO15" s="152"/>
      <c r="BP15" s="152"/>
      <c r="BQ15" s="152"/>
      <c r="BR15" s="152"/>
      <c r="BS15" s="152"/>
      <c r="BT15" s="152"/>
      <c r="BU15" s="152"/>
      <c r="BV15" s="152"/>
      <c r="BW15" s="152"/>
      <c r="BX15" s="152"/>
      <c r="BY15" s="152"/>
      <c r="BZ15" s="152"/>
      <c r="CA15" s="152"/>
      <c r="CB15" s="152"/>
      <c r="CC15" s="152"/>
      <c r="CD15" s="152"/>
      <c r="CE15" s="152"/>
      <c r="CF15" s="152"/>
      <c r="CG15" s="152"/>
      <c r="CH15" s="152"/>
      <c r="CI15" s="152"/>
      <c r="CJ15" s="152"/>
      <c r="CK15" s="152"/>
      <c r="CL15" s="152"/>
      <c r="CM15" s="152"/>
      <c r="CN15" s="152"/>
      <c r="CO15" s="152"/>
      <c r="CP15" s="152"/>
      <c r="CQ15" s="152"/>
      <c r="CR15" s="152"/>
      <c r="CS15" s="152"/>
      <c r="CT15" s="152"/>
      <c r="CU15" s="152"/>
      <c r="CV15" s="152"/>
      <c r="CW15" s="152"/>
      <c r="CX15" s="152"/>
      <c r="CY15" s="152"/>
      <c r="CZ15" s="152"/>
      <c r="DA15" s="152"/>
      <c r="DB15" s="152"/>
      <c r="DC15" s="152"/>
      <c r="DD15" s="152"/>
      <c r="DE15" s="152"/>
    </row>
    <row r="16" spans="1:109" ht="15" customHeight="1" x14ac:dyDescent="0.2">
      <c r="A16" s="9">
        <f>Input!A16</f>
        <v>8162</v>
      </c>
      <c r="B16" s="9" t="str">
        <f>Input!B16</f>
        <v>KTH1-77</v>
      </c>
      <c r="C16" s="9">
        <f>Input!O16</f>
        <v>0.52220167861771294</v>
      </c>
      <c r="D16" s="9">
        <f>C16*Input!P16/100</f>
        <v>1.9015135389927021E-3</v>
      </c>
      <c r="E16" s="11">
        <f>Input!M16</f>
        <v>0.43784517360472208</v>
      </c>
      <c r="F16" s="12">
        <f>E16*Input!N16/100</f>
        <v>3.5907852446979196E-5</v>
      </c>
      <c r="G16" s="13">
        <f t="shared" ref="G16:G19" si="52">E16*137.88</f>
        <v>60.370092536619076</v>
      </c>
      <c r="H16" s="12">
        <f>G16*Input!L16/100</f>
        <v>5.4189983996742941E-3</v>
      </c>
      <c r="I16" s="9">
        <v>0.3</v>
      </c>
      <c r="J16" s="21">
        <f>(((C16*$G$4*0.000000001*Input!G16*(234/233))-(I16*0.000000000000001))/Input!F16)*1000000000000</f>
        <v>7.5349694069753363</v>
      </c>
      <c r="K16" s="9">
        <f>J16*Input!P16/100</f>
        <v>2.7437380862477788E-2</v>
      </c>
      <c r="L16" s="14">
        <f t="shared" ref="L16:L19" si="53">(J16/234)*602200000000*0.0000028263/(365.2425*24*60)</f>
        <v>0.10420314979623468</v>
      </c>
      <c r="M16" s="22">
        <f>L16*Input!P16/100</f>
        <v>3.7943903333998948E-4</v>
      </c>
      <c r="N16" s="9">
        <v>5.0000000000000001E-3</v>
      </c>
      <c r="O16" s="21">
        <f>(((G16*$D$4*0.000000001*Input!G16*(238/236))-(N16*0.000000001))/Input!F16)*1000000</f>
        <v>8.7743616231393956E-2</v>
      </c>
      <c r="P16" s="9">
        <f>O16*Input!L16/100</f>
        <v>7.8761270019777232E-6</v>
      </c>
      <c r="Q16" s="23">
        <f t="shared" ref="Q16:Q19" si="54">(O16/238.05)*602200000000000000*0.00000000015512/(365.2425*24*60)</f>
        <v>6.5465440105300726E-2</v>
      </c>
      <c r="R16" s="24">
        <f>Q16*Input!L16/100</f>
        <v>5.8763718963891048E-6</v>
      </c>
      <c r="S16" s="65">
        <f>Input!S16*0.0000028263/0.000000000155125</f>
        <v>1.5889078034226212</v>
      </c>
      <c r="T16" s="9">
        <f>S16*Input!T16/100</f>
        <v>3.977998068612155E-3</v>
      </c>
      <c r="U16" s="9">
        <f>S16*1/((U15+U17)/2)</f>
        <v>1.5894973251868163</v>
      </c>
      <c r="V16" s="9">
        <f>U16*Input!T16/100</f>
        <v>3.9794739984517092E-3</v>
      </c>
      <c r="W16" s="3">
        <v>3.0000000000000001E-3</v>
      </c>
      <c r="X16" s="21">
        <f>((($L$4*0.000000001*Input!G16/Input!W16*(232/229))-(W16*0.000000001))/Input!F16)*1000000000</f>
        <v>0.30282437733374834</v>
      </c>
      <c r="Y16" s="21">
        <f>X16*Input!X16/100</f>
        <v>7.4729958457578653E-4</v>
      </c>
      <c r="Z16" s="21">
        <f t="shared" ref="Z16:Z19" si="55">(X16/232)*6.022E+23*0.000000001*0.000000000049475/(365.2425*24*60)</f>
        <v>7.3941048250634881E-5</v>
      </c>
      <c r="AA16" s="21">
        <f>Z16*Input!X16/100</f>
        <v>1.8246917611886593E-7</v>
      </c>
      <c r="AB16" s="14">
        <v>0.05</v>
      </c>
      <c r="AC16" s="14">
        <v>0.85</v>
      </c>
      <c r="AD16" s="21">
        <f>(((Input!G16*$L$4*0.000000001*Input!U16*(230/229))-((AB16*0.000000000000001)+(Input!G16*AC16*0.000000000000001)))/Input!F16)*1000000000000</f>
        <v>0.12278477607670185</v>
      </c>
      <c r="AE16" s="21">
        <f>AD16*Input!V16/100</f>
        <v>7.6478654468795993E-4</v>
      </c>
      <c r="AF16" s="21">
        <f t="shared" ref="AF16:AF19" si="56">(AD16/230)*602200000000*0.0000091577/(365.2425*24*60)</f>
        <v>5.5975766732430862E-3</v>
      </c>
      <c r="AG16" s="21">
        <f>AF16*Input!V16/100</f>
        <v>3.4865489512162798E-5</v>
      </c>
      <c r="AH16" s="9">
        <f t="shared" ref="AH16:AH19" si="57">AF16/Z16</f>
        <v>75.70323664156362</v>
      </c>
      <c r="AI16" s="3">
        <f t="shared" ref="AI16:AI19" si="58">AH16*SQRT((AG16/AF16)^2+(AA16/Z16)^2)</f>
        <v>0.50719059797163601</v>
      </c>
      <c r="AJ16" s="22">
        <f t="shared" ref="AJ16:AJ19" si="59">(U16-1)*1000</f>
        <v>589.49732518681628</v>
      </c>
      <c r="AK16" s="3">
        <f t="shared" ref="AK16:AK19" si="60">V16*1000</f>
        <v>3.9794739984517093</v>
      </c>
      <c r="AL16" s="3">
        <f t="shared" ref="AL16:AL19" si="61">AF16/Q16</f>
        <v>8.5504300654504442E-2</v>
      </c>
      <c r="AM16" s="3">
        <f t="shared" ref="AM16:AM19" si="62">AL16*SQRT((R16/Q16)^2+(AG16/AF16)^2)</f>
        <v>5.3263385641899043E-4</v>
      </c>
      <c r="AN16" s="9">
        <f>AL16*1/((AN15+AN17)/2)</f>
        <v>8.6202140731720112E-2</v>
      </c>
      <c r="AO16" s="21">
        <f t="shared" ref="AO16:AO19" si="63">AN16*SQRT((R16/Q16)^2+(AG16/AF16)^2)</f>
        <v>5.3698092725222254E-4</v>
      </c>
      <c r="AP16" s="58">
        <f t="shared" ref="AP16:AP19" si="64">ThU_Alter_Kombi(AN16,U16)</f>
        <v>6.0689000000000002</v>
      </c>
      <c r="AQ16" s="58">
        <f t="shared" ref="AQ16:AQ19" si="65">Montealter(AN16,AO16,U16,V16)</f>
        <v>4.4400000000000002E-2</v>
      </c>
      <c r="AR16" s="58">
        <f t="shared" ref="AR16:AR19" si="66">(AQ16/AP16)*100</f>
        <v>0.73159880703257585</v>
      </c>
      <c r="AS16" s="67">
        <f t="shared" ref="AS16:AS19" si="67">Z16/Q16</f>
        <v>1.1294669085199947E-3</v>
      </c>
      <c r="AT16" s="67">
        <f t="shared" ref="AT16:AT19" si="68">AS16*SQRT((Y16/X16)^2+(P16/O16)^2)</f>
        <v>2.7891028717691297E-6</v>
      </c>
      <c r="AU16" s="58">
        <v>0.75</v>
      </c>
      <c r="AV16" s="58">
        <f t="shared" ref="AV16:AV19" si="69">AU16/2</f>
        <v>0.375</v>
      </c>
      <c r="AW16" s="58">
        <f t="shared" ref="AW16:AW19" si="70">marincorr_age(AN16,U16,AS16,AU16)</f>
        <v>6.0110999999999999</v>
      </c>
      <c r="AX16" s="57">
        <f t="shared" ref="AX16:AX19" si="71">marincorr_age_error(AN16, AO16, U16, V16, AS16, AT16, AU16, AV16)</f>
        <v>5.2410296100000003E-2</v>
      </c>
      <c r="AY16" s="47">
        <f t="shared" ref="AY16:AY19" si="72">SQRT(((AU16*EXP(-0.0000091577*AW16*1000))/(0.0000091577*(EXP(-0.0000091577*AW16*1000)+(AJ16/1000)*EXP(-(0.0000091577-0.0000028263)*AW16*1000)-AS16*AU16*EXP(-0.0000091577*AW16*1000))))^2*AT16^2+((AS16*EXP(-0.0000091577*AW16*1000))/(0.0000091577*(EXP(-0.0000091577*AW16*1000)+(AJ16/1000)*EXP(-(0.0000091577-0.0000028263)*AW16*1000)-AS16*AU16*EXP(-0.0000091577*AW16*1000))))^2*AV16^2+((0.0000091577/(0.0000091577-0.0000028263))*(EXP(-(0.0000091577-0.0000028263)*AW16*1000)-1)/(0.0000091577*(EXP(-0.0000091577*AW16*1000)+(AJ16/1000)*EXP(-(0.0000091577-0.0000028263)*AW16*1000)-AS16*AU16*EXP(-0.0000091577*AW16*1000))))^2*T16^2+(1/(0.0000091577*(EXP(-0.0000091577*AW16*1000)+(AJ16/1000)*EXP(-(0.0000091577-0.0000028263)*AW16*1000)-AS16*AU16*EXP(-0.0000091577*AW16*1000))))^2*AO16^2)/1000</f>
        <v>5.0784995503978268E-2</v>
      </c>
      <c r="AZ16" s="9" t="str">
        <f>Input!B16</f>
        <v>KTH1-77</v>
      </c>
      <c r="BA16" s="48">
        <f>Input!E16</f>
        <v>7.7</v>
      </c>
      <c r="BB16" s="58">
        <f t="shared" ref="BB16:BB19" si="73">((U16-1)*EXP(0.0000028263*AW16*1000))*1000</f>
        <v>599.59795431323971</v>
      </c>
      <c r="BC16" s="22">
        <f t="shared" ref="BC16:BC19" si="74">SQRT((EXP(0.0000028263*AW16*1000)*V16)^2+((U16-1)*0.0000028263*EXP(0.0000028263*AW16*1000)*AX16*1000)^2)*1000</f>
        <v>4.0486338591379667</v>
      </c>
      <c r="BD16" s="9">
        <f t="shared" ref="BD16:BD19" si="75">AW16*1000-58</f>
        <v>5953.0999999999995</v>
      </c>
      <c r="BE16" s="49">
        <f t="shared" ref="BE16:BE19" si="76">AY16/2*1000</f>
        <v>25.392497751989133</v>
      </c>
      <c r="BF16" s="89">
        <f t="shared" ref="BF16:BF19" si="77">AY16/AW16*100</f>
        <v>0.84485361254975411</v>
      </c>
      <c r="BG16" s="85"/>
      <c r="BH16" s="85"/>
      <c r="BI16" s="85"/>
      <c r="BJ16" s="85"/>
      <c r="BK16" s="85"/>
      <c r="BL16" s="85"/>
      <c r="BM16" s="90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</row>
    <row r="17" spans="1:109" s="155" customFormat="1" ht="15" customHeight="1" x14ac:dyDescent="0.2">
      <c r="A17" s="138">
        <f>Input!A17</f>
        <v>7953</v>
      </c>
      <c r="B17" s="138" t="str">
        <f>Input!B17</f>
        <v>Hu1-13</v>
      </c>
      <c r="C17" s="138">
        <f>Input!O17</f>
        <v>2.1518634163035415</v>
      </c>
      <c r="D17" s="138">
        <f>C17*Input!P17/100</f>
        <v>2.8408373326682404E-2</v>
      </c>
      <c r="E17" s="139">
        <f>Input!M17</f>
        <v>2.7296392818514583</v>
      </c>
      <c r="F17" s="140">
        <f>E17*Input!N17/100</f>
        <v>4.099219599204419E-4</v>
      </c>
      <c r="G17" s="141">
        <f t="shared" si="52"/>
        <v>376.36266418167907</v>
      </c>
      <c r="H17" s="140">
        <f>G17*Input!L17/100</f>
        <v>3.3350487254521048E-2</v>
      </c>
      <c r="I17" s="138">
        <v>0</v>
      </c>
      <c r="J17" s="142">
        <f>(((C17*$G$4*0.000000001*Input!G17*(234/233))-(I17*0.000000000000001))/Input!F17)*1000000000000</f>
        <v>777.99712505988452</v>
      </c>
      <c r="K17" s="138">
        <f>J17*Input!P17/100</f>
        <v>10.270927331323321</v>
      </c>
      <c r="L17" s="143">
        <f t="shared" si="53"/>
        <v>10.75913472038871</v>
      </c>
      <c r="M17" s="144">
        <f>L17*Input!P17/100</f>
        <v>0.14203945914648997</v>
      </c>
      <c r="N17" s="138">
        <v>0</v>
      </c>
      <c r="O17" s="142">
        <f>(((G17*$D$4*0.000000001*Input!G17*(238/236))-(N17*0.000000001))/Input!F17)*1000000</f>
        <v>13.707140969313654</v>
      </c>
      <c r="P17" s="138">
        <f>O17*Input!L17/100</f>
        <v>1.2146258747183973E-3</v>
      </c>
      <c r="Q17" s="145">
        <f t="shared" si="54"/>
        <v>10.226886634978401</v>
      </c>
      <c r="R17" s="146">
        <f>Q17*Input!L17/100</f>
        <v>9.0623136892408526E-4</v>
      </c>
      <c r="S17" s="144">
        <f>Input!S17*0.0000028263/0.000000000155125</f>
        <v>1.0004222292664675</v>
      </c>
      <c r="T17" s="138">
        <f>S17*Input!T17/100</f>
        <v>2.9477458423100302E-3</v>
      </c>
      <c r="U17" s="144">
        <f>S17</f>
        <v>1.0004222292664675</v>
      </c>
      <c r="V17" s="138">
        <f>U17*Input!T17/100</f>
        <v>2.9477458423100302E-3</v>
      </c>
      <c r="W17" s="147">
        <v>0</v>
      </c>
      <c r="X17" s="142">
        <f>((($L$4*0.000000001*Input!G17/Input!W17*(232/229))-(W17*0.000000001))/Input!F17)*1000000000</f>
        <v>0.89108702807772722</v>
      </c>
      <c r="Y17" s="142">
        <f>X17*Input!X17/100</f>
        <v>7.1113704032352218E-3</v>
      </c>
      <c r="Z17" s="142">
        <f t="shared" si="55"/>
        <v>2.1757795564124544E-4</v>
      </c>
      <c r="AA17" s="142">
        <f>Z17*Input!X17/100</f>
        <v>1.7363931752899603E-6</v>
      </c>
      <c r="AB17" s="143">
        <v>0</v>
      </c>
      <c r="AC17" s="143">
        <v>0.85</v>
      </c>
      <c r="AD17" s="142">
        <f>(((Input!G17*$L$4*0.000000001*Input!U17*(230/229))-((AB17*0.000000000000001)+(Input!G17*AC17*0.000000000000001)))/Input!F17)*1000000000000</f>
        <v>222.86175824529033</v>
      </c>
      <c r="AE17" s="142">
        <f>AD17*Input!V17/100</f>
        <v>1.041504950015594</v>
      </c>
      <c r="AF17" s="142">
        <f t="shared" si="56"/>
        <v>10.159938545903206</v>
      </c>
      <c r="AG17" s="142">
        <f>AF17*Input!V17/100</f>
        <v>4.7480673089574543E-2</v>
      </c>
      <c r="AH17" s="138">
        <f t="shared" si="57"/>
        <v>46695.624636971377</v>
      </c>
      <c r="AI17" s="147">
        <f t="shared" si="58"/>
        <v>431.85054118444867</v>
      </c>
      <c r="AJ17" s="144">
        <f t="shared" si="59"/>
        <v>0.42222926646751091</v>
      </c>
      <c r="AK17" s="147">
        <f t="shared" si="60"/>
        <v>2.94774584231003</v>
      </c>
      <c r="AL17" s="147">
        <f t="shared" si="61"/>
        <v>0.99345371749343381</v>
      </c>
      <c r="AM17" s="147">
        <f t="shared" si="62"/>
        <v>4.6435645051094415E-3</v>
      </c>
      <c r="AN17" s="138">
        <f>AF17/Q17</f>
        <v>0.99345371749343381</v>
      </c>
      <c r="AO17" s="142">
        <f t="shared" si="63"/>
        <v>4.6435645051094415E-3</v>
      </c>
      <c r="AP17" s="138">
        <f t="shared" si="64"/>
        <v>539.70650000000001</v>
      </c>
      <c r="AQ17" s="138" t="e">
        <f t="shared" si="65"/>
        <v>#VALUE!</v>
      </c>
      <c r="AR17" s="138" t="e">
        <f t="shared" si="66"/>
        <v>#VALUE!</v>
      </c>
      <c r="AS17" s="146">
        <f t="shared" si="67"/>
        <v>2.1275092157282425E-5</v>
      </c>
      <c r="AT17" s="146">
        <f t="shared" si="68"/>
        <v>1.6979754183365766E-7</v>
      </c>
      <c r="AU17" s="138">
        <v>0.75</v>
      </c>
      <c r="AV17" s="138">
        <f t="shared" si="69"/>
        <v>0.375</v>
      </c>
      <c r="AW17" s="138">
        <f t="shared" si="70"/>
        <v>539.7047</v>
      </c>
      <c r="AX17" s="148">
        <f t="shared" si="71"/>
        <v>206.00557199389999</v>
      </c>
      <c r="AY17" s="148">
        <f t="shared" si="72"/>
        <v>94.835533345830839</v>
      </c>
      <c r="AZ17" s="138" t="str">
        <f>Input!B17</f>
        <v>Hu1-13</v>
      </c>
      <c r="BA17" s="149">
        <f>Input!E17</f>
        <v>0</v>
      </c>
      <c r="BB17" s="138">
        <f t="shared" si="73"/>
        <v>1.940917048127712</v>
      </c>
      <c r="BC17" s="144">
        <f t="shared" si="74"/>
        <v>13.597333726810687</v>
      </c>
      <c r="BD17" s="138">
        <f t="shared" si="75"/>
        <v>539646.69999999995</v>
      </c>
      <c r="BE17" s="150">
        <f t="shared" si="76"/>
        <v>47417.766672915423</v>
      </c>
      <c r="BF17" s="151">
        <f t="shared" si="77"/>
        <v>17.571744946047506</v>
      </c>
      <c r="BG17" s="152"/>
      <c r="BH17" s="152"/>
      <c r="BI17" s="152"/>
      <c r="BJ17" s="152"/>
      <c r="BK17" s="152"/>
      <c r="BL17" s="152"/>
      <c r="BM17" s="156"/>
      <c r="BN17" s="152"/>
      <c r="BO17" s="152"/>
      <c r="BP17" s="152"/>
      <c r="BQ17" s="152"/>
      <c r="BR17" s="152"/>
      <c r="BS17" s="152"/>
      <c r="BT17" s="152"/>
      <c r="BU17" s="152"/>
      <c r="BV17" s="152"/>
      <c r="BW17" s="152"/>
      <c r="BX17" s="152"/>
      <c r="BY17" s="152"/>
      <c r="BZ17" s="152"/>
      <c r="CA17" s="152"/>
      <c r="CB17" s="152"/>
      <c r="CC17" s="152"/>
      <c r="CD17" s="152"/>
      <c r="CE17" s="152"/>
      <c r="CF17" s="152"/>
      <c r="CG17" s="152"/>
      <c r="CH17" s="152"/>
      <c r="CI17" s="152"/>
      <c r="CJ17" s="152"/>
      <c r="CK17" s="152"/>
      <c r="CL17" s="152"/>
      <c r="CM17" s="152"/>
      <c r="CN17" s="152"/>
      <c r="CO17" s="152"/>
      <c r="CP17" s="152"/>
      <c r="CQ17" s="152"/>
      <c r="CR17" s="152"/>
      <c r="CS17" s="152"/>
      <c r="CT17" s="152"/>
      <c r="CU17" s="152"/>
      <c r="CV17" s="152"/>
      <c r="CW17" s="152"/>
      <c r="CX17" s="152"/>
      <c r="CY17" s="152"/>
      <c r="CZ17" s="152"/>
      <c r="DA17" s="152"/>
      <c r="DB17" s="152"/>
      <c r="DC17" s="152"/>
      <c r="DD17" s="152"/>
      <c r="DE17" s="152"/>
    </row>
    <row r="18" spans="1:109" ht="15" customHeight="1" x14ac:dyDescent="0.2">
      <c r="A18" s="9">
        <f>Input!A18</f>
        <v>8163</v>
      </c>
      <c r="B18" s="9" t="str">
        <f>Input!B18</f>
        <v>ETH2   S11</v>
      </c>
      <c r="C18" s="9">
        <f>Input!O18</f>
        <v>0.80136270495560569</v>
      </c>
      <c r="D18" s="9">
        <f>C18*Input!P18/100</f>
        <v>2.6375001553924134E-3</v>
      </c>
      <c r="E18" s="11">
        <f>Input!M18</f>
        <v>0.79873190690532836</v>
      </c>
      <c r="F18" s="12">
        <f>E18*Input!N18/100</f>
        <v>2.9969762731811621E-4</v>
      </c>
      <c r="G18" s="13">
        <f t="shared" si="52"/>
        <v>110.12915532410668</v>
      </c>
      <c r="H18" s="12">
        <f>G18*Input!L18/100</f>
        <v>5.668960956298455E-2</v>
      </c>
      <c r="I18" s="9">
        <v>0.3</v>
      </c>
      <c r="J18" s="21">
        <f>(((C18*$G$4*0.000000001*Input!G18*(234/233))-(I18*0.000000000000001))/Input!F18)*1000000000000</f>
        <v>26.653423795740505</v>
      </c>
      <c r="K18" s="9">
        <f>J18*Input!P18/100</f>
        <v>8.772358504867013E-2</v>
      </c>
      <c r="L18" s="14">
        <f t="shared" si="53"/>
        <v>0.36859747695843098</v>
      </c>
      <c r="M18" s="22">
        <f>L18*Input!P18/100</f>
        <v>1.2131534157294858E-3</v>
      </c>
      <c r="N18" s="9">
        <v>5.0000000000000001E-3</v>
      </c>
      <c r="O18" s="21">
        <f>(((G18*$D$4*0.000000001*Input!G18*(238/236))-(N18*0.000000001))/Input!F18)*1000000</f>
        <v>0.36897337519604123</v>
      </c>
      <c r="P18" s="9">
        <f>O18*Input!L18/100</f>
        <v>1.8993114509452318E-4</v>
      </c>
      <c r="Q18" s="23">
        <f t="shared" si="54"/>
        <v>0.27529073261177744</v>
      </c>
      <c r="R18" s="24">
        <f>Q18*Input!L18/100</f>
        <v>1.4170747157863243E-4</v>
      </c>
      <c r="S18" s="65">
        <f>Input!S18*0.0000028263/0.000000000155125</f>
        <v>1.3332148371103798</v>
      </c>
      <c r="T18" s="9">
        <f>S18*Input!T18/100</f>
        <v>1.7464835981396104E-3</v>
      </c>
      <c r="U18" s="9">
        <f>S18*1/((U17+U19)/2)</f>
        <v>1.3326521523696284</v>
      </c>
      <c r="V18" s="9">
        <f>U18*Input!T18/100</f>
        <v>1.7457464928784842E-3</v>
      </c>
      <c r="W18" s="3">
        <v>3.0000000000000001E-3</v>
      </c>
      <c r="X18" s="21">
        <f>((($L$4*0.000000001*Input!G18/Input!W18*(232/229))-(W18*0.000000001))/Input!F18)*1000000000</f>
        <v>0.61266649709675536</v>
      </c>
      <c r="Y18" s="21">
        <f>X18*Input!X18/100</f>
        <v>1.3222170967037128E-3</v>
      </c>
      <c r="Z18" s="21">
        <f t="shared" si="55"/>
        <v>1.4959562840428581E-4</v>
      </c>
      <c r="AA18" s="21">
        <f>Z18*Input!X18/100</f>
        <v>3.2284758250302203E-7</v>
      </c>
      <c r="AB18" s="14">
        <v>0.05</v>
      </c>
      <c r="AC18" s="14">
        <v>0.85</v>
      </c>
      <c r="AD18" s="21">
        <f>(((Input!G18*$L$4*0.000000001*Input!U18*(230/229))-((AB18*0.000000000000001)+(Input!G18*AC18*0.000000000000001)))/Input!F18)*1000000000000</f>
        <v>8.558863522808867</v>
      </c>
      <c r="AE18" s="21">
        <f>AD18*Input!V18/100</f>
        <v>2.1466215075297172E-2</v>
      </c>
      <c r="AF18" s="21">
        <f t="shared" si="56"/>
        <v>0.3901859524898923</v>
      </c>
      <c r="AG18" s="21">
        <f>AF18*Input!V18/100</f>
        <v>9.7861305454709701E-4</v>
      </c>
      <c r="AH18" s="9">
        <f t="shared" si="57"/>
        <v>2608.2710882125866</v>
      </c>
      <c r="AI18" s="3">
        <f t="shared" si="58"/>
        <v>8.6301673278688344</v>
      </c>
      <c r="AJ18" s="22">
        <f t="shared" si="59"/>
        <v>332.65215236962842</v>
      </c>
      <c r="AK18" s="3">
        <f t="shared" si="60"/>
        <v>1.7457464928784843</v>
      </c>
      <c r="AL18" s="3">
        <f t="shared" si="61"/>
        <v>1.4173595630628919</v>
      </c>
      <c r="AM18" s="3">
        <f t="shared" si="62"/>
        <v>3.6289333355282822E-3</v>
      </c>
      <c r="AN18" s="9">
        <f>AL18*1/((AN17+AN19)/2)</f>
        <v>1.4266991386765433</v>
      </c>
      <c r="AO18" s="21">
        <f t="shared" si="63"/>
        <v>3.6528458967211705E-3</v>
      </c>
      <c r="AP18" s="58">
        <f t="shared" si="64"/>
        <v>421.46499999999997</v>
      </c>
      <c r="AQ18" s="58">
        <f t="shared" si="65"/>
        <v>11.394</v>
      </c>
      <c r="AR18" s="58">
        <f t="shared" si="66"/>
        <v>2.7034273308578416</v>
      </c>
      <c r="AS18" s="67">
        <f t="shared" si="67"/>
        <v>5.4340960549242195E-4</v>
      </c>
      <c r="AT18" s="67">
        <f t="shared" si="68"/>
        <v>1.205649545379216E-6</v>
      </c>
      <c r="AU18" s="58">
        <v>0.75</v>
      </c>
      <c r="AV18" s="58">
        <f t="shared" si="69"/>
        <v>0.375</v>
      </c>
      <c r="AW18" s="58">
        <f t="shared" si="70"/>
        <v>421.44380000000001</v>
      </c>
      <c r="AX18" s="57">
        <f t="shared" si="71"/>
        <v>10.2965942433</v>
      </c>
      <c r="AY18" s="47">
        <f t="shared" si="72"/>
        <v>10.744944078583391</v>
      </c>
      <c r="AZ18" s="9" t="str">
        <f>Input!B18</f>
        <v>ETH2   S11</v>
      </c>
      <c r="BA18" s="48">
        <f>Input!E18</f>
        <v>9.3000000000000007</v>
      </c>
      <c r="BB18" s="58">
        <f t="shared" si="73"/>
        <v>1094.6872318982648</v>
      </c>
      <c r="BC18" s="22">
        <f t="shared" si="74"/>
        <v>32.370638320606972</v>
      </c>
      <c r="BD18" s="9">
        <f t="shared" si="75"/>
        <v>421385.8</v>
      </c>
      <c r="BE18" s="49">
        <f t="shared" si="76"/>
        <v>5372.4720392916952</v>
      </c>
      <c r="BF18" s="89">
        <f t="shared" si="77"/>
        <v>2.5495556177557699</v>
      </c>
      <c r="BG18" s="85"/>
      <c r="BH18" s="85"/>
      <c r="BI18" s="85"/>
      <c r="BJ18" s="85"/>
      <c r="BK18" s="85"/>
      <c r="BL18" s="85"/>
      <c r="BM18" s="90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</row>
    <row r="19" spans="1:109" s="155" customFormat="1" ht="15" customHeight="1" x14ac:dyDescent="0.2">
      <c r="A19" s="138">
        <f>Input!A19</f>
        <v>7953</v>
      </c>
      <c r="B19" s="138" t="str">
        <f>Input!B19</f>
        <v>Hu1-13</v>
      </c>
      <c r="C19" s="138">
        <f>Input!O19</f>
        <v>2.1518634163035415</v>
      </c>
      <c r="D19" s="138">
        <f>C19*Input!P19/100</f>
        <v>2.8408373326682404E-2</v>
      </c>
      <c r="E19" s="139">
        <f>Input!M19</f>
        <v>2.7296392818514583</v>
      </c>
      <c r="F19" s="140">
        <f>E19*Input!N19/100</f>
        <v>4.099219599204419E-4</v>
      </c>
      <c r="G19" s="141">
        <f t="shared" si="52"/>
        <v>376.36266418167907</v>
      </c>
      <c r="H19" s="140">
        <f>G19*Input!L19/100</f>
        <v>3.3350487254521048E-2</v>
      </c>
      <c r="I19" s="138">
        <v>0</v>
      </c>
      <c r="J19" s="142">
        <f>(((C19*$G$4*0.000000001*Input!G19*(234/233))-(I19*0.000000000000001))/Input!F19)*1000000000000</f>
        <v>777.99712505988452</v>
      </c>
      <c r="K19" s="138">
        <f>J19*Input!P19/100</f>
        <v>10.270927331323321</v>
      </c>
      <c r="L19" s="143">
        <f t="shared" si="53"/>
        <v>10.75913472038871</v>
      </c>
      <c r="M19" s="144">
        <f>L19*Input!P19/100</f>
        <v>0.14203945914648997</v>
      </c>
      <c r="N19" s="138">
        <v>0</v>
      </c>
      <c r="O19" s="142">
        <f>(((G19*$D$4*0.000000001*Input!G19*(238/236))-(N19*0.000000001))/Input!F19)*1000000</f>
        <v>13.707140969313654</v>
      </c>
      <c r="P19" s="138">
        <f>O19*Input!L19/100</f>
        <v>1.2146258747183973E-3</v>
      </c>
      <c r="Q19" s="145">
        <f t="shared" si="54"/>
        <v>10.226886634978401</v>
      </c>
      <c r="R19" s="146">
        <f>Q19*Input!L19/100</f>
        <v>9.0623136892408526E-4</v>
      </c>
      <c r="S19" s="144">
        <f>Input!S19*0.0000028263/0.000000000155125</f>
        <v>1.0004222292664675</v>
      </c>
      <c r="T19" s="138">
        <f>S19*Input!T19/100</f>
        <v>2.9477458423100302E-3</v>
      </c>
      <c r="U19" s="144">
        <f>S19</f>
        <v>1.0004222292664675</v>
      </c>
      <c r="V19" s="138">
        <f>U19*Input!T19/100</f>
        <v>2.9477458423100302E-3</v>
      </c>
      <c r="W19" s="147">
        <v>0</v>
      </c>
      <c r="X19" s="142">
        <f>((($L$4*0.000000001*Input!G19/Input!W19*(232/229))-(W19*0.000000001))/Input!F19)*1000000000</f>
        <v>0.89108702807772722</v>
      </c>
      <c r="Y19" s="142">
        <f>X19*Input!X19/100</f>
        <v>7.1113704032352218E-3</v>
      </c>
      <c r="Z19" s="142">
        <f t="shared" si="55"/>
        <v>2.1757795564124544E-4</v>
      </c>
      <c r="AA19" s="142">
        <f>Z19*Input!X19/100</f>
        <v>1.7363931752899603E-6</v>
      </c>
      <c r="AB19" s="143">
        <v>0</v>
      </c>
      <c r="AC19" s="143">
        <v>0.85</v>
      </c>
      <c r="AD19" s="142">
        <f>(((Input!G19*$L$4*0.000000001*Input!U19*(230/229))-((AB19*0.000000000000001)+(Input!G19*AC19*0.000000000000001)))/Input!F19)*1000000000000</f>
        <v>222.86175824529033</v>
      </c>
      <c r="AE19" s="142">
        <f>AD19*Input!V19/100</f>
        <v>1.041504950015594</v>
      </c>
      <c r="AF19" s="142">
        <f t="shared" si="56"/>
        <v>10.159938545903206</v>
      </c>
      <c r="AG19" s="142">
        <f>AF19*Input!V19/100</f>
        <v>4.7480673089574543E-2</v>
      </c>
      <c r="AH19" s="138">
        <f t="shared" si="57"/>
        <v>46695.624636971377</v>
      </c>
      <c r="AI19" s="147">
        <f t="shared" si="58"/>
        <v>431.85054118444867</v>
      </c>
      <c r="AJ19" s="144">
        <f t="shared" si="59"/>
        <v>0.42222926646751091</v>
      </c>
      <c r="AK19" s="147">
        <f t="shared" si="60"/>
        <v>2.94774584231003</v>
      </c>
      <c r="AL19" s="147">
        <f t="shared" si="61"/>
        <v>0.99345371749343381</v>
      </c>
      <c r="AM19" s="147">
        <f t="shared" si="62"/>
        <v>4.6435645051094415E-3</v>
      </c>
      <c r="AN19" s="138">
        <f>AF19/Q19</f>
        <v>0.99345371749343381</v>
      </c>
      <c r="AO19" s="142">
        <f t="shared" si="63"/>
        <v>4.6435645051094415E-3</v>
      </c>
      <c r="AP19" s="138">
        <f t="shared" si="64"/>
        <v>539.70650000000001</v>
      </c>
      <c r="AQ19" s="138" t="e">
        <f t="shared" si="65"/>
        <v>#VALUE!</v>
      </c>
      <c r="AR19" s="138" t="e">
        <f t="shared" si="66"/>
        <v>#VALUE!</v>
      </c>
      <c r="AS19" s="146">
        <f t="shared" si="67"/>
        <v>2.1275092157282425E-5</v>
      </c>
      <c r="AT19" s="146">
        <f t="shared" si="68"/>
        <v>1.6979754183365766E-7</v>
      </c>
      <c r="AU19" s="138">
        <v>0.75</v>
      </c>
      <c r="AV19" s="138">
        <f t="shared" si="69"/>
        <v>0.375</v>
      </c>
      <c r="AW19" s="138">
        <f t="shared" si="70"/>
        <v>539.7047</v>
      </c>
      <c r="AX19" s="148">
        <f t="shared" si="71"/>
        <v>217.44832414769999</v>
      </c>
      <c r="AY19" s="148">
        <f t="shared" si="72"/>
        <v>94.835533345830839</v>
      </c>
      <c r="AZ19" s="138" t="str">
        <f>Input!B19</f>
        <v>Hu1-13</v>
      </c>
      <c r="BA19" s="149">
        <f>Input!E19</f>
        <v>0</v>
      </c>
      <c r="BB19" s="138">
        <f t="shared" si="73"/>
        <v>1.940917048127712</v>
      </c>
      <c r="BC19" s="144">
        <f t="shared" si="74"/>
        <v>13.602694380331824</v>
      </c>
      <c r="BD19" s="138">
        <f t="shared" si="75"/>
        <v>539646.69999999995</v>
      </c>
      <c r="BE19" s="150">
        <f t="shared" si="76"/>
        <v>47417.766672915423</v>
      </c>
      <c r="BF19" s="151">
        <f t="shared" si="77"/>
        <v>17.571744946047506</v>
      </c>
      <c r="BG19" s="152"/>
      <c r="BH19" s="152"/>
      <c r="BI19" s="152"/>
      <c r="BJ19" s="152"/>
      <c r="BK19" s="152"/>
      <c r="BL19" s="152"/>
      <c r="BM19" s="156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52"/>
      <c r="CD19" s="152"/>
      <c r="CE19" s="152"/>
      <c r="CF19" s="152"/>
      <c r="CG19" s="152"/>
      <c r="CH19" s="152"/>
      <c r="CI19" s="152"/>
      <c r="CJ19" s="152"/>
      <c r="CK19" s="152"/>
      <c r="CL19" s="152"/>
      <c r="CM19" s="152"/>
      <c r="CN19" s="152"/>
      <c r="CO19" s="152"/>
      <c r="CP19" s="152"/>
      <c r="CQ19" s="152"/>
      <c r="CR19" s="152"/>
      <c r="CS19" s="152"/>
      <c r="CT19" s="152"/>
      <c r="CU19" s="152"/>
      <c r="CV19" s="152"/>
      <c r="CW19" s="152"/>
      <c r="CX19" s="152"/>
      <c r="CY19" s="152"/>
      <c r="CZ19" s="152"/>
      <c r="DA19" s="152"/>
      <c r="DB19" s="152"/>
      <c r="DC19" s="152"/>
      <c r="DD19" s="152"/>
      <c r="DE19" s="152"/>
    </row>
    <row r="20" spans="1:109" s="76" customFormat="1" ht="15" customHeight="1" x14ac:dyDescent="0.2">
      <c r="A20" s="58"/>
      <c r="B20" s="58"/>
      <c r="C20" s="58"/>
      <c r="D20" s="58"/>
      <c r="E20" s="60"/>
      <c r="F20" s="61"/>
      <c r="G20" s="59"/>
      <c r="H20" s="61"/>
      <c r="I20" s="58"/>
      <c r="J20" s="63"/>
      <c r="K20" s="58"/>
      <c r="L20" s="64"/>
      <c r="M20" s="65"/>
      <c r="N20" s="58"/>
      <c r="O20" s="63"/>
      <c r="P20" s="58"/>
      <c r="Q20" s="66"/>
      <c r="R20" s="67"/>
      <c r="S20" s="65"/>
      <c r="T20" s="58"/>
      <c r="U20" s="58"/>
      <c r="V20" s="58"/>
      <c r="W20" s="68"/>
      <c r="X20" s="63"/>
      <c r="Y20" s="63"/>
      <c r="Z20" s="63"/>
      <c r="AA20" s="63"/>
      <c r="AB20" s="64"/>
      <c r="AC20" s="64"/>
      <c r="AD20" s="63"/>
      <c r="AE20" s="63"/>
      <c r="AF20" s="63"/>
      <c r="AG20" s="63"/>
      <c r="AH20" s="58"/>
      <c r="AI20" s="68"/>
      <c r="AJ20" s="65"/>
      <c r="AK20" s="68"/>
      <c r="AL20" s="68"/>
      <c r="AM20" s="68"/>
      <c r="AN20" s="58"/>
      <c r="AO20" s="63"/>
      <c r="AP20" s="58"/>
      <c r="AQ20" s="58"/>
      <c r="AR20" s="58"/>
      <c r="AS20" s="67"/>
      <c r="AT20" s="67"/>
      <c r="AU20" s="58"/>
      <c r="AV20" s="58"/>
      <c r="AW20" s="58"/>
      <c r="AX20" s="57"/>
      <c r="AY20" s="57"/>
      <c r="AZ20" s="58"/>
      <c r="BA20" s="69"/>
      <c r="BB20" s="58"/>
      <c r="BC20" s="65"/>
      <c r="BD20" s="58"/>
      <c r="BE20" s="62"/>
      <c r="BF20" s="74"/>
      <c r="BG20" s="75"/>
      <c r="BH20" s="75"/>
      <c r="BI20" s="75"/>
      <c r="BJ20" s="75"/>
      <c r="BK20" s="75"/>
      <c r="BL20" s="75"/>
      <c r="BM20" s="103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</row>
    <row r="21" spans="1:109" s="155" customFormat="1" ht="14.25" x14ac:dyDescent="0.2">
      <c r="A21" s="138">
        <f>Input!A21</f>
        <v>7953</v>
      </c>
      <c r="B21" s="138" t="str">
        <f>Input!B21</f>
        <v>Hu1-13</v>
      </c>
      <c r="C21" s="138">
        <f>Input!O21</f>
        <v>2.0634880854393769</v>
      </c>
      <c r="D21" s="138">
        <f>C21*Input!P21/100</f>
        <v>2.079016544656093E-2</v>
      </c>
      <c r="E21" s="139">
        <f>Input!M21</f>
        <v>2.7303036167818839</v>
      </c>
      <c r="F21" s="140">
        <f>E21*Input!N21/100</f>
        <v>4.0497154771680893E-4</v>
      </c>
      <c r="G21" s="141">
        <f t="shared" ref="G21:G27" si="78">E21*137.88</f>
        <v>376.45426268188612</v>
      </c>
      <c r="H21" s="140">
        <f>G21*Input!L21/100</f>
        <v>2.8236911618317827E-2</v>
      </c>
      <c r="I21" s="138">
        <v>0</v>
      </c>
      <c r="J21" s="142">
        <f>(((C21*$G$4*0.000000001*Input!G21*(234/233))-(I21*0.000000000000001))/Input!F21)*1000000000000</f>
        <v>746.04539763257196</v>
      </c>
      <c r="K21" s="138">
        <f>J21*Input!P21/100</f>
        <v>7.5165964644394281</v>
      </c>
      <c r="L21" s="143">
        <f t="shared" ref="L21:L27" si="79">(J21/234)*602200000000*0.0000028263/(365.2425*24*60)</f>
        <v>10.317265555495418</v>
      </c>
      <c r="M21" s="144">
        <f>L21*Input!P21/100</f>
        <v>0.10394906535609158</v>
      </c>
      <c r="N21" s="138">
        <v>0</v>
      </c>
      <c r="O21" s="142">
        <f>(((G21*$D$4*0.000000001*Input!G21*(238/236))-(N21*0.000000001))/Input!F21)*1000000</f>
        <v>13.710476989791792</v>
      </c>
      <c r="P21" s="138">
        <f>O21*Input!L21/100</f>
        <v>1.028389276954146E-3</v>
      </c>
      <c r="Q21" s="145">
        <f t="shared" ref="Q21:Q27" si="80">(O21/238.05)*602200000000000000*0.00000000015512/(365.2425*24*60)</f>
        <v>10.229375637121025</v>
      </c>
      <c r="R21" s="146">
        <f>Q21*Input!L21/100</f>
        <v>7.6728039607840105E-4</v>
      </c>
      <c r="S21" s="144">
        <f>Input!S21*0.0000028263/0.000000000155125</f>
        <v>0.99987896943524424</v>
      </c>
      <c r="T21" s="138">
        <f>S21*Input!T21/100</f>
        <v>2.3733004579408238E-3</v>
      </c>
      <c r="U21" s="144">
        <f>S21</f>
        <v>0.99987896943524424</v>
      </c>
      <c r="V21" s="138">
        <f>U21*Input!T21/100</f>
        <v>2.3733004579408238E-3</v>
      </c>
      <c r="W21" s="147">
        <v>0</v>
      </c>
      <c r="X21" s="142">
        <f>((($L$4*0.000000001*Input!G21/Input!W21*(232/229))-(W21*0.000000001))/Input!F21)*1000000000</f>
        <v>0.89342946360645714</v>
      </c>
      <c r="Y21" s="142">
        <f>X21*Input!X21/100</f>
        <v>7.1693465731666496E-3</v>
      </c>
      <c r="Z21" s="142">
        <f t="shared" ref="Z21:Z27" si="81">(X21/232)*6.022E+23*0.000000001*0.000000000049475/(365.2425*24*60)</f>
        <v>2.1814991137340543E-4</v>
      </c>
      <c r="AA21" s="142">
        <f>Z21*Input!X21/100</f>
        <v>1.7505492971188252E-6</v>
      </c>
      <c r="AB21" s="143">
        <v>0</v>
      </c>
      <c r="AC21" s="143">
        <v>0.85</v>
      </c>
      <c r="AD21" s="142">
        <f>(((Input!G21*$L$4*0.000000001*Input!U21*(230/229))-((AB21*0.000000000000001)+(Input!G21*AC21*0.000000000000001)))/Input!F21)*1000000000000</f>
        <v>223.44615302511806</v>
      </c>
      <c r="AE21" s="142">
        <f>AD21*Input!V21/100</f>
        <v>1.1770871088037422</v>
      </c>
      <c r="AF21" s="142">
        <f t="shared" ref="AF21:AF27" si="82">(AD21/230)*602200000000*0.0000091577/(365.2425*24*60)</f>
        <v>10.186580241169118</v>
      </c>
      <c r="AG21" s="142">
        <f>AF21*Input!V21/100</f>
        <v>5.3661663547759558E-2</v>
      </c>
      <c r="AH21" s="138">
        <f t="shared" ref="AH21:AH27" si="83">AF21/Z21</f>
        <v>46695.321474290358</v>
      </c>
      <c r="AI21" s="147">
        <f t="shared" ref="AI21:AI27" si="84">AH21*SQRT((AG21/AF21)^2+(AA21/Z21)^2)</f>
        <v>448.23503556813097</v>
      </c>
      <c r="AJ21" s="144">
        <f t="shared" ref="AJ21:AJ27" si="85">(U21-1)*1000</f>
        <v>-0.12103056475576413</v>
      </c>
      <c r="AK21" s="147">
        <f t="shared" ref="AK21:AK27" si="86">V21*1000</f>
        <v>2.3733004579408239</v>
      </c>
      <c r="AL21" s="147">
        <f t="shared" ref="AL21:AL27" si="87">AF21/Q21</f>
        <v>0.99581642150312588</v>
      </c>
      <c r="AM21" s="147">
        <f t="shared" ref="AM21:AM27" si="88">AL21*SQRT((R21/Q21)^2+(AG21/AF21)^2)</f>
        <v>5.2463713179579799E-3</v>
      </c>
      <c r="AN21" s="138">
        <f>AF21/Q21</f>
        <v>0.99581642150312588</v>
      </c>
      <c r="AO21" s="142">
        <f t="shared" ref="AO21:AO27" si="89">AN21*SQRT((R21/Q21)^2+(AG21/AF21)^2)</f>
        <v>5.2463713179579799E-3</v>
      </c>
      <c r="AP21" s="138">
        <f t="shared" ref="AP21:AP27" si="90">ThU_Alter_Kombi(AN21,U21)</f>
        <v>602.59429999999998</v>
      </c>
      <c r="AQ21" s="138" t="e">
        <f t="shared" ref="AQ21:AQ27" si="91">Montealter(AN21,AO21,U21,V21)</f>
        <v>#VALUE!</v>
      </c>
      <c r="AR21" s="138" t="e">
        <f t="shared" ref="AR21:AR27" si="92">(AQ21/AP21)*100</f>
        <v>#VALUE!</v>
      </c>
      <c r="AS21" s="146">
        <f t="shared" ref="AS21:AS27" si="93">Z21/Q21</f>
        <v>2.1325828585448443E-5</v>
      </c>
      <c r="AT21" s="146">
        <f t="shared" ref="AT21:AT27" si="94">AS21*SQRT((Y21/X21)^2+(P21/O21)^2)</f>
        <v>1.7113710864498533E-7</v>
      </c>
      <c r="AU21" s="138">
        <v>0.75</v>
      </c>
      <c r="AV21" s="138">
        <f t="shared" ref="AV21:AV27" si="95">AU21/2</f>
        <v>0.375</v>
      </c>
      <c r="AW21" s="138">
        <f t="shared" ref="AW21:AW27" si="96">marincorr_age(AN21,U21,AS21,AU21)</f>
        <v>602.59249999999997</v>
      </c>
      <c r="AX21" s="148">
        <f t="shared" ref="AX21:AX27" si="97">marincorr_age_error(AN21, AO21, U21, V21, AS21, AT21, AU21, AV21)</f>
        <v>279.92406492139997</v>
      </c>
      <c r="AY21" s="148">
        <f t="shared" ref="AY21:AY27" si="98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169.62439358561431</v>
      </c>
      <c r="AZ21" s="138" t="str">
        <f>Input!B21</f>
        <v>Hu1-13</v>
      </c>
      <c r="BA21" s="149">
        <f>Input!E21</f>
        <v>0</v>
      </c>
      <c r="BB21" s="138">
        <f t="shared" ref="BB21:BB27" si="99">((U21-1)*EXP(0.0000028263*AW21*1000))*1000</f>
        <v>-0.6645767007388127</v>
      </c>
      <c r="BC21" s="144">
        <f t="shared" ref="BC21:BC27" si="100">SQRT((EXP(0.0000028263*AW21*1000)*V21)^2+((U21-1)*0.0000028263*EXP(0.0000028263*AW21*1000)*AX21*1000)^2)*1000</f>
        <v>13.042353285046191</v>
      </c>
      <c r="BD21" s="138">
        <f t="shared" ref="BD21:BD27" si="101">AW21*1000-58</f>
        <v>602534.5</v>
      </c>
      <c r="BE21" s="150">
        <f t="shared" ref="BE21:BE27" si="102">AY21/2*1000</f>
        <v>84812.196792807154</v>
      </c>
      <c r="BF21" s="151">
        <f t="shared" ref="BF21:BF27" si="103">AY21/AW21*100</f>
        <v>28.149104674488036</v>
      </c>
      <c r="BG21" s="152"/>
      <c r="BH21" s="152"/>
      <c r="BI21" s="152"/>
      <c r="BJ21" s="152"/>
      <c r="BK21" s="152"/>
      <c r="BL21" s="152"/>
      <c r="BM21" s="153"/>
      <c r="BN21" s="154"/>
      <c r="BO21" s="152"/>
      <c r="BP21" s="152"/>
      <c r="BQ21" s="152"/>
      <c r="BR21" s="152"/>
      <c r="BS21" s="152"/>
      <c r="BT21" s="152"/>
      <c r="BU21" s="152"/>
      <c r="BV21" s="152"/>
      <c r="BW21" s="152"/>
      <c r="BX21" s="152"/>
      <c r="BY21" s="152"/>
      <c r="BZ21" s="152"/>
      <c r="CA21" s="152"/>
      <c r="CB21" s="152"/>
      <c r="CC21" s="152"/>
      <c r="CD21" s="152"/>
      <c r="CE21" s="152"/>
      <c r="CF21" s="152"/>
      <c r="CG21" s="152"/>
      <c r="CH21" s="152"/>
      <c r="CI21" s="152"/>
      <c r="CJ21" s="152"/>
      <c r="CK21" s="152"/>
      <c r="CL21" s="152"/>
      <c r="CM21" s="152"/>
      <c r="CN21" s="152"/>
      <c r="CO21" s="152"/>
      <c r="CP21" s="152"/>
      <c r="CQ21" s="152"/>
      <c r="CR21" s="152"/>
      <c r="CS21" s="152"/>
      <c r="CT21" s="152"/>
      <c r="CU21" s="152"/>
      <c r="CV21" s="152"/>
      <c r="CW21" s="152"/>
      <c r="CX21" s="152"/>
      <c r="CY21" s="152"/>
      <c r="CZ21" s="152"/>
      <c r="DA21" s="152"/>
      <c r="DB21" s="152"/>
      <c r="DC21" s="152"/>
      <c r="DD21" s="152"/>
      <c r="DE21" s="152"/>
    </row>
    <row r="22" spans="1:109" ht="15" customHeight="1" x14ac:dyDescent="0.2">
      <c r="A22" s="9">
        <f>Input!A22</f>
        <v>8164</v>
      </c>
      <c r="B22" s="9" t="str">
        <f>Input!B22</f>
        <v>Zoolithenhöhle Ara2</v>
      </c>
      <c r="C22" s="9">
        <f>Input!O22</f>
        <v>0.41243348407997871</v>
      </c>
      <c r="D22" s="9">
        <f>C22*Input!P22/100</f>
        <v>1.7516253736524596E-3</v>
      </c>
      <c r="E22" s="11">
        <f>Input!M22</f>
        <v>0.52312498121064144</v>
      </c>
      <c r="F22" s="12">
        <f>E22*Input!N22/100</f>
        <v>4.3866211742091054E-5</v>
      </c>
      <c r="G22" s="13">
        <f t="shared" si="78"/>
        <v>72.128472409323237</v>
      </c>
      <c r="H22" s="12">
        <f>G22*Input!L22/100</f>
        <v>7.5883436250427493E-3</v>
      </c>
      <c r="I22" s="9">
        <v>0.3</v>
      </c>
      <c r="J22" s="21">
        <f>(((C22*$G$4*0.000000001*Input!G22*(234/233))-(I22*0.000000000000001))/Input!F22)*1000000000000</f>
        <v>12.426606989284958</v>
      </c>
      <c r="K22" s="9">
        <f>J22*Input!P22/100</f>
        <v>5.2776413533430613E-2</v>
      </c>
      <c r="L22" s="14">
        <f t="shared" si="79"/>
        <v>0.171850941871732</v>
      </c>
      <c r="M22" s="22">
        <f>L22*Input!P22/100</f>
        <v>7.2985943646182341E-4</v>
      </c>
      <c r="N22" s="9">
        <v>5.0000000000000001E-3</v>
      </c>
      <c r="O22" s="21">
        <f>(((G22*$D$4*0.000000001*Input!G22*(238/236))-(N22*0.000000001))/Input!F22)*1000000</f>
        <v>0.2189207338871384</v>
      </c>
      <c r="P22" s="9">
        <f>O22*Input!L22/100</f>
        <v>2.3031761243392368E-5</v>
      </c>
      <c r="Q22" s="23">
        <f t="shared" si="80"/>
        <v>0.1633365800003255</v>
      </c>
      <c r="R22" s="24">
        <f>Q22*Input!L22/100</f>
        <v>1.7183978173667026E-5</v>
      </c>
      <c r="S22" s="65">
        <f>Input!S22*0.0000028263/0.000000000155125</f>
        <v>1.0439183744548817</v>
      </c>
      <c r="T22" s="9">
        <f>S22*Input!T22/100</f>
        <v>3.3210721079153273E-3</v>
      </c>
      <c r="U22" s="9">
        <f>S22*1/((U21+U23)/2)</f>
        <v>1.045122283617238</v>
      </c>
      <c r="V22" s="9">
        <f>U22*Input!T22/100</f>
        <v>3.3249021670822164E-3</v>
      </c>
      <c r="W22" s="3">
        <v>3.0000000000000001E-3</v>
      </c>
      <c r="X22" s="21">
        <f>((($L$4*0.000000001*Input!G22/Input!W22*(232/229))-(W22*0.000000001))/Input!F22)*1000000000</f>
        <v>71.245031036312966</v>
      </c>
      <c r="Y22" s="21">
        <f>X22*Input!X22/100</f>
        <v>0.17702099858506373</v>
      </c>
      <c r="Z22" s="21">
        <f t="shared" si="81"/>
        <v>1.7395998049615769E-2</v>
      </c>
      <c r="AA22" s="21">
        <f>Z22*Input!X22/100</f>
        <v>4.3223462764122204E-5</v>
      </c>
      <c r="AB22" s="14">
        <v>0.05</v>
      </c>
      <c r="AC22" s="14">
        <v>0.85</v>
      </c>
      <c r="AD22" s="21">
        <f>(((Input!G22*$L$4*0.000000001*Input!U22*(230/229))-((AB22*0.000000000000001)+(Input!G22*AC22*0.000000000000001)))/Input!F22)*1000000000000</f>
        <v>3.6220818282297853</v>
      </c>
      <c r="AE22" s="21">
        <f>AD22*Input!V22/100</f>
        <v>1.271712755321331E-2</v>
      </c>
      <c r="AF22" s="21">
        <f t="shared" si="82"/>
        <v>0.16512536324219299</v>
      </c>
      <c r="AG22" s="21">
        <f>AF22*Input!V22/100</f>
        <v>5.7975507075938701E-4</v>
      </c>
      <c r="AH22" s="9">
        <f t="shared" si="83"/>
        <v>9.4921465713684743</v>
      </c>
      <c r="AI22" s="3">
        <f t="shared" si="84"/>
        <v>4.0828088182604208E-2</v>
      </c>
      <c r="AJ22" s="22">
        <f t="shared" si="85"/>
        <v>45.122283617238025</v>
      </c>
      <c r="AK22" s="3">
        <f t="shared" si="86"/>
        <v>3.3249021670822163</v>
      </c>
      <c r="AL22" s="3">
        <f t="shared" si="87"/>
        <v>1.010951516444534</v>
      </c>
      <c r="AM22" s="3">
        <f t="shared" si="88"/>
        <v>3.5510434221414735E-3</v>
      </c>
      <c r="AN22" s="9">
        <f>AL22*1/((AN21+AN23)/2)</f>
        <v>1.0154560925417011</v>
      </c>
      <c r="AO22" s="21">
        <f t="shared" si="89"/>
        <v>3.5668660853050227E-3</v>
      </c>
      <c r="AP22" s="58">
        <f t="shared" si="90"/>
        <v>344.97269999999997</v>
      </c>
      <c r="AQ22" s="58">
        <f t="shared" si="91"/>
        <v>13.7247</v>
      </c>
      <c r="AR22" s="58">
        <f t="shared" si="92"/>
        <v>3.9784887325866656</v>
      </c>
      <c r="AS22" s="67">
        <f t="shared" si="93"/>
        <v>0.10650399346907534</v>
      </c>
      <c r="AT22" s="67">
        <f t="shared" si="94"/>
        <v>2.6486529631934404E-4</v>
      </c>
      <c r="AU22" s="58">
        <v>0.75</v>
      </c>
      <c r="AV22" s="58">
        <f t="shared" si="95"/>
        <v>0.375</v>
      </c>
      <c r="AW22" s="58">
        <f t="shared" si="96"/>
        <v>336.88</v>
      </c>
      <c r="AX22" s="57">
        <f t="shared" si="97"/>
        <v>13.8593216911</v>
      </c>
      <c r="AY22" s="47">
        <f t="shared" si="98"/>
        <v>13.424542774407994</v>
      </c>
      <c r="AZ22" s="9" t="str">
        <f>Input!B22</f>
        <v>Zoolithenhöhle Ara2</v>
      </c>
      <c r="BA22" s="48">
        <f>Input!E22</f>
        <v>0</v>
      </c>
      <c r="BB22" s="58">
        <f t="shared" si="99"/>
        <v>116.9211951331399</v>
      </c>
      <c r="BC22" s="22">
        <f t="shared" si="100"/>
        <v>9.7571651832694091</v>
      </c>
      <c r="BD22" s="9">
        <f t="shared" si="101"/>
        <v>336822</v>
      </c>
      <c r="BE22" s="49">
        <f t="shared" si="102"/>
        <v>6712.2713872039976</v>
      </c>
      <c r="BF22" s="89">
        <f t="shared" si="103"/>
        <v>3.9849628278342424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55" customFormat="1" ht="15" customHeight="1" x14ac:dyDescent="0.2">
      <c r="A23" s="138">
        <f>Input!A23</f>
        <v>7953</v>
      </c>
      <c r="B23" s="138" t="str">
        <f>Input!B23</f>
        <v>Hu1-13</v>
      </c>
      <c r="C23" s="138">
        <f>Input!O23</f>
        <v>2.0581840233406385</v>
      </c>
      <c r="D23" s="138">
        <f>C23*Input!P23/100</f>
        <v>2.3426558912017934E-2</v>
      </c>
      <c r="E23" s="139">
        <f>Input!M23</f>
        <v>2.7295095978514912</v>
      </c>
      <c r="F23" s="140">
        <f>E23*Input!N23/100</f>
        <v>4.6734506234029187E-4</v>
      </c>
      <c r="G23" s="141">
        <f t="shared" si="78"/>
        <v>376.34478335176357</v>
      </c>
      <c r="H23" s="140">
        <f>G23*Input!L23/100</f>
        <v>3.5063623732683638E-2</v>
      </c>
      <c r="I23" s="138">
        <v>0</v>
      </c>
      <c r="J23" s="142">
        <f>(((C23*$G$4*0.000000001*Input!G23*(234/233))-(I23*0.000000000000001))/Input!F23)*1000000000000</f>
        <v>744.12773639408795</v>
      </c>
      <c r="K23" s="138">
        <f>J23*Input!P23/100</f>
        <v>8.4697733812976566</v>
      </c>
      <c r="L23" s="143">
        <f t="shared" si="79"/>
        <v>10.290745694498078</v>
      </c>
      <c r="M23" s="144">
        <f>L23*Input!P23/100</f>
        <v>0.11713080926041902</v>
      </c>
      <c r="N23" s="138">
        <v>0</v>
      </c>
      <c r="O23" s="142">
        <f>(((G23*$D$4*0.000000001*Input!G23*(238/236))-(N23*0.000000001))/Input!F23)*1000000</f>
        <v>13.706489748882872</v>
      </c>
      <c r="P23" s="138">
        <f>O23*Input!L23/100</f>
        <v>1.2770183632424788E-3</v>
      </c>
      <c r="Q23" s="145">
        <f t="shared" si="80"/>
        <v>10.226400759949108</v>
      </c>
      <c r="R23" s="146">
        <f>Q23*Input!L23/100</f>
        <v>9.5278235343927004E-4</v>
      </c>
      <c r="S23" s="144">
        <f>Input!S23*0.0000028263/0.000000000155125</f>
        <v>0.99781716778959884</v>
      </c>
      <c r="T23" s="138">
        <f>S23*Input!T23/100</f>
        <v>1.9840741620381279E-3</v>
      </c>
      <c r="U23" s="144">
        <f>S23</f>
        <v>0.99781716778959884</v>
      </c>
      <c r="V23" s="138">
        <f>U23*Input!T23/100</f>
        <v>1.9840741620381279E-3</v>
      </c>
      <c r="W23" s="147">
        <v>0</v>
      </c>
      <c r="X23" s="142">
        <f>((($L$4*0.000000001*Input!G23/Input!W23*(232/229))-(W23*0.000000001))/Input!F23)*1000000000</f>
        <v>0.91808028516148377</v>
      </c>
      <c r="Y23" s="142">
        <f>X23*Input!X23/100</f>
        <v>4.915052793725139E-3</v>
      </c>
      <c r="Z23" s="142">
        <f t="shared" si="81"/>
        <v>2.2416893666478473E-4</v>
      </c>
      <c r="AA23" s="142">
        <f>Z23*Input!X23/100</f>
        <v>1.2001152581408987E-6</v>
      </c>
      <c r="AB23" s="143">
        <v>0</v>
      </c>
      <c r="AC23" s="143">
        <v>0.85</v>
      </c>
      <c r="AD23" s="142">
        <f>(((Input!G23*$L$4*0.000000001*Input!U23*(230/229))-((AB23*0.000000000000001)+(Input!G23*AC23*0.000000000000001)))/Input!F23)*1000000000000</f>
        <v>223.26791918426142</v>
      </c>
      <c r="AE23" s="142">
        <f>AD23*Input!V23/100</f>
        <v>0.73761113367467501</v>
      </c>
      <c r="AF23" s="142">
        <f t="shared" si="82"/>
        <v>10.178454823492432</v>
      </c>
      <c r="AG23" s="142">
        <f>AF23*Input!V23/100</f>
        <v>3.3626602643331983E-2</v>
      </c>
      <c r="AH23" s="138">
        <f t="shared" si="83"/>
        <v>45405.286633058255</v>
      </c>
      <c r="AI23" s="147">
        <f t="shared" si="84"/>
        <v>285.64113809950294</v>
      </c>
      <c r="AJ23" s="144">
        <f t="shared" si="85"/>
        <v>-2.1828322104011644</v>
      </c>
      <c r="AK23" s="147">
        <f t="shared" si="86"/>
        <v>1.9840741620381279</v>
      </c>
      <c r="AL23" s="147">
        <f t="shared" si="87"/>
        <v>0.99531155314737396</v>
      </c>
      <c r="AM23" s="147">
        <f t="shared" si="88"/>
        <v>3.2895221551180387E-3</v>
      </c>
      <c r="AN23" s="138">
        <f>AF23/Q23</f>
        <v>0.99531155314737396</v>
      </c>
      <c r="AO23" s="142">
        <f t="shared" si="89"/>
        <v>3.2895221551180387E-3</v>
      </c>
      <c r="AP23" s="138">
        <f t="shared" si="90"/>
        <v>705.2278</v>
      </c>
      <c r="AQ23" s="138" t="e">
        <f t="shared" si="91"/>
        <v>#VALUE!</v>
      </c>
      <c r="AR23" s="138" t="e">
        <f t="shared" si="92"/>
        <v>#VALUE!</v>
      </c>
      <c r="AS23" s="146">
        <f t="shared" si="93"/>
        <v>2.1920609403723417E-5</v>
      </c>
      <c r="AT23" s="146">
        <f t="shared" si="94"/>
        <v>1.1737237841840885E-7</v>
      </c>
      <c r="AU23" s="138">
        <v>0.75</v>
      </c>
      <c r="AV23" s="138">
        <f t="shared" si="95"/>
        <v>0.375</v>
      </c>
      <c r="AW23" s="138">
        <f t="shared" si="96"/>
        <v>705.226</v>
      </c>
      <c r="AX23" s="148">
        <f t="shared" si="97"/>
        <v>328.08920962569999</v>
      </c>
      <c r="AY23" s="148">
        <f t="shared" si="98"/>
        <v>307.52424374193913</v>
      </c>
      <c r="AZ23" s="138" t="str">
        <f>Input!B23</f>
        <v>Hu1-13</v>
      </c>
      <c r="BA23" s="149">
        <f>Input!E23</f>
        <v>0</v>
      </c>
      <c r="BB23" s="138">
        <f t="shared" si="99"/>
        <v>-16.019447557278056</v>
      </c>
      <c r="BC23" s="144">
        <f t="shared" si="100"/>
        <v>20.800783990236233</v>
      </c>
      <c r="BD23" s="138">
        <f t="shared" si="101"/>
        <v>705168</v>
      </c>
      <c r="BE23" s="150">
        <f t="shared" si="102"/>
        <v>153762.12187096957</v>
      </c>
      <c r="BF23" s="151">
        <f t="shared" si="103"/>
        <v>43.606481289960826</v>
      </c>
      <c r="BG23" s="152"/>
      <c r="BH23" s="152"/>
      <c r="BI23" s="152"/>
      <c r="BJ23" s="152"/>
      <c r="BK23" s="152"/>
      <c r="BL23" s="152"/>
      <c r="BM23" s="156"/>
      <c r="BN23" s="152"/>
      <c r="BO23" s="152"/>
      <c r="BP23" s="152"/>
      <c r="BQ23" s="152"/>
      <c r="BR23" s="152"/>
      <c r="BS23" s="152"/>
      <c r="BT23" s="152"/>
      <c r="BU23" s="152"/>
      <c r="BV23" s="152"/>
      <c r="BW23" s="152"/>
      <c r="BX23" s="152"/>
      <c r="BY23" s="152"/>
      <c r="BZ23" s="152"/>
      <c r="CA23" s="152"/>
      <c r="CB23" s="152"/>
      <c r="CC23" s="152"/>
      <c r="CD23" s="152"/>
      <c r="CE23" s="152"/>
      <c r="CF23" s="152"/>
      <c r="CG23" s="152"/>
      <c r="CH23" s="152"/>
      <c r="CI23" s="152"/>
      <c r="CJ23" s="152"/>
      <c r="CK23" s="152"/>
      <c r="CL23" s="152"/>
      <c r="CM23" s="152"/>
      <c r="CN23" s="152"/>
      <c r="CO23" s="152"/>
      <c r="CP23" s="152"/>
      <c r="CQ23" s="152"/>
      <c r="CR23" s="152"/>
      <c r="CS23" s="152"/>
      <c r="CT23" s="152"/>
      <c r="CU23" s="152"/>
      <c r="CV23" s="152"/>
      <c r="CW23" s="152"/>
      <c r="CX23" s="152"/>
      <c r="CY23" s="152"/>
      <c r="CZ23" s="152"/>
      <c r="DA23" s="152"/>
      <c r="DB23" s="152"/>
      <c r="DC23" s="152"/>
      <c r="DD23" s="152"/>
      <c r="DE23" s="152"/>
    </row>
    <row r="24" spans="1:109" ht="15" customHeight="1" x14ac:dyDescent="0.2">
      <c r="A24" s="9">
        <f>Input!A24</f>
        <v>8165</v>
      </c>
      <c r="B24" s="9" t="str">
        <f>Input!B24</f>
        <v>Emmertal 4 Zopf</v>
      </c>
      <c r="C24" s="9">
        <f>Input!O24</f>
        <v>3.4494608195496124</v>
      </c>
      <c r="D24" s="9">
        <f>C24*Input!P24/100</f>
        <v>3.5798046635046335E-2</v>
      </c>
      <c r="E24" s="11">
        <f>Input!M24</f>
        <v>3.1256782516011827</v>
      </c>
      <c r="F24" s="12">
        <f>E24*Input!N24/100</f>
        <v>4.159296130028877E-4</v>
      </c>
      <c r="G24" s="13">
        <f t="shared" si="78"/>
        <v>430.96851733077108</v>
      </c>
      <c r="H24" s="12">
        <f>G24*Input!L24/100</f>
        <v>9.5178261809954895E-2</v>
      </c>
      <c r="I24" s="9">
        <v>0.3</v>
      </c>
      <c r="J24" s="21">
        <f>(((C24*$G$4*0.000000001*Input!G24*(234/233))-(I24*0.000000000000001))/Input!F24)*1000000000000</f>
        <v>123.13955131685678</v>
      </c>
      <c r="K24" s="9">
        <f>J24*Input!P24/100</f>
        <v>1.2779259227055322</v>
      </c>
      <c r="L24" s="14">
        <f t="shared" si="79"/>
        <v>1.7029304856676712</v>
      </c>
      <c r="M24" s="22">
        <f>L24*Input!P24/100</f>
        <v>1.7672786598032151E-2</v>
      </c>
      <c r="N24" s="9">
        <v>5.0000000000000001E-3</v>
      </c>
      <c r="O24" s="21">
        <f>(((G24*$D$4*0.000000001*Input!G24*(238/236))-(N24*0.000000001))/Input!F24)*1000000</f>
        <v>1.5497642881970208</v>
      </c>
      <c r="P24" s="9">
        <f>O24*Input!L24/100</f>
        <v>3.4226136071216604E-4</v>
      </c>
      <c r="Q24" s="23">
        <f t="shared" si="80"/>
        <v>1.1562778643490186</v>
      </c>
      <c r="R24" s="24">
        <f>Q24*Input!L24/100</f>
        <v>2.5536092051383047E-4</v>
      </c>
      <c r="S24" s="65">
        <f>Input!S24*0.0000028263/0.000000000155125</f>
        <v>1.4715113525953711</v>
      </c>
      <c r="T24" s="9">
        <f>S24*Input!T24/100</f>
        <v>1.7437052896655894E-3</v>
      </c>
      <c r="U24" s="9">
        <f>S24*1/((U23+U25)/2)</f>
        <v>1.4728324471940324</v>
      </c>
      <c r="V24" s="9">
        <f>U24*Input!T24/100</f>
        <v>1.7452707547473037E-3</v>
      </c>
      <c r="W24" s="3">
        <v>3.0000000000000001E-3</v>
      </c>
      <c r="X24" s="21">
        <f>((($L$4*0.000000001*Input!G24/Input!W24*(232/229))-(W24*0.000000001))/Input!F24)*1000000000</f>
        <v>4.6762100497858858</v>
      </c>
      <c r="Y24" s="21">
        <f>X24*Input!X24/100</f>
        <v>1.5818096662669416E-2</v>
      </c>
      <c r="Z24" s="21">
        <f t="shared" si="81"/>
        <v>1.141796694062873E-3</v>
      </c>
      <c r="AA24" s="21">
        <f>Z24*Input!X24/100</f>
        <v>3.8623266028500755E-6</v>
      </c>
      <c r="AB24" s="14">
        <v>0.05</v>
      </c>
      <c r="AC24" s="14">
        <v>0.85</v>
      </c>
      <c r="AD24" s="21">
        <f>(((Input!G24*$L$4*0.000000001*Input!U24*(230/229))-((AB24*0.000000000000001)+(Input!G24*AC24*0.000000000000001)))/Input!F24)*1000000000000</f>
        <v>9.6628258467040329</v>
      </c>
      <c r="AE24" s="21">
        <f>AD24*Input!V24/100</f>
        <v>3.085524094934711E-2</v>
      </c>
      <c r="AF24" s="21">
        <f t="shared" si="82"/>
        <v>0.44051396504834306</v>
      </c>
      <c r="AG24" s="21">
        <f>AF24*Input!V24/100</f>
        <v>1.4066448830551109E-3</v>
      </c>
      <c r="AH24" s="9">
        <f t="shared" si="83"/>
        <v>385.8077075708245</v>
      </c>
      <c r="AI24" s="3">
        <f t="shared" si="84"/>
        <v>1.7946881658340739</v>
      </c>
      <c r="AJ24" s="22">
        <f t="shared" si="85"/>
        <v>472.8324471940324</v>
      </c>
      <c r="AK24" s="3">
        <f t="shared" si="86"/>
        <v>1.7452707547473036</v>
      </c>
      <c r="AL24" s="3">
        <f t="shared" si="87"/>
        <v>0.38097586975458642</v>
      </c>
      <c r="AM24" s="3">
        <f t="shared" si="88"/>
        <v>1.2194345073687192E-3</v>
      </c>
      <c r="AN24" s="9">
        <f>AL24*1/((AN23+AN25)/2)</f>
        <v>0.3819921257165097</v>
      </c>
      <c r="AO24" s="21">
        <f t="shared" si="89"/>
        <v>1.2226873579733698E-3</v>
      </c>
      <c r="AP24" s="58">
        <f t="shared" si="90"/>
        <v>32.246499999999997</v>
      </c>
      <c r="AQ24" s="58">
        <f t="shared" si="91"/>
        <v>0.13020000000000001</v>
      </c>
      <c r="AR24" s="58">
        <f t="shared" si="92"/>
        <v>0.40376474966275411</v>
      </c>
      <c r="AS24" s="67">
        <f t="shared" si="93"/>
        <v>9.8747604643084782E-4</v>
      </c>
      <c r="AT24" s="67">
        <f t="shared" si="94"/>
        <v>3.3474215373002935E-6</v>
      </c>
      <c r="AU24" s="58">
        <v>0.75</v>
      </c>
      <c r="AV24" s="58">
        <f t="shared" si="95"/>
        <v>0.375</v>
      </c>
      <c r="AW24" s="58">
        <f t="shared" si="96"/>
        <v>32.193199999999997</v>
      </c>
      <c r="AX24" s="57">
        <f t="shared" si="97"/>
        <v>0.1297035148</v>
      </c>
      <c r="AY24" s="47">
        <f t="shared" si="98"/>
        <v>0.12921863041086326</v>
      </c>
      <c r="AZ24" s="9" t="str">
        <f>Input!B24</f>
        <v>Emmertal 4 Zopf</v>
      </c>
      <c r="BA24" s="48">
        <f>Input!E24</f>
        <v>0</v>
      </c>
      <c r="BB24" s="58">
        <f t="shared" si="99"/>
        <v>517.87232375139365</v>
      </c>
      <c r="BC24" s="22">
        <f t="shared" si="100"/>
        <v>1.9209212868183827</v>
      </c>
      <c r="BD24" s="9">
        <f t="shared" si="101"/>
        <v>32135.199999999997</v>
      </c>
      <c r="BE24" s="49">
        <f t="shared" si="102"/>
        <v>64.609315205431628</v>
      </c>
      <c r="BF24" s="89">
        <f t="shared" si="103"/>
        <v>0.40138485894804893</v>
      </c>
      <c r="BG24" s="85"/>
      <c r="BH24" s="85"/>
      <c r="BI24" s="85"/>
      <c r="BJ24" s="85"/>
      <c r="BK24" s="85"/>
      <c r="BL24" s="85"/>
      <c r="BM24" s="90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</row>
    <row r="25" spans="1:109" s="155" customFormat="1" ht="15" customHeight="1" x14ac:dyDescent="0.2">
      <c r="A25" s="138">
        <f>Input!A25</f>
        <v>7953</v>
      </c>
      <c r="B25" s="138" t="str">
        <f>Input!B25</f>
        <v>Hu1-13</v>
      </c>
      <c r="C25" s="138">
        <f>Input!O25</f>
        <v>2.0681952558396048</v>
      </c>
      <c r="D25" s="138">
        <f>C25*Input!P25/100</f>
        <v>2.3888658129290575E-2</v>
      </c>
      <c r="E25" s="139">
        <f>Input!M25</f>
        <v>2.7298045082291087</v>
      </c>
      <c r="F25" s="140">
        <f>E25*Input!N25/100</f>
        <v>5.5584511355285756E-4</v>
      </c>
      <c r="G25" s="141">
        <f t="shared" si="78"/>
        <v>376.38544559462952</v>
      </c>
      <c r="H25" s="140">
        <f>G25*Input!L25/100</f>
        <v>4.237942766634499E-2</v>
      </c>
      <c r="I25" s="138">
        <v>0</v>
      </c>
      <c r="J25" s="142">
        <f>(((C25*$G$4*0.000000001*Input!G25*(234/233))-(I25*0.000000000000001))/Input!F25)*1000000000000</f>
        <v>747.74725519973822</v>
      </c>
      <c r="K25" s="138">
        <f>J25*Input!P25/100</f>
        <v>8.6368434006151915</v>
      </c>
      <c r="L25" s="143">
        <f t="shared" si="79"/>
        <v>10.340801008584199</v>
      </c>
      <c r="M25" s="144">
        <f>L25*Input!P25/100</f>
        <v>0.11944126618586967</v>
      </c>
      <c r="N25" s="138">
        <v>0</v>
      </c>
      <c r="O25" s="142">
        <f>(((G25*$D$4*0.000000001*Input!G25*(238/236))-(N25*0.000000001))/Input!F25)*1000000</f>
        <v>13.707970669144458</v>
      </c>
      <c r="P25" s="138">
        <f>O25*Input!L25/100</f>
        <v>1.5434601901452363E-3</v>
      </c>
      <c r="Q25" s="145">
        <f t="shared" si="80"/>
        <v>10.227505673341666</v>
      </c>
      <c r="R25" s="146">
        <f>Q25*Input!L25/100</f>
        <v>1.1515743819630329E-3</v>
      </c>
      <c r="S25" s="144">
        <f>Input!S25*0.0000028263/0.000000000155125</f>
        <v>1.0003888812403798</v>
      </c>
      <c r="T25" s="138">
        <f>S25*Input!T25/100</f>
        <v>2.5950322530430298E-3</v>
      </c>
      <c r="U25" s="144">
        <f>S25</f>
        <v>1.0003888812403798</v>
      </c>
      <c r="V25" s="138">
        <f>U25*Input!T25/100</f>
        <v>2.5950322530430298E-3</v>
      </c>
      <c r="W25" s="147">
        <v>0</v>
      </c>
      <c r="X25" s="142">
        <f>((($L$4*0.000000001*Input!G25/Input!W25*(232/229))-(W25*0.000000001))/Input!F25)*1000000000</f>
        <v>0.88693856071764521</v>
      </c>
      <c r="Y25" s="142">
        <f>X25*Input!X25/100</f>
        <v>6.9452172584602402E-3</v>
      </c>
      <c r="Z25" s="142">
        <f t="shared" si="81"/>
        <v>2.1656501861174092E-4</v>
      </c>
      <c r="AA25" s="142">
        <f>Z25*Input!X25/100</f>
        <v>1.6958233314650638E-6</v>
      </c>
      <c r="AB25" s="143">
        <v>0</v>
      </c>
      <c r="AC25" s="143">
        <v>0.85</v>
      </c>
      <c r="AD25" s="142">
        <f>(((Input!G25*$L$4*0.000000001*Input!U25*(230/229))-((AB25*0.000000000000001)+(Input!G25*AC25*0.000000000000001)))/Input!F25)*1000000000000</f>
        <v>224.20199712491058</v>
      </c>
      <c r="AE25" s="142">
        <f>AD25*Input!V25/100</f>
        <v>0.85591632845855015</v>
      </c>
      <c r="AF25" s="142">
        <f t="shared" si="82"/>
        <v>10.221038057820298</v>
      </c>
      <c r="AG25" s="142">
        <f>AF25*Input!V25/100</f>
        <v>3.9019961818674856E-2</v>
      </c>
      <c r="AH25" s="138">
        <f t="shared" si="83"/>
        <v>47196.163643328924</v>
      </c>
      <c r="AI25" s="147">
        <f t="shared" si="84"/>
        <v>411.15332002504738</v>
      </c>
      <c r="AJ25" s="144">
        <f t="shared" si="85"/>
        <v>0.38888124037983474</v>
      </c>
      <c r="AK25" s="147">
        <f t="shared" si="86"/>
        <v>2.5950322530430299</v>
      </c>
      <c r="AL25" s="147">
        <f t="shared" si="87"/>
        <v>0.99936762533036516</v>
      </c>
      <c r="AM25" s="147">
        <f t="shared" si="88"/>
        <v>3.8168572844405613E-3</v>
      </c>
      <c r="AN25" s="138">
        <f>AF25/Q25</f>
        <v>0.99936762533036516</v>
      </c>
      <c r="AO25" s="142">
        <f t="shared" si="89"/>
        <v>3.8168572844405613E-3</v>
      </c>
      <c r="AP25" s="138">
        <f t="shared" si="90"/>
        <v>735.36670000000004</v>
      </c>
      <c r="AQ25" s="138" t="e">
        <f t="shared" si="91"/>
        <v>#VALUE!</v>
      </c>
      <c r="AR25" s="138" t="e">
        <f t="shared" si="92"/>
        <v>#VALUE!</v>
      </c>
      <c r="AS25" s="146">
        <f t="shared" si="93"/>
        <v>2.1174763967740917E-5</v>
      </c>
      <c r="AT25" s="146">
        <f t="shared" si="94"/>
        <v>1.6582720050509237E-7</v>
      </c>
      <c r="AU25" s="138">
        <v>0.75</v>
      </c>
      <c r="AV25" s="138">
        <f t="shared" si="95"/>
        <v>0.375</v>
      </c>
      <c r="AW25" s="138">
        <f t="shared" si="96"/>
        <v>735.36500000000001</v>
      </c>
      <c r="AX25" s="148">
        <f t="shared" si="97"/>
        <v>323.95034523610002</v>
      </c>
      <c r="AY25" s="148">
        <f t="shared" si="98"/>
        <v>487.64665416147255</v>
      </c>
      <c r="AZ25" s="138" t="str">
        <f>Input!B25</f>
        <v>Hu1-13</v>
      </c>
      <c r="BA25" s="149">
        <f>Input!E25</f>
        <v>0</v>
      </c>
      <c r="BB25" s="138">
        <f t="shared" si="99"/>
        <v>3.1076935363667517</v>
      </c>
      <c r="BC25" s="144">
        <f t="shared" si="100"/>
        <v>20.932148708384563</v>
      </c>
      <c r="BD25" s="138">
        <f t="shared" si="101"/>
        <v>735307</v>
      </c>
      <c r="BE25" s="150">
        <f t="shared" si="102"/>
        <v>243823.32708073629</v>
      </c>
      <c r="BF25" s="151">
        <f t="shared" si="103"/>
        <v>66.313552339514743</v>
      </c>
      <c r="BG25" s="152"/>
      <c r="BH25" s="152"/>
      <c r="BI25" s="152"/>
      <c r="BJ25" s="152"/>
      <c r="BK25" s="152"/>
      <c r="BL25" s="152"/>
      <c r="BM25" s="156"/>
      <c r="BN25" s="152"/>
      <c r="BO25" s="152"/>
      <c r="BP25" s="152"/>
      <c r="BQ25" s="152"/>
      <c r="BR25" s="152"/>
      <c r="BS25" s="152"/>
      <c r="BT25" s="152"/>
      <c r="BU25" s="152"/>
      <c r="BV25" s="152"/>
      <c r="BW25" s="152"/>
      <c r="BX25" s="152"/>
      <c r="BY25" s="152"/>
      <c r="BZ25" s="152"/>
      <c r="CA25" s="152"/>
      <c r="CB25" s="152"/>
      <c r="CC25" s="152"/>
      <c r="CD25" s="152"/>
      <c r="CE25" s="152"/>
      <c r="CF25" s="152"/>
      <c r="CG25" s="152"/>
      <c r="CH25" s="152"/>
      <c r="CI25" s="152"/>
      <c r="CJ25" s="152"/>
      <c r="CK25" s="152"/>
      <c r="CL25" s="152"/>
      <c r="CM25" s="152"/>
      <c r="CN25" s="152"/>
      <c r="CO25" s="152"/>
      <c r="CP25" s="152"/>
      <c r="CQ25" s="152"/>
      <c r="CR25" s="152"/>
      <c r="CS25" s="152"/>
      <c r="CT25" s="152"/>
      <c r="CU25" s="152"/>
      <c r="CV25" s="152"/>
      <c r="CW25" s="152"/>
      <c r="CX25" s="152"/>
      <c r="CY25" s="152"/>
      <c r="CZ25" s="152"/>
      <c r="DA25" s="152"/>
      <c r="DB25" s="152"/>
      <c r="DC25" s="152"/>
      <c r="DD25" s="152"/>
      <c r="DE25" s="152"/>
    </row>
    <row r="26" spans="1:109" ht="15" customHeight="1" x14ac:dyDescent="0.2">
      <c r="A26" s="9">
        <f>Input!A26</f>
        <v>8166</v>
      </c>
      <c r="B26" s="9" t="str">
        <f>Input!B26</f>
        <v>Emmertal 3-Romb</v>
      </c>
      <c r="C26" s="9">
        <f>Input!O26</f>
        <v>3.492411333274319</v>
      </c>
      <c r="D26" s="9">
        <f>C26*Input!P26/100</f>
        <v>3.1326328834161608E-2</v>
      </c>
      <c r="E26" s="11">
        <f>Input!M26</f>
        <v>3.1349181277899767</v>
      </c>
      <c r="F26" s="12">
        <f>E26*Input!N26/100</f>
        <v>3.3684356267480955E-4</v>
      </c>
      <c r="G26" s="13">
        <f t="shared" si="78"/>
        <v>432.24251145968196</v>
      </c>
      <c r="H26" s="12">
        <f>G26*Input!L26/100</f>
        <v>0.1215872025318831</v>
      </c>
      <c r="I26" s="9">
        <v>0.3</v>
      </c>
      <c r="J26" s="21">
        <f>(((C26*$G$4*0.000000001*Input!G26*(234/233))-(I26*0.000000000000001))/Input!F26)*1000000000000</f>
        <v>114.05148033579654</v>
      </c>
      <c r="K26" s="9">
        <f>J26*Input!P26/100</f>
        <v>1.0230221574937961</v>
      </c>
      <c r="L26" s="14">
        <f t="shared" si="79"/>
        <v>1.577249070037561</v>
      </c>
      <c r="M26" s="22">
        <f>L26*Input!P26/100</f>
        <v>1.4147652812433265E-2</v>
      </c>
      <c r="N26" s="9">
        <v>5.0000000000000001E-3</v>
      </c>
      <c r="O26" s="21">
        <f>(((G26*$D$4*0.000000001*Input!G26*(238/236))-(N26*0.000000001))/Input!F26)*1000000</f>
        <v>1.4219262151125505</v>
      </c>
      <c r="P26" s="9">
        <f>O26*Input!L26/100</f>
        <v>3.9997923878065856E-4</v>
      </c>
      <c r="Q26" s="23">
        <f t="shared" si="80"/>
        <v>1.0608979828700271</v>
      </c>
      <c r="R26" s="24">
        <f>Q26*Input!L26/100</f>
        <v>2.9842418200208917E-4</v>
      </c>
      <c r="S26" s="65">
        <f>Input!S26*0.0000028263/0.000000000155125</f>
        <v>1.4717632012491131</v>
      </c>
      <c r="T26" s="9">
        <f>S26*Input!T26/100</f>
        <v>1.4041329206198978E-3</v>
      </c>
      <c r="U26" s="9">
        <f>S26*1/((U25+U27)/2)</f>
        <v>1.4711910826360619</v>
      </c>
      <c r="V26" s="9">
        <f>U26*Input!T26/100</f>
        <v>1.4035870919306068E-3</v>
      </c>
      <c r="W26" s="3">
        <v>3.0000000000000001E-3</v>
      </c>
      <c r="X26" s="21">
        <f>((($L$4*0.000000001*Input!G26/Input!W26*(232/229))-(W26*0.000000001))/Input!F26)*1000000000</f>
        <v>45.455124861857662</v>
      </c>
      <c r="Y26" s="21">
        <f>X26*Input!X26/100</f>
        <v>0.12821506294429175</v>
      </c>
      <c r="Z26" s="21">
        <f t="shared" si="81"/>
        <v>1.1098840886726339E-2</v>
      </c>
      <c r="AA26" s="21">
        <f>Z26*Input!X26/100</f>
        <v>3.1306449761716472E-5</v>
      </c>
      <c r="AB26" s="14">
        <v>0.05</v>
      </c>
      <c r="AC26" s="14">
        <v>0.85</v>
      </c>
      <c r="AD26" s="21">
        <f>(((Input!G26*$L$4*0.000000001*Input!U26*(230/229))-((AB26*0.000000000000001)+(Input!G26*AC26*0.000000000000001)))/Input!F26)*1000000000000</f>
        <v>8.9828634567656476</v>
      </c>
      <c r="AE26" s="21">
        <f>AD26*Input!V26/100</f>
        <v>2.7470094566624664E-2</v>
      </c>
      <c r="AF26" s="21">
        <f t="shared" si="82"/>
        <v>0.40951548352467199</v>
      </c>
      <c r="AG26" s="21">
        <f>AF26*Input!V26/100</f>
        <v>1.2523210569840067E-3</v>
      </c>
      <c r="AH26" s="9">
        <f t="shared" si="83"/>
        <v>36.897139773796752</v>
      </c>
      <c r="AI26" s="3">
        <f t="shared" si="84"/>
        <v>0.15350285913536632</v>
      </c>
      <c r="AJ26" s="22">
        <f t="shared" si="85"/>
        <v>471.19108263606194</v>
      </c>
      <c r="AK26" s="3">
        <f t="shared" si="86"/>
        <v>1.4035870919306068</v>
      </c>
      <c r="AL26" s="3">
        <f t="shared" si="87"/>
        <v>0.38600835342981571</v>
      </c>
      <c r="AM26" s="3">
        <f t="shared" si="88"/>
        <v>1.1854183567834163E-3</v>
      </c>
      <c r="AN26" s="9">
        <f>AL26*1/((AN25+AN27)/2)</f>
        <v>0.38625260979633125</v>
      </c>
      <c r="AO26" s="21">
        <f t="shared" si="89"/>
        <v>1.1861684596712321E-3</v>
      </c>
      <c r="AP26" s="58">
        <f t="shared" si="90"/>
        <v>32.701999999999998</v>
      </c>
      <c r="AQ26" s="58">
        <f t="shared" si="91"/>
        <v>0.1094</v>
      </c>
      <c r="AR26" s="58">
        <f t="shared" si="92"/>
        <v>0.33453611399914379</v>
      </c>
      <c r="AS26" s="67">
        <f t="shared" si="93"/>
        <v>1.0461741907266951E-2</v>
      </c>
      <c r="AT26" s="67">
        <f t="shared" si="94"/>
        <v>2.96557612041546E-5</v>
      </c>
      <c r="AU26" s="58">
        <v>0.75</v>
      </c>
      <c r="AV26" s="58">
        <f t="shared" si="95"/>
        <v>0.375</v>
      </c>
      <c r="AW26" s="58">
        <f t="shared" si="96"/>
        <v>32.1355</v>
      </c>
      <c r="AX26" s="57">
        <f t="shared" si="97"/>
        <v>0.31371172279999998</v>
      </c>
      <c r="AY26" s="47">
        <f t="shared" si="98"/>
        <v>0.30870546719760722</v>
      </c>
      <c r="AZ26" s="9" t="str">
        <f>Input!B26</f>
        <v>Emmertal 3-Romb</v>
      </c>
      <c r="BA26" s="48">
        <f>Input!E26</f>
        <v>0</v>
      </c>
      <c r="BB26" s="58">
        <f t="shared" si="99"/>
        <v>515.99045694203903</v>
      </c>
      <c r="BC26" s="22">
        <f t="shared" si="100"/>
        <v>1.6036785143888366</v>
      </c>
      <c r="BD26" s="9">
        <f t="shared" si="101"/>
        <v>32077.5</v>
      </c>
      <c r="BE26" s="49">
        <f t="shared" si="102"/>
        <v>154.35273359880361</v>
      </c>
      <c r="BF26" s="89">
        <f t="shared" si="103"/>
        <v>0.96063688816918125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55" customFormat="1" ht="15" customHeight="1" x14ac:dyDescent="0.2">
      <c r="A27" s="138">
        <f>Input!A27</f>
        <v>7953</v>
      </c>
      <c r="B27" s="138" t="str">
        <f>Input!B27</f>
        <v>Hu1-13</v>
      </c>
      <c r="C27" s="138">
        <f>Input!O27</f>
        <v>2.0681952558396048</v>
      </c>
      <c r="D27" s="138">
        <f>C27*Input!P27/100</f>
        <v>2.3888658129290575E-2</v>
      </c>
      <c r="E27" s="139">
        <f>Input!M27</f>
        <v>2.7298045082291087</v>
      </c>
      <c r="F27" s="140">
        <f>E27*Input!N27/100</f>
        <v>5.5584511355285756E-4</v>
      </c>
      <c r="G27" s="141">
        <f t="shared" si="78"/>
        <v>376.38544559462952</v>
      </c>
      <c r="H27" s="140">
        <f>G27*Input!L27/100</f>
        <v>4.237942766634499E-2</v>
      </c>
      <c r="I27" s="138">
        <v>0</v>
      </c>
      <c r="J27" s="142">
        <f>(((C27*$G$4*0.000000001*Input!G27*(234/233))-(I27*0.000000000000001))/Input!F27)*1000000000000</f>
        <v>747.74725519973822</v>
      </c>
      <c r="K27" s="138">
        <f>J27*Input!P27/100</f>
        <v>8.6368434006151915</v>
      </c>
      <c r="L27" s="143">
        <f t="shared" si="79"/>
        <v>10.340801008584199</v>
      </c>
      <c r="M27" s="144">
        <f>L27*Input!P27/100</f>
        <v>0.11944126618586967</v>
      </c>
      <c r="N27" s="138">
        <v>0</v>
      </c>
      <c r="O27" s="142">
        <f>(((G27*$D$4*0.000000001*Input!G27*(238/236))-(N27*0.000000001))/Input!F27)*1000000</f>
        <v>13.707970669144458</v>
      </c>
      <c r="P27" s="138">
        <f>O27*Input!L27/100</f>
        <v>1.5434601901452363E-3</v>
      </c>
      <c r="Q27" s="145">
        <f t="shared" si="80"/>
        <v>10.227505673341666</v>
      </c>
      <c r="R27" s="146">
        <f>Q27*Input!L27/100</f>
        <v>1.1515743819630329E-3</v>
      </c>
      <c r="S27" s="144">
        <f>Input!S27*0.0000028263/0.000000000155125</f>
        <v>1.0003888812403798</v>
      </c>
      <c r="T27" s="138">
        <f>S27*Input!T27/100</f>
        <v>2.5950322530430298E-3</v>
      </c>
      <c r="U27" s="144">
        <f>S27</f>
        <v>1.0003888812403798</v>
      </c>
      <c r="V27" s="138">
        <f>U27*Input!T27/100</f>
        <v>2.5950322530430298E-3</v>
      </c>
      <c r="W27" s="147">
        <v>0</v>
      </c>
      <c r="X27" s="142">
        <f>((($L$4*0.000000001*Input!G27/Input!W27*(232/229))-(W27*0.000000001))/Input!F27)*1000000000</f>
        <v>0.88693856071764521</v>
      </c>
      <c r="Y27" s="142">
        <f>X27*Input!X27/100</f>
        <v>6.9452172584602402E-3</v>
      </c>
      <c r="Z27" s="142">
        <f t="shared" si="81"/>
        <v>2.1656501861174092E-4</v>
      </c>
      <c r="AA27" s="142">
        <f>Z27*Input!X27/100</f>
        <v>1.6958233314650638E-6</v>
      </c>
      <c r="AB27" s="143">
        <v>0</v>
      </c>
      <c r="AC27" s="143">
        <v>0.85</v>
      </c>
      <c r="AD27" s="142">
        <f>(((Input!G27*$L$4*0.000000001*Input!U27*(230/229))-((AB27*0.000000000000001)+(Input!G27*AC27*0.000000000000001)))/Input!F27)*1000000000000</f>
        <v>224.20199712491058</v>
      </c>
      <c r="AE27" s="142">
        <f>AD27*Input!V27/100</f>
        <v>0.85591632845855015</v>
      </c>
      <c r="AF27" s="142">
        <f t="shared" si="82"/>
        <v>10.221038057820298</v>
      </c>
      <c r="AG27" s="142">
        <f>AF27*Input!V27/100</f>
        <v>3.9019961818674856E-2</v>
      </c>
      <c r="AH27" s="138">
        <f t="shared" si="83"/>
        <v>47196.163643328924</v>
      </c>
      <c r="AI27" s="147">
        <f t="shared" si="84"/>
        <v>411.15332002504738</v>
      </c>
      <c r="AJ27" s="144">
        <f t="shared" si="85"/>
        <v>0.38888124037983474</v>
      </c>
      <c r="AK27" s="147">
        <f t="shared" si="86"/>
        <v>2.5950322530430299</v>
      </c>
      <c r="AL27" s="147">
        <f t="shared" si="87"/>
        <v>0.99936762533036516</v>
      </c>
      <c r="AM27" s="147">
        <f t="shared" si="88"/>
        <v>3.8168572844405613E-3</v>
      </c>
      <c r="AN27" s="138">
        <f>AF27/Q27</f>
        <v>0.99936762533036516</v>
      </c>
      <c r="AO27" s="142">
        <f t="shared" si="89"/>
        <v>3.8168572844405613E-3</v>
      </c>
      <c r="AP27" s="138">
        <f t="shared" si="90"/>
        <v>735.36670000000004</v>
      </c>
      <c r="AQ27" s="138" t="e">
        <f t="shared" si="91"/>
        <v>#VALUE!</v>
      </c>
      <c r="AR27" s="138" t="e">
        <f t="shared" si="92"/>
        <v>#VALUE!</v>
      </c>
      <c r="AS27" s="146">
        <f t="shared" si="93"/>
        <v>2.1174763967740917E-5</v>
      </c>
      <c r="AT27" s="146">
        <f t="shared" si="94"/>
        <v>1.6582720050509237E-7</v>
      </c>
      <c r="AU27" s="138">
        <v>0.75</v>
      </c>
      <c r="AV27" s="138">
        <f t="shared" si="95"/>
        <v>0.375</v>
      </c>
      <c r="AW27" s="138">
        <f t="shared" si="96"/>
        <v>735.36500000000001</v>
      </c>
      <c r="AX27" s="148">
        <f t="shared" si="97"/>
        <v>315.55964290430001</v>
      </c>
      <c r="AY27" s="148">
        <f t="shared" si="98"/>
        <v>487.64665416147255</v>
      </c>
      <c r="AZ27" s="138" t="str">
        <f>Input!B27</f>
        <v>Hu1-13</v>
      </c>
      <c r="BA27" s="149">
        <f>Input!E27</f>
        <v>0</v>
      </c>
      <c r="BB27" s="138">
        <f t="shared" si="99"/>
        <v>3.1076935363667517</v>
      </c>
      <c r="BC27" s="144">
        <f t="shared" si="100"/>
        <v>20.922258229052336</v>
      </c>
      <c r="BD27" s="138">
        <f t="shared" si="101"/>
        <v>735307</v>
      </c>
      <c r="BE27" s="150">
        <f t="shared" si="102"/>
        <v>243823.32708073629</v>
      </c>
      <c r="BF27" s="151">
        <f t="shared" si="103"/>
        <v>66.313552339514743</v>
      </c>
      <c r="BG27" s="152"/>
      <c r="BH27" s="152"/>
      <c r="BI27" s="152"/>
      <c r="BJ27" s="152"/>
      <c r="BK27" s="152"/>
      <c r="BL27" s="152"/>
      <c r="BM27" s="156"/>
      <c r="BN27" s="152"/>
      <c r="BO27" s="152"/>
      <c r="BP27" s="152"/>
      <c r="BQ27" s="152"/>
      <c r="BR27" s="152"/>
      <c r="BS27" s="152"/>
      <c r="BT27" s="152"/>
      <c r="BU27" s="152"/>
      <c r="BV27" s="152"/>
      <c r="BW27" s="152"/>
      <c r="BX27" s="152"/>
      <c r="BY27" s="152"/>
      <c r="BZ27" s="152"/>
      <c r="CA27" s="152"/>
      <c r="CB27" s="152"/>
      <c r="CC27" s="152"/>
      <c r="CD27" s="152"/>
      <c r="CE27" s="152"/>
      <c r="CF27" s="152"/>
      <c r="CG27" s="152"/>
      <c r="CH27" s="152"/>
      <c r="CI27" s="152"/>
      <c r="CJ27" s="152"/>
      <c r="CK27" s="152"/>
      <c r="CL27" s="152"/>
      <c r="CM27" s="152"/>
      <c r="CN27" s="152"/>
      <c r="CO27" s="152"/>
      <c r="CP27" s="152"/>
      <c r="CQ27" s="152"/>
      <c r="CR27" s="152"/>
      <c r="CS27" s="152"/>
      <c r="CT27" s="152"/>
      <c r="CU27" s="152"/>
      <c r="CV27" s="152"/>
      <c r="CW27" s="152"/>
      <c r="CX27" s="152"/>
      <c r="CY27" s="152"/>
      <c r="CZ27" s="152"/>
      <c r="DA27" s="152"/>
      <c r="DB27" s="152"/>
      <c r="DC27" s="152"/>
      <c r="DD27" s="152"/>
      <c r="DE27" s="152"/>
    </row>
    <row r="28" spans="1:109" s="76" customFormat="1" ht="15" customHeight="1" x14ac:dyDescent="0.2">
      <c r="A28" s="58"/>
      <c r="B28" s="58"/>
      <c r="C28" s="58"/>
      <c r="D28" s="58"/>
      <c r="E28" s="60"/>
      <c r="F28" s="61"/>
      <c r="G28" s="59"/>
      <c r="H28" s="61"/>
      <c r="I28" s="58"/>
      <c r="J28" s="63"/>
      <c r="K28" s="58"/>
      <c r="L28" s="64"/>
      <c r="M28" s="65"/>
      <c r="N28" s="58"/>
      <c r="O28" s="63"/>
      <c r="P28" s="58"/>
      <c r="Q28" s="66"/>
      <c r="R28" s="67"/>
      <c r="S28" s="65"/>
      <c r="T28" s="58"/>
      <c r="U28" s="58"/>
      <c r="V28" s="58"/>
      <c r="W28" s="68"/>
      <c r="X28" s="63"/>
      <c r="Y28" s="63"/>
      <c r="Z28" s="63"/>
      <c r="AA28" s="63"/>
      <c r="AB28" s="64"/>
      <c r="AC28" s="64"/>
      <c r="AD28" s="63"/>
      <c r="AE28" s="63"/>
      <c r="AF28" s="63"/>
      <c r="AG28" s="63"/>
      <c r="AH28" s="58"/>
      <c r="AI28" s="68"/>
      <c r="AJ28" s="65"/>
      <c r="AK28" s="68"/>
      <c r="AL28" s="68"/>
      <c r="AM28" s="68"/>
      <c r="AN28" s="58"/>
      <c r="AO28" s="63"/>
      <c r="AP28" s="58"/>
      <c r="AQ28" s="58"/>
      <c r="AR28" s="58"/>
      <c r="AS28" s="67"/>
      <c r="AT28" s="67"/>
      <c r="AU28" s="58"/>
      <c r="AV28" s="58"/>
      <c r="AW28" s="58"/>
      <c r="AX28" s="57"/>
      <c r="AY28" s="57"/>
      <c r="AZ28" s="58"/>
      <c r="BA28" s="69"/>
      <c r="BB28" s="58"/>
      <c r="BC28" s="65"/>
      <c r="BD28" s="58"/>
      <c r="BE28" s="62"/>
      <c r="BF28" s="74"/>
      <c r="BG28" s="75"/>
      <c r="BH28" s="75"/>
      <c r="BI28" s="75"/>
      <c r="BJ28" s="75"/>
      <c r="BK28" s="75"/>
      <c r="BL28" s="75"/>
      <c r="BM28" s="103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</row>
    <row r="29" spans="1:109" s="155" customFormat="1" ht="15" customHeight="1" x14ac:dyDescent="0.2">
      <c r="A29" s="138">
        <f>Input!A29</f>
        <v>6555</v>
      </c>
      <c r="B29" s="138" t="str">
        <f>Input!B29</f>
        <v>Hu1-13</v>
      </c>
      <c r="C29" s="138">
        <f>Input!O29</f>
        <v>2.0690634637761365</v>
      </c>
      <c r="D29" s="138">
        <f>C29*Input!P29/100</f>
        <v>3.8822355877595395E-2</v>
      </c>
      <c r="E29" s="139">
        <f>Input!M29</f>
        <v>2.7712387534482699</v>
      </c>
      <c r="F29" s="140">
        <f>E29*Input!N29/100</f>
        <v>4.5613461701260731E-4</v>
      </c>
      <c r="G29" s="141">
        <f t="shared" ref="G29:G33" si="104">E29*137.88</f>
        <v>382.09839932544742</v>
      </c>
      <c r="H29" s="140">
        <f>G29*Input!L29/100</f>
        <v>5.3955954115969727E-2</v>
      </c>
      <c r="I29" s="138">
        <v>0</v>
      </c>
      <c r="J29" s="142">
        <f>(((C29*$G$4*0.000000001*Input!G29*(234/233))-(I29*0.000000000000001))/Input!F29)*1000000000000</f>
        <v>737.47157895624491</v>
      </c>
      <c r="K29" s="138">
        <f>J29*Input!P29/100</f>
        <v>13.837363903570054</v>
      </c>
      <c r="L29" s="143">
        <f t="shared" ref="L29:L33" si="105">(J29/234)*602200000000*0.0000028263/(365.2425*24*60)</f>
        <v>10.198695875434343</v>
      </c>
      <c r="M29" s="144">
        <f>L29*Input!P29/100</f>
        <v>0.19136068452964333</v>
      </c>
      <c r="N29" s="138">
        <v>0</v>
      </c>
      <c r="O29" s="142">
        <f>(((G29*$D$4*0.000000001*Input!G29*(238/236))-(N29*0.000000001))/Input!F29)*1000000</f>
        <v>13.719040860290624</v>
      </c>
      <c r="P29" s="138">
        <f>O29*Input!L29/100</f>
        <v>1.9372599845477983E-3</v>
      </c>
      <c r="Q29" s="145">
        <f t="shared" ref="Q29:Q33" si="106">(O29/238.05)*602200000000000000*0.00000000015512/(365.2425*24*60)</f>
        <v>10.235765133876349</v>
      </c>
      <c r="R29" s="146">
        <f>Q29*Input!L29/100</f>
        <v>1.4453880855828374E-3</v>
      </c>
      <c r="S29" s="144">
        <f>Input!S29*0.0000028263/0.000000000155125</f>
        <v>1.0019534763197466</v>
      </c>
      <c r="T29" s="138">
        <f>S29*Input!T29/100</f>
        <v>3.0158759274442793E-3</v>
      </c>
      <c r="U29" s="144">
        <f>S29</f>
        <v>1.0019534763197466</v>
      </c>
      <c r="V29" s="138">
        <f>U29*Input!T29/100</f>
        <v>3.0158759274442793E-3</v>
      </c>
      <c r="W29" s="147">
        <v>0</v>
      </c>
      <c r="X29" s="142">
        <f>((($L$4*0.000000001*Input!G29/Input!W29*(232/229))-(W29*0.000000001))/Input!F29)*1000000000</f>
        <v>0.94841467536968738</v>
      </c>
      <c r="Y29" s="142">
        <f>X29*Input!X29/100</f>
        <v>9.1501272542310018E-3</v>
      </c>
      <c r="Z29" s="142">
        <f t="shared" ref="Z29:Z33" si="107">(X29/232)*6.022E+23*0.000000001*0.000000000049475/(365.2425*24*60)</f>
        <v>2.3157572679768861E-4</v>
      </c>
      <c r="AA29" s="142">
        <f>Z29*Input!X29/100</f>
        <v>2.2341992634855927E-6</v>
      </c>
      <c r="AB29" s="143">
        <v>0</v>
      </c>
      <c r="AC29" s="143">
        <v>0.85</v>
      </c>
      <c r="AD29" s="142">
        <f>(((Input!G29*$L$4*0.000000001*Input!U29*(230/229))-((AB29*0.000000000000001)+(Input!G29*AC29*0.000000000000001)))/Input!F29)*1000000000000</f>
        <v>223.31124763093277</v>
      </c>
      <c r="AE29" s="142">
        <f>AD29*Input!V29/100</f>
        <v>0.98537653593186036</v>
      </c>
      <c r="AF29" s="142">
        <f t="shared" ref="AF29:AF33" si="108">(AD29/230)*602200000000*0.0000091577/(365.2425*24*60)</f>
        <v>10.180430103410066</v>
      </c>
      <c r="AG29" s="142">
        <f>AF29*Input!V29/100</f>
        <v>4.492186155429944E-2</v>
      </c>
      <c r="AH29" s="138">
        <f t="shared" ref="AH29:AH33" si="109">AF29/Z29</f>
        <v>43961.559547663601</v>
      </c>
      <c r="AI29" s="147">
        <f t="shared" ref="AI29:AI33" si="110">AH29*SQRT((AG29/AF29)^2+(AA29/Z29)^2)</f>
        <v>466.38857055056644</v>
      </c>
      <c r="AJ29" s="144">
        <f t="shared" ref="AJ29:AJ33" si="111">(U29-1)*1000</f>
        <v>1.9534763197466276</v>
      </c>
      <c r="AK29" s="147">
        <f t="shared" ref="AK29:AK33" si="112">V29*1000</f>
        <v>3.0158759274442795</v>
      </c>
      <c r="AL29" s="147">
        <f t="shared" ref="AL29:AL33" si="113">AF29/Q29</f>
        <v>0.99459395269991624</v>
      </c>
      <c r="AM29" s="147">
        <f t="shared" ref="AM29:AM33" si="114">AL29*SQRT((R29/Q29)^2+(AG29/AF29)^2)</f>
        <v>4.3909622254093093E-3</v>
      </c>
      <c r="AN29" s="138">
        <f>AF29/Q29</f>
        <v>0.99459395269991624</v>
      </c>
      <c r="AO29" s="142">
        <f t="shared" ref="AO29:AO33" si="115">AN29*SQRT((R29/Q29)^2+(AG29/AF29)^2)</f>
        <v>4.3909622254093093E-3</v>
      </c>
      <c r="AP29" s="138">
        <f t="shared" ref="AP29:AP33" si="116">ThU_Alter_Kombi(AN29,U29)</f>
        <v>525.47940000000006</v>
      </c>
      <c r="AQ29" s="138" t="e">
        <f t="shared" ref="AQ29:AQ33" si="117">Montealter(AN29,AO29,U29,V29)</f>
        <v>#VALUE!</v>
      </c>
      <c r="AR29" s="138" t="e">
        <f t="shared" ref="AR29:AR33" si="118">(AQ29/AP29)*100</f>
        <v>#VALUE!</v>
      </c>
      <c r="AS29" s="146">
        <f t="shared" ref="AS29:AS33" si="119">Z29/Q29</f>
        <v>2.2624173549201925E-5</v>
      </c>
      <c r="AT29" s="146">
        <f t="shared" ref="AT29:AT33" si="120">AS29*SQRT((Y29/X29)^2+(P29/O29)^2)</f>
        <v>2.1829717000634459E-7</v>
      </c>
      <c r="AU29" s="138">
        <v>0.75</v>
      </c>
      <c r="AV29" s="138">
        <f t="shared" ref="AV29:AV33" si="121">AU29/2</f>
        <v>0.375</v>
      </c>
      <c r="AW29" s="138">
        <f t="shared" ref="AW29:AW33" si="122">marincorr_age(AN29,U29,AS29,AU29)</f>
        <v>525.47760000000005</v>
      </c>
      <c r="AX29" s="148">
        <f t="shared" ref="AX29:AX33" si="123">marincorr_age_error(AN29, AO29, U29, V29, AS29, AT29, AU29, AV29)</f>
        <v>175.3136294272</v>
      </c>
      <c r="AY29" s="148">
        <f t="shared" ref="AY29:AY33" si="124">SQRT(((AU29*EXP(-0.0000091577*AW29*1000))/(0.0000091577*(EXP(-0.0000091577*AW29*1000)+(AJ29/1000)*EXP(-(0.0000091577-0.0000028263)*AW29*1000)-AS29*AU29*EXP(-0.0000091577*AW29*1000))))^2*AT29^2+((AS29*EXP(-0.0000091577*AW29*1000))/(0.0000091577*(EXP(-0.0000091577*AW29*1000)+(AJ29/1000)*EXP(-(0.0000091577-0.0000028263)*AW29*1000)-AS29*AU29*EXP(-0.0000091577*AW29*1000))))^2*AV29^2+((0.0000091577/(0.0000091577-0.0000028263))*(EXP(-(0.0000091577-0.0000028263)*AW29*1000)-1)/(0.0000091577*(EXP(-0.0000091577*AW29*1000)+(AJ29/1000)*EXP(-(0.0000091577-0.0000028263)*AW29*1000)-AS29*AU29*EXP(-0.0000091577*AW29*1000))))^2*T29^2+(1/(0.0000091577*(EXP(-0.0000091577*AW29*1000)+(AJ29/1000)*EXP(-(0.0000091577-0.0000028263)*AW29*1000)-AS29*AU29*EXP(-0.0000091577*AW29*1000))))^2*AO29^2)/1000</f>
        <v>80.964743705309402</v>
      </c>
      <c r="AZ29" s="138" t="str">
        <f>Input!B29</f>
        <v>Hu1-13</v>
      </c>
      <c r="BA29" s="149">
        <f>Input!E29</f>
        <v>0</v>
      </c>
      <c r="BB29" s="138">
        <f t="shared" ref="BB29:BB33" si="125">((U29-1)*EXP(0.0000028263*AW29*1000))*1000</f>
        <v>8.62588748432462</v>
      </c>
      <c r="BC29" s="144">
        <f t="shared" ref="BC29:BC33" si="126">SQRT((EXP(0.0000028263*AW29*1000)*V29)^2+((U29-1)*0.0000028263*EXP(0.0000028263*AW29*1000)*AX29*1000)^2)*1000</f>
        <v>13.986137688787665</v>
      </c>
      <c r="BD29" s="138">
        <f t="shared" ref="BD29:BD33" si="127">AW29*1000-58</f>
        <v>525419.60000000009</v>
      </c>
      <c r="BE29" s="150">
        <f t="shared" ref="BE29:BE33" si="128">AY29/2*1000</f>
        <v>40482.371852654702</v>
      </c>
      <c r="BF29" s="151">
        <f t="shared" ref="BF29:BF33" si="129">AY29/AW29*100</f>
        <v>15.407839212424923</v>
      </c>
      <c r="BG29" s="152"/>
      <c r="BH29" s="152"/>
      <c r="BI29" s="152"/>
      <c r="BJ29" s="152"/>
      <c r="BK29" s="152"/>
      <c r="BL29" s="152"/>
      <c r="BM29" s="156"/>
      <c r="BN29" s="152"/>
      <c r="BO29" s="152"/>
      <c r="BP29" s="152"/>
      <c r="BQ29" s="152"/>
      <c r="BR29" s="152"/>
      <c r="BS29" s="152"/>
      <c r="BT29" s="152"/>
      <c r="BU29" s="152"/>
      <c r="BV29" s="152"/>
      <c r="BW29" s="152"/>
      <c r="BX29" s="152"/>
      <c r="BY29" s="152"/>
      <c r="BZ29" s="152"/>
      <c r="CA29" s="152"/>
      <c r="CB29" s="152"/>
      <c r="CC29" s="152"/>
      <c r="CD29" s="152"/>
      <c r="CE29" s="152"/>
      <c r="CF29" s="152"/>
      <c r="CG29" s="152"/>
      <c r="CH29" s="152"/>
      <c r="CI29" s="152"/>
      <c r="CJ29" s="152"/>
      <c r="CK29" s="152"/>
      <c r="CL29" s="152"/>
      <c r="CM29" s="152"/>
      <c r="CN29" s="152"/>
      <c r="CO29" s="152"/>
      <c r="CP29" s="152"/>
      <c r="CQ29" s="152"/>
      <c r="CR29" s="152"/>
      <c r="CS29" s="152"/>
      <c r="CT29" s="152"/>
      <c r="CU29" s="152"/>
      <c r="CV29" s="152"/>
      <c r="CW29" s="152"/>
      <c r="CX29" s="152"/>
      <c r="CY29" s="152"/>
      <c r="CZ29" s="152"/>
      <c r="DA29" s="152"/>
      <c r="DB29" s="152"/>
      <c r="DC29" s="152"/>
      <c r="DD29" s="152"/>
      <c r="DE29" s="152"/>
    </row>
    <row r="30" spans="1:109" ht="15" customHeight="1" x14ac:dyDescent="0.2">
      <c r="A30" s="9">
        <f>Input!A30</f>
        <v>8204</v>
      </c>
      <c r="B30" s="9" t="str">
        <f>Input!B30</f>
        <v>H1-U1 Hölloch</v>
      </c>
      <c r="C30" s="9">
        <f>Input!O30</f>
        <v>0.40717416258534778</v>
      </c>
      <c r="D30" s="9">
        <f>C30*Input!P30/100</f>
        <v>2.2047418400093972E-3</v>
      </c>
      <c r="E30" s="11">
        <f>Input!M30</f>
        <v>0.44336110237537946</v>
      </c>
      <c r="F30" s="12">
        <f>E30*Input!N30/100</f>
        <v>4.5143527115257236E-5</v>
      </c>
      <c r="G30" s="13">
        <f t="shared" si="104"/>
        <v>61.130628795517318</v>
      </c>
      <c r="H30" s="12">
        <f>G30*Input!L30/100</f>
        <v>8.6951484128841468E-3</v>
      </c>
      <c r="I30" s="9">
        <v>0.3</v>
      </c>
      <c r="J30" s="21">
        <f>(((C30*$G$4*0.000000001*Input!G30*(234/233))-(I30*0.000000000000001))/Input!F30)*1000000000000</f>
        <v>14.334222430474652</v>
      </c>
      <c r="K30" s="9">
        <f>J30*Input!P30/100</f>
        <v>7.7616074005786892E-2</v>
      </c>
      <c r="L30" s="14">
        <f t="shared" si="105"/>
        <v>0.19823187679469056</v>
      </c>
      <c r="M30" s="22">
        <f>L30*Input!P30/100</f>
        <v>1.0733738850662758E-3</v>
      </c>
      <c r="N30" s="9">
        <v>5.0000000000000001E-3</v>
      </c>
      <c r="O30" s="21">
        <f>(((G30*$D$4*0.000000001*Input!G30*(238/236))-(N30*0.000000001))/Input!F30)*1000000</f>
        <v>0.21678122901860478</v>
      </c>
      <c r="P30" s="9">
        <f>O30*Input!L30/100</f>
        <v>3.0834705884497924E-5</v>
      </c>
      <c r="Q30" s="23">
        <f t="shared" si="106"/>
        <v>0.16174029717267663</v>
      </c>
      <c r="R30" s="24">
        <f>Q30*Input!L30/100</f>
        <v>2.3005748770631599E-5</v>
      </c>
      <c r="S30" s="65">
        <f>Input!S30*0.0000028263/0.000000000155125</f>
        <v>1.2229334221897377</v>
      </c>
      <c r="T30" s="9">
        <f>S30*Input!T30/100</f>
        <v>4.8836935876598563E-3</v>
      </c>
      <c r="U30" s="9">
        <f>S30*1/((U29+U31)/2)</f>
        <v>1.221031442844708</v>
      </c>
      <c r="V30" s="9">
        <f>U30*Input!T30/100</f>
        <v>4.8760981747267866E-3</v>
      </c>
      <c r="W30" s="3">
        <v>3.0000000000000001E-3</v>
      </c>
      <c r="X30" s="21">
        <f>((($L$4*0.000000001*Input!G30/Input!W30*(232/229))-(W30*0.000000001))/Input!F30)*1000000000</f>
        <v>0.53369994888156269</v>
      </c>
      <c r="Y30" s="21">
        <f>X30*Input!X30/100</f>
        <v>1.5788542558528851E-3</v>
      </c>
      <c r="Z30" s="21">
        <f t="shared" si="107"/>
        <v>1.3031425679485778E-4</v>
      </c>
      <c r="AA30" s="21">
        <f>Z30*Input!X30/100</f>
        <v>3.8551103362486145E-7</v>
      </c>
      <c r="AB30" s="14">
        <v>0.05</v>
      </c>
      <c r="AC30" s="14">
        <v>0.85</v>
      </c>
      <c r="AD30" s="21">
        <f>(((Input!G30*$L$4*0.000000001*Input!U30*(230/229))-((AB30*0.000000000000001)+(Input!G30*AC30*0.000000000000001)))/Input!F30)*1000000000000</f>
        <v>3.8324057556534168E-2</v>
      </c>
      <c r="AE30" s="21">
        <f>AD30*Input!V30/100</f>
        <v>1.1410464707802017E-3</v>
      </c>
      <c r="AF30" s="21">
        <f t="shared" si="108"/>
        <v>1.7471372059063121E-3</v>
      </c>
      <c r="AG30" s="21">
        <f>AF30*Input!V30/100</f>
        <v>5.2018624067332908E-5</v>
      </c>
      <c r="AH30" s="9">
        <f t="shared" si="109"/>
        <v>13.407107164465327</v>
      </c>
      <c r="AI30" s="3">
        <f t="shared" si="110"/>
        <v>0.40114390400522287</v>
      </c>
      <c r="AJ30" s="22">
        <f t="shared" si="111"/>
        <v>221.03144284470798</v>
      </c>
      <c r="AK30" s="3">
        <f t="shared" si="112"/>
        <v>4.8760981747267866</v>
      </c>
      <c r="AL30" s="3">
        <f t="shared" si="113"/>
        <v>1.0802114478873743E-2</v>
      </c>
      <c r="AM30" s="3">
        <f t="shared" si="114"/>
        <v>3.216218752134885E-4</v>
      </c>
      <c r="AN30" s="9">
        <f>AL30*1/((AN29+AN31)/2)</f>
        <v>1.0864960843140819E-2</v>
      </c>
      <c r="AO30" s="21">
        <f t="shared" si="115"/>
        <v>3.2349306122669532E-4</v>
      </c>
      <c r="AP30" s="58">
        <f t="shared" si="116"/>
        <v>0.9758</v>
      </c>
      <c r="AQ30" s="58">
        <f t="shared" si="117"/>
        <v>3.0300000000000001E-2</v>
      </c>
      <c r="AR30" s="58">
        <f t="shared" si="118"/>
        <v>3.1051444968231192</v>
      </c>
      <c r="AS30" s="67">
        <f t="shared" si="119"/>
        <v>8.0570061433566005E-4</v>
      </c>
      <c r="AT30" s="67">
        <f t="shared" si="120"/>
        <v>2.3862722616992858E-6</v>
      </c>
      <c r="AU30" s="58">
        <v>0.75</v>
      </c>
      <c r="AV30" s="58">
        <f t="shared" si="121"/>
        <v>0.375</v>
      </c>
      <c r="AW30" s="58">
        <f t="shared" si="122"/>
        <v>0.92169999999999996</v>
      </c>
      <c r="AX30" s="57">
        <f t="shared" si="123"/>
        <v>4.15964089E-2</v>
      </c>
      <c r="AY30" s="47">
        <f t="shared" si="124"/>
        <v>3.9939295573505479E-2</v>
      </c>
      <c r="AZ30" s="9" t="str">
        <f>Input!B30</f>
        <v>H1-U1 Hölloch</v>
      </c>
      <c r="BA30" s="48">
        <f>Input!E30</f>
        <v>0.5353</v>
      </c>
      <c r="BB30" s="58">
        <f t="shared" si="125"/>
        <v>221.60798052475033</v>
      </c>
      <c r="BC30" s="22">
        <f t="shared" si="126"/>
        <v>4.8888863925842676</v>
      </c>
      <c r="BD30" s="9">
        <f t="shared" si="127"/>
        <v>863.69999999999993</v>
      </c>
      <c r="BE30" s="49">
        <f t="shared" si="128"/>
        <v>19.969647786752738</v>
      </c>
      <c r="BF30" s="89">
        <f t="shared" si="129"/>
        <v>4.3332207414023518</v>
      </c>
      <c r="BG30" s="85"/>
      <c r="BH30" s="85"/>
      <c r="BI30" s="85"/>
      <c r="BJ30" s="85"/>
      <c r="BK30" s="85"/>
      <c r="BL30" s="85"/>
      <c r="BM30" s="90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</row>
    <row r="31" spans="1:109" s="155" customFormat="1" ht="15" customHeight="1" x14ac:dyDescent="0.2">
      <c r="A31" s="138">
        <f>Input!A31</f>
        <v>6555</v>
      </c>
      <c r="B31" s="138" t="str">
        <f>Input!B31</f>
        <v>Hu1-13</v>
      </c>
      <c r="C31" s="138">
        <f>Input!O31</f>
        <v>2.0996777223571197</v>
      </c>
      <c r="D31" s="138">
        <f>C31*Input!P31/100</f>
        <v>3.5118602083267246E-2</v>
      </c>
      <c r="E31" s="139">
        <f>Input!M31</f>
        <v>2.7702283417263396</v>
      </c>
      <c r="F31" s="140">
        <f>E31*Input!N31/100</f>
        <v>6.9802787397879997E-4</v>
      </c>
      <c r="G31" s="141">
        <f t="shared" si="104"/>
        <v>381.95908375722769</v>
      </c>
      <c r="H31" s="140">
        <f>G31*Input!L31/100</f>
        <v>4.1013403000417552E-2</v>
      </c>
      <c r="I31" s="138">
        <v>0</v>
      </c>
      <c r="J31" s="142">
        <f>(((C31*$G$4*0.000000001*Input!G31*(234/233))-(I31*0.000000000000001))/Input!F31)*1000000000000</f>
        <v>748.38334943093514</v>
      </c>
      <c r="K31" s="138">
        <f>J31*Input!P31/100</f>
        <v>12.517243372427231</v>
      </c>
      <c r="L31" s="143">
        <f t="shared" si="105"/>
        <v>10.349597729430414</v>
      </c>
      <c r="M31" s="144">
        <f>L31*Input!P31/100</f>
        <v>0.17310437716780896</v>
      </c>
      <c r="N31" s="138">
        <v>0</v>
      </c>
      <c r="O31" s="142">
        <f>(((G31*$D$4*0.000000001*Input!G31*(238/236))-(N31*0.000000001))/Input!F31)*1000000</f>
        <v>13.714038808525279</v>
      </c>
      <c r="P31" s="138">
        <f>O31*Input!L31/100</f>
        <v>1.4725645346214918E-3</v>
      </c>
      <c r="Q31" s="145">
        <f t="shared" si="106"/>
        <v>10.232033107156774</v>
      </c>
      <c r="R31" s="146">
        <f>Q31*Input!L31/100</f>
        <v>1.0986791915234676E-3</v>
      </c>
      <c r="S31" s="144">
        <f>Input!S31*0.0000028263/0.000000000155125</f>
        <v>1.0011618887368627</v>
      </c>
      <c r="T31" s="138">
        <f>S31*Input!T31/100</f>
        <v>3.0535366871385049E-3</v>
      </c>
      <c r="U31" s="144">
        <f>S31</f>
        <v>1.0011618887368627</v>
      </c>
      <c r="V31" s="138">
        <f>U31*Input!T31/100</f>
        <v>3.0535366871385049E-3</v>
      </c>
      <c r="W31" s="147">
        <v>0</v>
      </c>
      <c r="X31" s="142">
        <f>((($L$4*0.000000001*Input!G31/Input!W31*(232/229))-(W31*0.000000001))/Input!F31)*1000000000</f>
        <v>0.97387022244127341</v>
      </c>
      <c r="Y31" s="142">
        <f>X31*Input!X31/100</f>
        <v>8.3956217605926659E-3</v>
      </c>
      <c r="Z31" s="142">
        <f t="shared" si="107"/>
        <v>2.3779124303465268E-4</v>
      </c>
      <c r="AA31" s="142">
        <f>Z31*Input!X31/100</f>
        <v>2.0499706105558609E-6</v>
      </c>
      <c r="AB31" s="143">
        <v>0</v>
      </c>
      <c r="AC31" s="143">
        <v>0.85</v>
      </c>
      <c r="AD31" s="142">
        <f>(((Input!G31*$L$4*0.000000001*Input!U31*(230/229))-((AB31*0.000000000000001)+(Input!G31*AC31*0.000000000000001)))/Input!F31)*1000000000000</f>
        <v>223.06002734243475</v>
      </c>
      <c r="AE31" s="142">
        <f>AD31*Input!V31/100</f>
        <v>1.1093465051407416</v>
      </c>
      <c r="AF31" s="142">
        <f t="shared" si="108"/>
        <v>10.168977341335854</v>
      </c>
      <c r="AG31" s="142">
        <f>AF31*Input!V31/100</f>
        <v>5.0573469432729008E-2</v>
      </c>
      <c r="AH31" s="138">
        <f t="shared" si="109"/>
        <v>42764.305411591442</v>
      </c>
      <c r="AI31" s="147">
        <f t="shared" si="110"/>
        <v>425.6142886621941</v>
      </c>
      <c r="AJ31" s="144">
        <f t="shared" si="111"/>
        <v>1.1618887368627373</v>
      </c>
      <c r="AK31" s="147">
        <f t="shared" si="112"/>
        <v>3.053536687138505</v>
      </c>
      <c r="AL31" s="147">
        <f t="shared" si="113"/>
        <v>0.99383741577450369</v>
      </c>
      <c r="AM31" s="147">
        <f t="shared" si="114"/>
        <v>4.9438127277606761E-3</v>
      </c>
      <c r="AN31" s="138">
        <f>AF31/Q31</f>
        <v>0.99383741577450369</v>
      </c>
      <c r="AO31" s="142">
        <f t="shared" si="115"/>
        <v>4.9438127277606761E-3</v>
      </c>
      <c r="AP31" s="138">
        <f t="shared" si="116"/>
        <v>530.22059999999999</v>
      </c>
      <c r="AQ31" s="138" t="e">
        <f t="shared" si="117"/>
        <v>#VALUE!</v>
      </c>
      <c r="AR31" s="138" t="e">
        <f t="shared" si="118"/>
        <v>#VALUE!</v>
      </c>
      <c r="AS31" s="146">
        <f t="shared" si="119"/>
        <v>2.3239882098146272E-5</v>
      </c>
      <c r="AT31" s="146">
        <f t="shared" si="120"/>
        <v>2.0036385688855367E-7</v>
      </c>
      <c r="AU31" s="138">
        <v>0.75</v>
      </c>
      <c r="AV31" s="138">
        <f t="shared" si="121"/>
        <v>0.375</v>
      </c>
      <c r="AW31" s="138">
        <f t="shared" si="122"/>
        <v>530.21879999999999</v>
      </c>
      <c r="AX31" s="148">
        <f t="shared" si="123"/>
        <v>177.34286698209999</v>
      </c>
      <c r="AY31" s="148">
        <f t="shared" si="124"/>
        <v>91.094035263732195</v>
      </c>
      <c r="AZ31" s="138" t="str">
        <f>Input!B31</f>
        <v>Hu1-13</v>
      </c>
      <c r="BA31" s="149">
        <f>Input!E31</f>
        <v>0</v>
      </c>
      <c r="BB31" s="138">
        <f t="shared" si="125"/>
        <v>5.1997174983761933</v>
      </c>
      <c r="BC31" s="144">
        <f t="shared" si="126"/>
        <v>13.911582277038276</v>
      </c>
      <c r="BD31" s="138">
        <f t="shared" si="127"/>
        <v>530160.79999999993</v>
      </c>
      <c r="BE31" s="150">
        <f t="shared" si="128"/>
        <v>45547.017631866096</v>
      </c>
      <c r="BF31" s="151">
        <f t="shared" si="129"/>
        <v>17.180461210302653</v>
      </c>
      <c r="BG31" s="152"/>
      <c r="BH31" s="152"/>
      <c r="BI31" s="152"/>
      <c r="BJ31" s="152"/>
      <c r="BK31" s="152"/>
      <c r="BL31" s="152"/>
      <c r="BM31" s="156"/>
      <c r="BN31" s="152"/>
      <c r="BO31" s="152"/>
      <c r="BP31" s="152"/>
      <c r="BQ31" s="152"/>
      <c r="BR31" s="152"/>
      <c r="BS31" s="152"/>
      <c r="BT31" s="152"/>
      <c r="BU31" s="152"/>
      <c r="BV31" s="152"/>
      <c r="BW31" s="152"/>
      <c r="BX31" s="152"/>
      <c r="BY31" s="152"/>
      <c r="BZ31" s="152"/>
      <c r="CA31" s="152"/>
      <c r="CB31" s="152"/>
      <c r="CC31" s="152"/>
      <c r="CD31" s="152"/>
      <c r="CE31" s="152"/>
      <c r="CF31" s="152"/>
      <c r="CG31" s="152"/>
      <c r="CH31" s="152"/>
      <c r="CI31" s="152"/>
      <c r="CJ31" s="152"/>
      <c r="CK31" s="152"/>
      <c r="CL31" s="152"/>
      <c r="CM31" s="152"/>
      <c r="CN31" s="152"/>
      <c r="CO31" s="152"/>
      <c r="CP31" s="152"/>
      <c r="CQ31" s="152"/>
      <c r="CR31" s="152"/>
      <c r="CS31" s="152"/>
      <c r="CT31" s="152"/>
      <c r="CU31" s="152"/>
      <c r="CV31" s="152"/>
      <c r="CW31" s="152"/>
      <c r="CX31" s="152"/>
      <c r="CY31" s="152"/>
      <c r="CZ31" s="152"/>
      <c r="DA31" s="152"/>
      <c r="DB31" s="152"/>
      <c r="DC31" s="152"/>
      <c r="DD31" s="152"/>
      <c r="DE31" s="152"/>
    </row>
    <row r="32" spans="1:109" ht="15" customHeight="1" x14ac:dyDescent="0.2">
      <c r="A32" s="9">
        <f>Input!A32</f>
        <v>8205</v>
      </c>
      <c r="B32" s="9" t="str">
        <f>Input!B32</f>
        <v>H1-U2 Hölloch</v>
      </c>
      <c r="C32" s="9">
        <f>Input!O32</f>
        <v>0.3951972553674547</v>
      </c>
      <c r="D32" s="9">
        <f>C32*Input!P32/100</f>
        <v>2.995148178327597E-3</v>
      </c>
      <c r="E32" s="11">
        <f>Input!M32</f>
        <v>0.42854813833490124</v>
      </c>
      <c r="F32" s="12">
        <f>E32*Input!N32/100</f>
        <v>4.5346904270819258E-5</v>
      </c>
      <c r="G32" s="13">
        <f t="shared" si="104"/>
        <v>59.088217313616184</v>
      </c>
      <c r="H32" s="12">
        <f>G32*Input!L32/100</f>
        <v>9.4683088300658094E-3</v>
      </c>
      <c r="I32" s="9">
        <v>0.3</v>
      </c>
      <c r="J32" s="21">
        <f>(((C32*$G$4*0.000000001*Input!G32*(234/233))-(I32*0.000000000000001))/Input!F32)*1000000000000</f>
        <v>15.50695809838423</v>
      </c>
      <c r="K32" s="9">
        <f>J32*Input!P32/100</f>
        <v>0.11752520208317922</v>
      </c>
      <c r="L32" s="14">
        <f t="shared" si="105"/>
        <v>0.21444995863075511</v>
      </c>
      <c r="M32" s="22">
        <f>L32*Input!P32/100</f>
        <v>1.6252881167864259E-3</v>
      </c>
      <c r="N32" s="9">
        <v>5.0000000000000001E-3</v>
      </c>
      <c r="O32" s="21">
        <f>(((G32*$D$4*0.000000001*Input!G32*(238/236))-(N32*0.000000001))/Input!F32)*1000000</f>
        <v>0.23355102686884716</v>
      </c>
      <c r="P32" s="9">
        <f>O32*Input!L32/100</f>
        <v>3.7424267485281997E-5</v>
      </c>
      <c r="Q32" s="23">
        <f t="shared" si="106"/>
        <v>0.17425222959460757</v>
      </c>
      <c r="R32" s="24">
        <f>Q32*Input!L32/100</f>
        <v>2.7922215276396293E-5</v>
      </c>
      <c r="S32" s="65">
        <f>Input!S32*0.0000028263/0.000000000155125</f>
        <v>1.2230858470193278</v>
      </c>
      <c r="T32" s="9">
        <f>S32*Input!T32/100</f>
        <v>6.569102308443678E-3</v>
      </c>
      <c r="U32" s="9">
        <f>S32*1/((U31+U33)/2)</f>
        <v>1.2216664065813174</v>
      </c>
      <c r="V32" s="9">
        <f>U32*Input!T32/100</f>
        <v>6.5614786003607541E-3</v>
      </c>
      <c r="W32" s="3">
        <v>3.0000000000000001E-3</v>
      </c>
      <c r="X32" s="21">
        <f>((($L$4*0.000000001*Input!G32/Input!W32*(232/229))-(W32*0.000000001))/Input!F32)*1000000000</f>
        <v>0.89578836861650957</v>
      </c>
      <c r="Y32" s="21">
        <f>X32*Input!X32/100</f>
        <v>2.17080711127857E-3</v>
      </c>
      <c r="Z32" s="21">
        <f t="shared" si="107"/>
        <v>2.1872588848166418E-4</v>
      </c>
      <c r="AA32" s="21">
        <f>Z32*Input!X32/100</f>
        <v>5.3004898341115734E-7</v>
      </c>
      <c r="AB32" s="14">
        <v>0.05</v>
      </c>
      <c r="AC32" s="14">
        <v>0.85</v>
      </c>
      <c r="AD32" s="21">
        <f>(((Input!G32*$L$4*0.000000001*Input!U32*(230/229))-((AB32*0.000000000000001)+(Input!G32*AC32*0.000000000000001)))/Input!F32)*1000000000000</f>
        <v>4.9965497853999744E-2</v>
      </c>
      <c r="AE32" s="21">
        <f>AD32*Input!V32/100</f>
        <v>1.2830007476412062E-3</v>
      </c>
      <c r="AF32" s="21">
        <f t="shared" si="108"/>
        <v>2.277853282721393E-3</v>
      </c>
      <c r="AG32" s="21">
        <f>AF32*Input!V32/100</f>
        <v>5.8490109981253343E-5</v>
      </c>
      <c r="AH32" s="9">
        <f t="shared" si="109"/>
        <v>10.414191472868772</v>
      </c>
      <c r="AI32" s="3">
        <f t="shared" si="110"/>
        <v>0.26860108213145439</v>
      </c>
      <c r="AJ32" s="22">
        <f t="shared" si="111"/>
        <v>221.66640658131743</v>
      </c>
      <c r="AK32" s="3">
        <f t="shared" si="112"/>
        <v>6.5614786003607541</v>
      </c>
      <c r="AL32" s="3">
        <f t="shared" si="113"/>
        <v>1.307216147547006E-2</v>
      </c>
      <c r="AM32" s="3">
        <f t="shared" si="114"/>
        <v>3.3567001694685179E-4</v>
      </c>
      <c r="AN32" s="9">
        <f>AL32*1/((AN31+AN33)/2)</f>
        <v>1.3153219297225635E-2</v>
      </c>
      <c r="AO32" s="21">
        <f t="shared" si="115"/>
        <v>3.3775143863472079E-4</v>
      </c>
      <c r="AP32" s="58">
        <f t="shared" si="116"/>
        <v>1.1817</v>
      </c>
      <c r="AQ32" s="58">
        <f t="shared" si="117"/>
        <v>3.2500000000000001E-2</v>
      </c>
      <c r="AR32" s="58">
        <f t="shared" si="118"/>
        <v>2.7502750275027505</v>
      </c>
      <c r="AS32" s="67">
        <f t="shared" si="119"/>
        <v>1.2552257666402502E-3</v>
      </c>
      <c r="AT32" s="67">
        <f t="shared" si="120"/>
        <v>3.0484917827756337E-6</v>
      </c>
      <c r="AU32" s="58">
        <v>0.75</v>
      </c>
      <c r="AV32" s="58">
        <f t="shared" si="121"/>
        <v>0.375</v>
      </c>
      <c r="AW32" s="58">
        <f t="shared" si="122"/>
        <v>1.0975999999999999</v>
      </c>
      <c r="AX32" s="57">
        <f t="shared" si="123"/>
        <v>5.29966838E-2</v>
      </c>
      <c r="AY32" s="47">
        <f t="shared" si="124"/>
        <v>5.2312666283262324E-2</v>
      </c>
      <c r="AZ32" s="9" t="str">
        <f>Input!B32</f>
        <v>H1-U2 Hölloch</v>
      </c>
      <c r="BA32" s="48">
        <f>Input!E32</f>
        <v>1.6094999999999999</v>
      </c>
      <c r="BB32" s="58">
        <f t="shared" si="125"/>
        <v>222.35511601950634</v>
      </c>
      <c r="BC32" s="22">
        <f t="shared" si="126"/>
        <v>6.5819491398337</v>
      </c>
      <c r="BD32" s="9">
        <f t="shared" si="127"/>
        <v>1039.5999999999999</v>
      </c>
      <c r="BE32" s="49">
        <f t="shared" si="128"/>
        <v>26.156333141631162</v>
      </c>
      <c r="BF32" s="89">
        <f t="shared" si="129"/>
        <v>4.766095689072734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55" customFormat="1" ht="15" customHeight="1" x14ac:dyDescent="0.2">
      <c r="A33" s="138">
        <f>Input!A33</f>
        <v>6555</v>
      </c>
      <c r="B33" s="138" t="str">
        <f>Input!B33</f>
        <v>Hu1-13</v>
      </c>
      <c r="C33" s="138">
        <f>Input!O33</f>
        <v>2.0996777223571197</v>
      </c>
      <c r="D33" s="138">
        <f>C33*Input!P33/100</f>
        <v>3.5118602083267246E-2</v>
      </c>
      <c r="E33" s="139">
        <f>Input!M33</f>
        <v>2.7702283417263396</v>
      </c>
      <c r="F33" s="140">
        <f>E33*Input!N33/100</f>
        <v>6.9802787397879997E-4</v>
      </c>
      <c r="G33" s="141">
        <f t="shared" si="104"/>
        <v>381.95908375722769</v>
      </c>
      <c r="H33" s="140">
        <f>G33*Input!L33/100</f>
        <v>4.1013403000417552E-2</v>
      </c>
      <c r="I33" s="138">
        <v>0</v>
      </c>
      <c r="J33" s="142">
        <f>(((C33*$G$4*0.000000001*Input!G33*(234/233))-(I33*0.000000000000001))/Input!F33)*1000000000000</f>
        <v>748.38334943093514</v>
      </c>
      <c r="K33" s="138">
        <f>J33*Input!P33/100</f>
        <v>12.517243372427231</v>
      </c>
      <c r="L33" s="143">
        <f t="shared" si="105"/>
        <v>10.349597729430414</v>
      </c>
      <c r="M33" s="144">
        <f>L33*Input!P33/100</f>
        <v>0.17310437716780896</v>
      </c>
      <c r="N33" s="138">
        <v>0</v>
      </c>
      <c r="O33" s="142">
        <f>(((G33*$D$4*0.000000001*Input!G33*(238/236))-(N33*0.000000001))/Input!F33)*1000000</f>
        <v>13.714038808525279</v>
      </c>
      <c r="P33" s="138">
        <f>O33*Input!L33/100</f>
        <v>1.4725645346214918E-3</v>
      </c>
      <c r="Q33" s="145">
        <f t="shared" si="106"/>
        <v>10.232033107156774</v>
      </c>
      <c r="R33" s="146">
        <f>Q33*Input!L33/100</f>
        <v>1.0986791915234676E-3</v>
      </c>
      <c r="S33" s="144">
        <f>Input!S33*0.0000028263/0.000000000155125</f>
        <v>1.0011618887368627</v>
      </c>
      <c r="T33" s="138">
        <f>S33*Input!T33/100</f>
        <v>3.0535366871385049E-3</v>
      </c>
      <c r="U33" s="144">
        <f>S33</f>
        <v>1.0011618887368627</v>
      </c>
      <c r="V33" s="138">
        <f>U33*Input!T33/100</f>
        <v>3.0535366871385049E-3</v>
      </c>
      <c r="W33" s="147">
        <v>0</v>
      </c>
      <c r="X33" s="142">
        <f>((($L$4*0.000000001*Input!G33/Input!W33*(232/229))-(W33*0.000000001))/Input!F33)*1000000000</f>
        <v>0.97387022244127341</v>
      </c>
      <c r="Y33" s="142">
        <f>X33*Input!X33/100</f>
        <v>8.3956217605926659E-3</v>
      </c>
      <c r="Z33" s="142">
        <f t="shared" si="107"/>
        <v>2.3779124303465268E-4</v>
      </c>
      <c r="AA33" s="142">
        <f>Z33*Input!X33/100</f>
        <v>2.0499706105558609E-6</v>
      </c>
      <c r="AB33" s="143">
        <v>0</v>
      </c>
      <c r="AC33" s="143">
        <v>0.85</v>
      </c>
      <c r="AD33" s="142">
        <f>(((Input!G33*$L$4*0.000000001*Input!U33*(230/229))-((AB33*0.000000000000001)+(Input!G33*AC33*0.000000000000001)))/Input!F33)*1000000000000</f>
        <v>223.06002734243475</v>
      </c>
      <c r="AE33" s="142">
        <f>AD33*Input!V33/100</f>
        <v>1.1093465051407416</v>
      </c>
      <c r="AF33" s="142">
        <f t="shared" si="108"/>
        <v>10.168977341335854</v>
      </c>
      <c r="AG33" s="142">
        <f>AF33*Input!V33/100</f>
        <v>5.0573469432729008E-2</v>
      </c>
      <c r="AH33" s="138">
        <f t="shared" si="109"/>
        <v>42764.305411591442</v>
      </c>
      <c r="AI33" s="147">
        <f t="shared" si="110"/>
        <v>425.6142886621941</v>
      </c>
      <c r="AJ33" s="144">
        <f t="shared" si="111"/>
        <v>1.1618887368627373</v>
      </c>
      <c r="AK33" s="147">
        <f t="shared" si="112"/>
        <v>3.053536687138505</v>
      </c>
      <c r="AL33" s="147">
        <f t="shared" si="113"/>
        <v>0.99383741577450369</v>
      </c>
      <c r="AM33" s="147">
        <f t="shared" si="114"/>
        <v>4.9438127277606761E-3</v>
      </c>
      <c r="AN33" s="138">
        <f>AF33/Q33</f>
        <v>0.99383741577450369</v>
      </c>
      <c r="AO33" s="142">
        <f t="shared" si="115"/>
        <v>4.9438127277606761E-3</v>
      </c>
      <c r="AP33" s="138">
        <f t="shared" si="116"/>
        <v>530.22059999999999</v>
      </c>
      <c r="AQ33" s="138" t="e">
        <f t="shared" si="117"/>
        <v>#VALUE!</v>
      </c>
      <c r="AR33" s="138" t="e">
        <f t="shared" si="118"/>
        <v>#VALUE!</v>
      </c>
      <c r="AS33" s="146">
        <f t="shared" si="119"/>
        <v>2.3239882098146272E-5</v>
      </c>
      <c r="AT33" s="146">
        <f t="shared" si="120"/>
        <v>2.0036385688855367E-7</v>
      </c>
      <c r="AU33" s="138">
        <v>0.75</v>
      </c>
      <c r="AV33" s="138">
        <f t="shared" si="121"/>
        <v>0.375</v>
      </c>
      <c r="AW33" s="138">
        <f t="shared" si="122"/>
        <v>530.21879999999999</v>
      </c>
      <c r="AX33" s="148">
        <f t="shared" si="123"/>
        <v>179.90762281330001</v>
      </c>
      <c r="AY33" s="148">
        <f t="shared" si="124"/>
        <v>91.094035263732195</v>
      </c>
      <c r="AZ33" s="138" t="str">
        <f>Input!B33</f>
        <v>Hu1-13</v>
      </c>
      <c r="BA33" s="149">
        <f>Input!E33</f>
        <v>0</v>
      </c>
      <c r="BB33" s="138">
        <f t="shared" si="125"/>
        <v>5.1997174983761933</v>
      </c>
      <c r="BC33" s="144">
        <f t="shared" si="126"/>
        <v>13.918692731770093</v>
      </c>
      <c r="BD33" s="138">
        <f t="shared" si="127"/>
        <v>530160.79999999993</v>
      </c>
      <c r="BE33" s="150">
        <f t="shared" si="128"/>
        <v>45547.017631866096</v>
      </c>
      <c r="BF33" s="151">
        <f t="shared" si="129"/>
        <v>17.180461210302653</v>
      </c>
      <c r="BG33" s="152"/>
      <c r="BH33" s="152"/>
      <c r="BI33" s="152"/>
      <c r="BJ33" s="152"/>
      <c r="BK33" s="152"/>
      <c r="BL33" s="152"/>
      <c r="BM33" s="156"/>
      <c r="BN33" s="152"/>
      <c r="BO33" s="152"/>
      <c r="BP33" s="152"/>
      <c r="BQ33" s="152"/>
      <c r="BR33" s="152"/>
      <c r="BS33" s="152"/>
      <c r="BT33" s="152"/>
      <c r="BU33" s="152"/>
      <c r="BV33" s="152"/>
      <c r="BW33" s="152"/>
      <c r="BX33" s="152"/>
      <c r="BY33" s="152"/>
      <c r="BZ33" s="152"/>
      <c r="CA33" s="152"/>
      <c r="CB33" s="152"/>
      <c r="CC33" s="152"/>
      <c r="CD33" s="152"/>
      <c r="CE33" s="152"/>
      <c r="CF33" s="152"/>
      <c r="CG33" s="152"/>
      <c r="CH33" s="152"/>
      <c r="CI33" s="152"/>
      <c r="CJ33" s="152"/>
      <c r="CK33" s="152"/>
      <c r="CL33" s="152"/>
      <c r="CM33" s="152"/>
      <c r="CN33" s="152"/>
      <c r="CO33" s="152"/>
      <c r="CP33" s="152"/>
      <c r="CQ33" s="152"/>
      <c r="CR33" s="152"/>
      <c r="CS33" s="152"/>
      <c r="CT33" s="152"/>
      <c r="CU33" s="152"/>
      <c r="CV33" s="152"/>
      <c r="CW33" s="152"/>
      <c r="CX33" s="152"/>
      <c r="CY33" s="152"/>
      <c r="CZ33" s="152"/>
      <c r="DA33" s="152"/>
      <c r="DB33" s="152"/>
      <c r="DC33" s="152"/>
      <c r="DD33" s="152"/>
      <c r="DE33" s="152"/>
    </row>
    <row r="34" spans="1:109" s="76" customFormat="1" ht="15" customHeight="1" x14ac:dyDescent="0.2">
      <c r="A34" s="58"/>
      <c r="B34" s="58"/>
      <c r="C34" s="58"/>
      <c r="D34" s="58"/>
      <c r="E34" s="60"/>
      <c r="F34" s="61"/>
      <c r="G34" s="59"/>
      <c r="H34" s="61"/>
      <c r="I34" s="58"/>
      <c r="J34" s="63"/>
      <c r="K34" s="58"/>
      <c r="L34" s="64"/>
      <c r="M34" s="65"/>
      <c r="N34" s="58"/>
      <c r="O34" s="63"/>
      <c r="P34" s="58"/>
      <c r="Q34" s="66"/>
      <c r="R34" s="67"/>
      <c r="S34" s="65"/>
      <c r="T34" s="58"/>
      <c r="U34" s="58"/>
      <c r="V34" s="58"/>
      <c r="W34" s="68"/>
      <c r="X34" s="63"/>
      <c r="Y34" s="63"/>
      <c r="Z34" s="63"/>
      <c r="AA34" s="63"/>
      <c r="AB34" s="64"/>
      <c r="AC34" s="64"/>
      <c r="AD34" s="63"/>
      <c r="AE34" s="63"/>
      <c r="AF34" s="63"/>
      <c r="AG34" s="63"/>
      <c r="AH34" s="58"/>
      <c r="AI34" s="68"/>
      <c r="AJ34" s="65"/>
      <c r="AK34" s="68"/>
      <c r="AL34" s="68"/>
      <c r="AM34" s="68"/>
      <c r="AN34" s="58"/>
      <c r="AO34" s="63"/>
      <c r="AP34" s="58"/>
      <c r="AQ34" s="58"/>
      <c r="AR34" s="58"/>
      <c r="AS34" s="67"/>
      <c r="AT34" s="67"/>
      <c r="AU34" s="58"/>
      <c r="AV34" s="58"/>
      <c r="AW34" s="58"/>
      <c r="AX34" s="57"/>
      <c r="AY34" s="57"/>
      <c r="AZ34" s="58"/>
      <c r="BA34" s="69"/>
      <c r="BB34" s="58"/>
      <c r="BC34" s="65"/>
      <c r="BD34" s="58"/>
      <c r="BE34" s="62"/>
      <c r="BF34" s="74"/>
      <c r="BG34" s="75"/>
      <c r="BH34" s="75"/>
      <c r="BI34" s="75"/>
      <c r="BJ34" s="75"/>
      <c r="BK34" s="75"/>
      <c r="BL34" s="75"/>
      <c r="BM34" s="103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</row>
    <row r="35" spans="1:109" s="155" customFormat="1" ht="15" customHeight="1" x14ac:dyDescent="0.2">
      <c r="A35" s="138">
        <f>Input!A35</f>
        <v>6555</v>
      </c>
      <c r="B35" s="138" t="str">
        <f>Input!B35</f>
        <v>Hu1-13</v>
      </c>
      <c r="C35" s="138">
        <f>Input!O35</f>
        <v>2.1564884483821212</v>
      </c>
      <c r="D35" s="138">
        <f>C35*Input!P35/100</f>
        <v>6.3588722488139085E-2</v>
      </c>
      <c r="E35" s="139">
        <f>Input!M35</f>
        <v>2.7697821112873364</v>
      </c>
      <c r="F35" s="140">
        <f>E35*Input!N35/100</f>
        <v>8.0941489418215069E-4</v>
      </c>
      <c r="G35" s="141">
        <f t="shared" ref="G35:G39" si="130">E35*137.88</f>
        <v>381.89755750429794</v>
      </c>
      <c r="H35" s="140">
        <f>G35*Input!L35/100</f>
        <v>4.9249931115274793E-2</v>
      </c>
      <c r="I35" s="138">
        <v>0</v>
      </c>
      <c r="J35" s="142">
        <f>(((C35*$G$4*0.000000001*Input!G35*(234/233))-(I35*0.000000000000001))/Input!F35)*1000000000000</f>
        <v>768.63226714506152</v>
      </c>
      <c r="K35" s="138">
        <f>J35*Input!P35/100</f>
        <v>22.664783559395076</v>
      </c>
      <c r="L35" s="143">
        <f t="shared" ref="L35:L39" si="131">(J35/234)*602200000000*0.0000028263/(365.2425*24*60)</f>
        <v>10.629625542658623</v>
      </c>
      <c r="M35" s="144">
        <f>L35*Input!P35/100</f>
        <v>0.31343748179688041</v>
      </c>
      <c r="N35" s="138">
        <v>0</v>
      </c>
      <c r="O35" s="142">
        <f>(((G35*$D$4*0.000000001*Input!G35*(238/236))-(N35*0.000000001))/Input!F35)*1000000</f>
        <v>13.711829740967254</v>
      </c>
      <c r="P35" s="138">
        <f>O35*Input!L35/100</f>
        <v>1.7682927186550897E-3</v>
      </c>
      <c r="Q35" s="145">
        <f t="shared" ref="Q35:Q39" si="132">(O35/238.05)*602200000000000000*0.00000000015512/(365.2425*24*60)</f>
        <v>10.230384923663548</v>
      </c>
      <c r="R35" s="146">
        <f>Q35*Input!L35/100</f>
        <v>1.319321747082672E-3</v>
      </c>
      <c r="S35" s="144">
        <f>Input!S35*0.0000028263/0.000000000155125</f>
        <v>1.0018388444796269</v>
      </c>
      <c r="T35" s="138">
        <f>S35*Input!T35/100</f>
        <v>3.899873555531778E-3</v>
      </c>
      <c r="U35" s="144">
        <f>S35</f>
        <v>1.0018388444796269</v>
      </c>
      <c r="V35" s="138">
        <f>U35*Input!T35/100</f>
        <v>3.899873555531778E-3</v>
      </c>
      <c r="W35" s="147">
        <v>0</v>
      </c>
      <c r="X35" s="142">
        <f>((($L$4*0.000000001*Input!G35/Input!W35*(232/229))-(W35*0.000000001))/Input!F35)*1000000000</f>
        <v>1.0058938775241095</v>
      </c>
      <c r="Y35" s="142">
        <f>X35*Input!X35/100</f>
        <v>1.0258784398141223E-2</v>
      </c>
      <c r="Z35" s="142">
        <f t="shared" ref="Z35:Z39" si="133">(X35/232)*6.022E+23*0.000000001*0.000000000049475/(365.2425*24*60)</f>
        <v>2.4561050331511555E-4</v>
      </c>
      <c r="AA35" s="142">
        <f>Z35*Input!X35/100</f>
        <v>2.5049016160935212E-6</v>
      </c>
      <c r="AB35" s="143">
        <v>0</v>
      </c>
      <c r="AC35" s="143">
        <v>0.85</v>
      </c>
      <c r="AD35" s="142">
        <f>(((Input!G35*$L$4*0.000000001*Input!U35*(230/229))-((AB35*0.000000000000001)+(Input!G35*AC35*0.000000000000001)))/Input!F35)*1000000000000</f>
        <v>221.5891398798054</v>
      </c>
      <c r="AE35" s="142">
        <f>AD35*Input!V35/100</f>
        <v>1.3560858065896075</v>
      </c>
      <c r="AF35" s="142">
        <f t="shared" ref="AF35:AF39" si="134">(AD35/230)*602200000000*0.0000091577/(365.2425*24*60)</f>
        <v>10.101921753396867</v>
      </c>
      <c r="AG35" s="142">
        <f>AF35*Input!V35/100</f>
        <v>6.1821949922685554E-2</v>
      </c>
      <c r="AH35" s="138">
        <f t="shared" ref="AH35:AH39" si="135">AF35/Z35</f>
        <v>41129.844273948715</v>
      </c>
      <c r="AI35" s="147">
        <f t="shared" ref="AI35:AI39" si="136">AH35*SQRT((AG35/AF35)^2+(AA35/Z35)^2)</f>
        <v>489.19479611149967</v>
      </c>
      <c r="AJ35" s="144">
        <f t="shared" ref="AJ35:AJ39" si="137">(U35-1)*1000</f>
        <v>1.8388444796268999</v>
      </c>
      <c r="AK35" s="147">
        <f t="shared" ref="AK35:AK39" si="138">V35*1000</f>
        <v>3.8998735555317778</v>
      </c>
      <c r="AL35" s="147">
        <f t="shared" ref="AL35:AL39" si="139">AF35/Q35</f>
        <v>0.98744297783267787</v>
      </c>
      <c r="AM35" s="147">
        <f t="shared" ref="AM35:AM39" si="140">AL35*SQRT((R35/Q35)^2+(AG35/AF35)^2)</f>
        <v>6.0443155500874745E-3</v>
      </c>
      <c r="AN35" s="138">
        <f>AF35/Q35</f>
        <v>0.98744297783267787</v>
      </c>
      <c r="AO35" s="142">
        <f t="shared" ref="AO35:AO39" si="141">AN35*SQRT((R35/Q35)^2+(AG35/AF35)^2)</f>
        <v>6.0443155500874745E-3</v>
      </c>
      <c r="AP35" s="138">
        <f t="shared" ref="AP35:AP39" si="142">ThU_Alter_Kombi(AN35,U35)</f>
        <v>458.08710000000002</v>
      </c>
      <c r="AQ35" s="138" t="e">
        <f t="shared" ref="AQ35:AQ39" si="143">Montealter(AN35,AO35,U35,V35)</f>
        <v>#VALUE!</v>
      </c>
      <c r="AR35" s="138" t="e">
        <f t="shared" ref="AR35:AR39" si="144">(AQ35/AP35)*100</f>
        <v>#VALUE!</v>
      </c>
      <c r="AS35" s="146">
        <f t="shared" ref="AS35:AS39" si="145">Z35/Q35</f>
        <v>2.4007943508264524E-5</v>
      </c>
      <c r="AT35" s="146">
        <f t="shared" ref="AT35:AT39" si="146">AS35*SQRT((Y35/X35)^2+(P35/O35)^2)</f>
        <v>2.4486877914759201E-7</v>
      </c>
      <c r="AU35" s="138">
        <v>0.75</v>
      </c>
      <c r="AV35" s="138">
        <f t="shared" ref="AV35:AV39" si="147">AU35/2</f>
        <v>0.375</v>
      </c>
      <c r="AW35" s="138">
        <f t="shared" ref="AW35:AW39" si="148">marincorr_age(AN35,U35,AS35,AU35)</f>
        <v>458.08519999999999</v>
      </c>
      <c r="AX35" s="148">
        <f t="shared" ref="AX35:AX39" si="149">marincorr_age_error(AN35, AO35, U35, V35, AS35, AT35, AU35, AV35)</f>
        <v>125.6346057417</v>
      </c>
      <c r="AY35" s="148">
        <f t="shared" ref="AY35:AY39" si="150">SQRT(((AU35*EXP(-0.0000091577*AW35*1000))/(0.0000091577*(EXP(-0.0000091577*AW35*1000)+(AJ35/1000)*EXP(-(0.0000091577-0.0000028263)*AW35*1000)-AS35*AU35*EXP(-0.0000091577*AW35*1000))))^2*AT35^2+((AS35*EXP(-0.0000091577*AW35*1000))/(0.0000091577*(EXP(-0.0000091577*AW35*1000)+(AJ35/1000)*EXP(-(0.0000091577-0.0000028263)*AW35*1000)-AS35*AU35*EXP(-0.0000091577*AW35*1000))))^2*AV35^2+((0.0000091577/(0.0000091577-0.0000028263))*(EXP(-(0.0000091577-0.0000028263)*AW35*1000)-1)/(0.0000091577*(EXP(-0.0000091577*AW35*1000)+(AJ35/1000)*EXP(-(0.0000091577-0.0000028263)*AW35*1000)-AS35*AU35*EXP(-0.0000091577*AW35*1000))))^2*T35^2+(1/(0.0000091577*(EXP(-0.0000091577*AW35*1000)+(AJ35/1000)*EXP(-(0.0000091577-0.0000028263)*AW35*1000)-AS35*AU35*EXP(-0.0000091577*AW35*1000))))^2*AO35^2)/1000</f>
        <v>58.005183621837361</v>
      </c>
      <c r="AZ35" s="138" t="str">
        <f>Input!B35</f>
        <v>Hu1-13</v>
      </c>
      <c r="BA35" s="149">
        <f>Input!E35</f>
        <v>0</v>
      </c>
      <c r="BB35" s="138">
        <f t="shared" ref="BB35:BB39" si="151">((U35-1)*EXP(0.0000028263*AW35*1000))*1000</f>
        <v>6.7115073957941496</v>
      </c>
      <c r="BC35" s="144">
        <f t="shared" ref="BC35:BC39" si="152">SQRT((EXP(0.0000028263*AW35*1000)*V35)^2+((U35-1)*0.0000028263*EXP(0.0000028263*AW35*1000)*AX35*1000)^2)*1000</f>
        <v>14.432075048831717</v>
      </c>
      <c r="BD35" s="138">
        <f t="shared" ref="BD35:BD39" si="153">AW35*1000-58</f>
        <v>458027.2</v>
      </c>
      <c r="BE35" s="150">
        <f t="shared" ref="BE35:BE39" si="154">AY35/2*1000</f>
        <v>29002.591810918679</v>
      </c>
      <c r="BF35" s="151">
        <f t="shared" ref="BF35:BF39" si="155">AY35/AW35*100</f>
        <v>12.662531691012363</v>
      </c>
      <c r="BG35" s="152"/>
      <c r="BH35" s="152"/>
      <c r="BI35" s="152"/>
      <c r="BJ35" s="152"/>
      <c r="BK35" s="152"/>
      <c r="BL35" s="152"/>
      <c r="BM35" s="156"/>
      <c r="BN35" s="152"/>
      <c r="BO35" s="152"/>
      <c r="BP35" s="152"/>
      <c r="BQ35" s="152"/>
      <c r="BR35" s="152"/>
      <c r="BS35" s="152"/>
      <c r="BT35" s="152"/>
      <c r="BU35" s="152"/>
      <c r="BV35" s="152"/>
      <c r="BW35" s="152"/>
      <c r="BX35" s="152"/>
      <c r="BY35" s="152"/>
      <c r="BZ35" s="152"/>
      <c r="CA35" s="152"/>
      <c r="CB35" s="152"/>
      <c r="CC35" s="152"/>
      <c r="CD35" s="152"/>
      <c r="CE35" s="152"/>
      <c r="CF35" s="152"/>
      <c r="CG35" s="152"/>
      <c r="CH35" s="152"/>
      <c r="CI35" s="152"/>
      <c r="CJ35" s="152"/>
      <c r="CK35" s="152"/>
      <c r="CL35" s="152"/>
      <c r="CM35" s="152"/>
      <c r="CN35" s="152"/>
      <c r="CO35" s="152"/>
      <c r="CP35" s="152"/>
      <c r="CQ35" s="152"/>
      <c r="CR35" s="152"/>
      <c r="CS35" s="152"/>
      <c r="CT35" s="152"/>
      <c r="CU35" s="152"/>
      <c r="CV35" s="152"/>
      <c r="CW35" s="152"/>
      <c r="CX35" s="152"/>
      <c r="CY35" s="152"/>
      <c r="CZ35" s="152"/>
      <c r="DA35" s="152"/>
      <c r="DB35" s="152"/>
      <c r="DC35" s="152"/>
      <c r="DD35" s="152"/>
      <c r="DE35" s="152"/>
    </row>
    <row r="36" spans="1:109" ht="15" customHeight="1" x14ac:dyDescent="0.2">
      <c r="A36" s="9">
        <f>Input!A36</f>
        <v>8206</v>
      </c>
      <c r="B36" s="9" t="str">
        <f>Input!B36</f>
        <v>H1-U3 Hölloch</v>
      </c>
      <c r="C36" s="9">
        <f>Input!O36</f>
        <v>0.42006846684711852</v>
      </c>
      <c r="D36" s="9">
        <f>C36*Input!P36/100</f>
        <v>2.2310059056789115E-3</v>
      </c>
      <c r="E36" s="11">
        <f>Input!M36</f>
        <v>0.4576140108218279</v>
      </c>
      <c r="F36" s="12">
        <f>E36*Input!N36/100</f>
        <v>4.6912206786668518E-5</v>
      </c>
      <c r="G36" s="13">
        <f t="shared" si="130"/>
        <v>63.095819812113632</v>
      </c>
      <c r="H36" s="12">
        <f>G36*Input!L36/100</f>
        <v>6.5721781615542211E-3</v>
      </c>
      <c r="I36" s="9">
        <v>0.3</v>
      </c>
      <c r="J36" s="21">
        <f>(((C36*$G$4*0.000000001*Input!G36*(234/233))-(I36*0.000000000000001))/Input!F36)*1000000000000</f>
        <v>15.920695346653096</v>
      </c>
      <c r="K36" s="9">
        <f>J36*Input!P36/100</f>
        <v>8.4555657337223616E-2</v>
      </c>
      <c r="L36" s="14">
        <f t="shared" si="131"/>
        <v>0.2201716440323882</v>
      </c>
      <c r="M36" s="22">
        <f>L36*Input!P36/100</f>
        <v>1.1693432782186532E-3</v>
      </c>
      <c r="N36" s="9">
        <v>5.0000000000000001E-3</v>
      </c>
      <c r="O36" s="21">
        <f>(((G36*$D$4*0.000000001*Input!G36*(238/236))-(N36*0.000000001))/Input!F36)*1000000</f>
        <v>0.24088605015348549</v>
      </c>
      <c r="P36" s="9">
        <f>O36*Input!L36/100</f>
        <v>2.5091139840263197E-5</v>
      </c>
      <c r="Q36" s="23">
        <f t="shared" si="132"/>
        <v>0.1797248844512884</v>
      </c>
      <c r="R36" s="24">
        <f>Q36*Input!L36/100</f>
        <v>1.8720478855745692E-5</v>
      </c>
      <c r="S36" s="65">
        <f>Input!S36*0.0000028263/0.000000000155125</f>
        <v>1.2157376889304037</v>
      </c>
      <c r="T36" s="9">
        <f>S36*Input!T36/100</f>
        <v>6.2733125790679157E-3</v>
      </c>
      <c r="U36" s="9">
        <f>S36*1/((U35+U37)/2)</f>
        <v>1.2128961741755118</v>
      </c>
      <c r="V36" s="9">
        <f>U36*Input!T36/100</f>
        <v>6.258650114937884E-3</v>
      </c>
      <c r="W36" s="3">
        <v>3.0000000000000001E-3</v>
      </c>
      <c r="X36" s="21">
        <f>((($L$4*0.000000001*Input!G36/Input!W36*(232/229))-(W36*0.000000001))/Input!F36)*1000000000</f>
        <v>0.5861782675606303</v>
      </c>
      <c r="Y36" s="21">
        <f>X36*Input!X36/100</f>
        <v>1.8146346384269169E-3</v>
      </c>
      <c r="Z36" s="21">
        <f t="shared" si="133"/>
        <v>1.4312796065755768E-4</v>
      </c>
      <c r="AA36" s="21">
        <f>Z36*Input!X36/100</f>
        <v>4.4308185668064701E-7</v>
      </c>
      <c r="AB36" s="14">
        <v>0.05</v>
      </c>
      <c r="AC36" s="14">
        <v>0.85</v>
      </c>
      <c r="AD36" s="21">
        <f>(((Input!G36*$L$4*0.000000001*Input!U36*(230/229))-((AB36*0.000000000000001)+(Input!G36*AC36*0.000000000000001)))/Input!F36)*1000000000000</f>
        <v>6.522634945258049E-2</v>
      </c>
      <c r="AE36" s="21">
        <f>AD36*Input!V36/100</f>
        <v>1.397082612103E-3</v>
      </c>
      <c r="AF36" s="21">
        <f t="shared" si="134"/>
        <v>2.9735729773900299E-3</v>
      </c>
      <c r="AG36" s="21">
        <f>AF36*Input!V36/100</f>
        <v>6.3690933762147013E-5</v>
      </c>
      <c r="AH36" s="9">
        <f t="shared" si="135"/>
        <v>20.775625976425971</v>
      </c>
      <c r="AI36" s="3">
        <f t="shared" si="136"/>
        <v>0.4496166946032063</v>
      </c>
      <c r="AJ36" s="22">
        <f t="shared" si="137"/>
        <v>212.89617417551176</v>
      </c>
      <c r="AK36" s="3">
        <f t="shared" si="138"/>
        <v>6.2586501149378844</v>
      </c>
      <c r="AL36" s="3">
        <f t="shared" si="139"/>
        <v>1.6545137789174488E-2</v>
      </c>
      <c r="AM36" s="3">
        <f t="shared" si="140"/>
        <v>3.5438435293566855E-4</v>
      </c>
      <c r="AN36" s="9">
        <f>AL36*1/((AN35+AN37)/2)</f>
        <v>1.6712899363578376E-2</v>
      </c>
      <c r="AO36" s="21">
        <f t="shared" si="141"/>
        <v>3.5797767912914945E-4</v>
      </c>
      <c r="AP36" s="58">
        <f t="shared" si="142"/>
        <v>1.5145999999999999</v>
      </c>
      <c r="AQ36" s="58">
        <f t="shared" si="143"/>
        <v>3.2099999999999997E-2</v>
      </c>
      <c r="AR36" s="58">
        <f t="shared" si="144"/>
        <v>2.1193714512082398</v>
      </c>
      <c r="AS36" s="67">
        <f t="shared" si="145"/>
        <v>7.9637252845946472E-4</v>
      </c>
      <c r="AT36" s="67">
        <f t="shared" si="146"/>
        <v>2.4667290870469174E-6</v>
      </c>
      <c r="AU36" s="58">
        <v>0.75</v>
      </c>
      <c r="AV36" s="58">
        <f t="shared" si="147"/>
        <v>0.375</v>
      </c>
      <c r="AW36" s="58">
        <f t="shared" si="148"/>
        <v>1.4608000000000001</v>
      </c>
      <c r="AX36" s="57">
        <f t="shared" si="149"/>
        <v>4.6735159999999998E-2</v>
      </c>
      <c r="AY36" s="47">
        <f t="shared" si="150"/>
        <v>4.2977005257643433E-2</v>
      </c>
      <c r="AZ36" s="9" t="str">
        <f>Input!B36</f>
        <v>H1-U3 Hölloch</v>
      </c>
      <c r="BA36" s="48">
        <f>Input!E36</f>
        <v>3.0030999999999999</v>
      </c>
      <c r="BB36" s="58">
        <f t="shared" si="151"/>
        <v>213.77696688484087</v>
      </c>
      <c r="BC36" s="22">
        <f t="shared" si="152"/>
        <v>6.2846067993270101</v>
      </c>
      <c r="BD36" s="9">
        <f t="shared" si="153"/>
        <v>1402.8000000000002</v>
      </c>
      <c r="BE36" s="49">
        <f t="shared" si="154"/>
        <v>21.488502628821717</v>
      </c>
      <c r="BF36" s="89">
        <f t="shared" si="155"/>
        <v>2.9420184322045064</v>
      </c>
      <c r="BG36" s="85"/>
      <c r="BH36" s="85"/>
      <c r="BI36" s="85"/>
      <c r="BJ36" s="85"/>
      <c r="BK36" s="85"/>
      <c r="BL36" s="85"/>
      <c r="BM36" s="90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</row>
    <row r="37" spans="1:109" s="155" customFormat="1" ht="15" customHeight="1" x14ac:dyDescent="0.2">
      <c r="A37" s="138">
        <f>Input!A37</f>
        <v>6555</v>
      </c>
      <c r="B37" s="138" t="str">
        <f>Input!B37</f>
        <v>Hu1-13</v>
      </c>
      <c r="C37" s="138">
        <f>Input!O37</f>
        <v>2.1706019955037519</v>
      </c>
      <c r="D37" s="138">
        <f>C37*Input!P37/100</f>
        <v>6.2968963591049518E-2</v>
      </c>
      <c r="E37" s="139">
        <f>Input!M37</f>
        <v>2.7701181828549561</v>
      </c>
      <c r="F37" s="140">
        <f>E37*Input!N37/100</f>
        <v>9.2189011960746681E-4</v>
      </c>
      <c r="G37" s="141">
        <f t="shared" si="130"/>
        <v>381.94389505204134</v>
      </c>
      <c r="H37" s="140">
        <f>G37*Input!L37/100</f>
        <v>4.8887427404979478E-2</v>
      </c>
      <c r="I37" s="138">
        <v>0</v>
      </c>
      <c r="J37" s="142">
        <f>(((C37*$G$4*0.000000001*Input!G37*(234/233))-(I37*0.000000000000001))/Input!F37)*1000000000000</f>
        <v>773.66272660784989</v>
      </c>
      <c r="K37" s="138">
        <f>J37*Input!P37/100</f>
        <v>22.443884306950363</v>
      </c>
      <c r="L37" s="143">
        <f t="shared" si="131"/>
        <v>10.699193140432751</v>
      </c>
      <c r="M37" s="144">
        <f>L37*Input!P37/100</f>
        <v>0.3103826057052716</v>
      </c>
      <c r="N37" s="138">
        <v>0</v>
      </c>
      <c r="O37" s="142">
        <f>(((G37*$D$4*0.000000001*Input!G37*(238/236))-(N37*0.000000001))/Input!F37)*1000000</f>
        <v>13.713493466101877</v>
      </c>
      <c r="P37" s="138">
        <f>O37*Input!L37/100</f>
        <v>1.7552772147369155E-3</v>
      </c>
      <c r="Q37" s="145">
        <f t="shared" si="132"/>
        <v>10.231626227621947</v>
      </c>
      <c r="R37" s="146">
        <f>Q37*Input!L37/100</f>
        <v>1.3096108902842865E-3</v>
      </c>
      <c r="S37" s="144">
        <f>Input!S37*0.0000028263/0.000000000155125</f>
        <v>1.002846659218698</v>
      </c>
      <c r="T37" s="138">
        <f>S37*Input!T37/100</f>
        <v>4.1813922342352336E-3</v>
      </c>
      <c r="U37" s="144">
        <f>S37</f>
        <v>1.002846659218698</v>
      </c>
      <c r="V37" s="138">
        <f>U37*Input!T37/100</f>
        <v>4.1813922342352336E-3</v>
      </c>
      <c r="W37" s="147">
        <v>0</v>
      </c>
      <c r="X37" s="142">
        <f>((($L$4*0.000000001*Input!G37/Input!W37*(232/229))-(W37*0.000000001))/Input!F37)*1000000000</f>
        <v>1.0247961279478366</v>
      </c>
      <c r="Y37" s="142">
        <f>X37*Input!X37/100</f>
        <v>1.1768683433519006E-2</v>
      </c>
      <c r="Z37" s="142">
        <f t="shared" si="133"/>
        <v>2.5022589201972439E-4</v>
      </c>
      <c r="AA37" s="142">
        <f>Z37*Input!X37/100</f>
        <v>2.8735757578896132E-6</v>
      </c>
      <c r="AB37" s="143">
        <v>0</v>
      </c>
      <c r="AC37" s="143">
        <v>0.85</v>
      </c>
      <c r="AD37" s="142">
        <f>(((Input!G37*$L$4*0.000000001*Input!U37*(230/229))-((AB37*0.000000000000001)+(Input!G37*AC37*0.000000000000001)))/Input!F37)*1000000000000</f>
        <v>222.74680351241105</v>
      </c>
      <c r="AE37" s="142">
        <f>AD37*Input!V37/100</f>
        <v>1.2176647850868787</v>
      </c>
      <c r="AF37" s="142">
        <f t="shared" si="134"/>
        <v>10.154697929339783</v>
      </c>
      <c r="AG37" s="142">
        <f>AF37*Input!V37/100</f>
        <v>5.5511539904377315E-2</v>
      </c>
      <c r="AH37" s="138">
        <f t="shared" si="135"/>
        <v>40582.123006436617</v>
      </c>
      <c r="AI37" s="147">
        <f t="shared" si="136"/>
        <v>516.14995311179098</v>
      </c>
      <c r="AJ37" s="144">
        <f t="shared" si="137"/>
        <v>2.8466592186979778</v>
      </c>
      <c r="AK37" s="147">
        <f t="shared" si="138"/>
        <v>4.1813922342352337</v>
      </c>
      <c r="AL37" s="147">
        <f t="shared" si="139"/>
        <v>0.99248132246323817</v>
      </c>
      <c r="AM37" s="147">
        <f t="shared" si="140"/>
        <v>5.4269725189474488E-3</v>
      </c>
      <c r="AN37" s="138">
        <f>AF37/Q37</f>
        <v>0.99248132246323817</v>
      </c>
      <c r="AO37" s="142">
        <f t="shared" si="141"/>
        <v>5.4269725189474488E-3</v>
      </c>
      <c r="AP37" s="138">
        <f t="shared" si="142"/>
        <v>488.09930000000003</v>
      </c>
      <c r="AQ37" s="138" t="e">
        <f t="shared" si="143"/>
        <v>#VALUE!</v>
      </c>
      <c r="AR37" s="138" t="e">
        <f t="shared" si="144"/>
        <v>#VALUE!</v>
      </c>
      <c r="AS37" s="146">
        <f t="shared" si="145"/>
        <v>2.4456121290298773E-5</v>
      </c>
      <c r="AT37" s="146">
        <f t="shared" si="146"/>
        <v>2.8086974402808615E-7</v>
      </c>
      <c r="AU37" s="138">
        <v>0.75</v>
      </c>
      <c r="AV37" s="138">
        <f t="shared" si="147"/>
        <v>0.375</v>
      </c>
      <c r="AW37" s="138">
        <f t="shared" si="148"/>
        <v>488.09730000000002</v>
      </c>
      <c r="AX37" s="148">
        <f t="shared" si="149"/>
        <v>156.24552202460001</v>
      </c>
      <c r="AY37" s="148">
        <f t="shared" si="150"/>
        <v>74.725825577979677</v>
      </c>
      <c r="AZ37" s="138" t="str">
        <f>Input!B37</f>
        <v>Hu1-13</v>
      </c>
      <c r="BA37" s="149">
        <f>Input!E37</f>
        <v>0</v>
      </c>
      <c r="BB37" s="138">
        <f t="shared" si="151"/>
        <v>11.309640479006164</v>
      </c>
      <c r="BC37" s="144">
        <f t="shared" si="152"/>
        <v>17.34696563113517</v>
      </c>
      <c r="BD37" s="138">
        <f t="shared" si="153"/>
        <v>488039.30000000005</v>
      </c>
      <c r="BE37" s="150">
        <f t="shared" si="154"/>
        <v>37362.912788989837</v>
      </c>
      <c r="BF37" s="151">
        <f t="shared" si="155"/>
        <v>15.309616664132269</v>
      </c>
      <c r="BG37" s="152"/>
      <c r="BH37" s="152"/>
      <c r="BI37" s="152"/>
      <c r="BJ37" s="152"/>
      <c r="BK37" s="152"/>
      <c r="BL37" s="152"/>
      <c r="BM37" s="156"/>
      <c r="BN37" s="152"/>
      <c r="BO37" s="152"/>
      <c r="BP37" s="152"/>
      <c r="BQ37" s="152"/>
      <c r="BR37" s="152"/>
      <c r="BS37" s="152"/>
      <c r="BT37" s="152"/>
      <c r="BU37" s="152"/>
      <c r="BV37" s="152"/>
      <c r="BW37" s="152"/>
      <c r="BX37" s="152"/>
      <c r="BY37" s="152"/>
      <c r="BZ37" s="152"/>
      <c r="CA37" s="152"/>
      <c r="CB37" s="152"/>
      <c r="CC37" s="152"/>
      <c r="CD37" s="152"/>
      <c r="CE37" s="152"/>
      <c r="CF37" s="152"/>
      <c r="CG37" s="152"/>
      <c r="CH37" s="152"/>
      <c r="CI37" s="152"/>
      <c r="CJ37" s="152"/>
      <c r="CK37" s="152"/>
      <c r="CL37" s="152"/>
      <c r="CM37" s="152"/>
      <c r="CN37" s="152"/>
      <c r="CO37" s="152"/>
      <c r="CP37" s="152"/>
      <c r="CQ37" s="152"/>
      <c r="CR37" s="152"/>
      <c r="CS37" s="152"/>
      <c r="CT37" s="152"/>
      <c r="CU37" s="152"/>
      <c r="CV37" s="152"/>
      <c r="CW37" s="152"/>
      <c r="CX37" s="152"/>
      <c r="CY37" s="152"/>
      <c r="CZ37" s="152"/>
      <c r="DA37" s="152"/>
      <c r="DB37" s="152"/>
      <c r="DC37" s="152"/>
      <c r="DD37" s="152"/>
      <c r="DE37" s="152"/>
    </row>
    <row r="38" spans="1:109" ht="15" customHeight="1" x14ac:dyDescent="0.2">
      <c r="A38" s="9">
        <f>Input!A38</f>
        <v>8207</v>
      </c>
      <c r="B38" s="9" t="str">
        <f>Input!B38</f>
        <v>H1-U4 Hölloch</v>
      </c>
      <c r="C38" s="9">
        <f>Input!O38</f>
        <v>0.44698970156512335</v>
      </c>
      <c r="D38" s="9">
        <f>C38*Input!P38/100</f>
        <v>2.8349660864344208E-3</v>
      </c>
      <c r="E38" s="11">
        <f>Input!M38</f>
        <v>0.48870433635163635</v>
      </c>
      <c r="F38" s="12">
        <f>E38*Input!N38/100</f>
        <v>3.9081664485238393E-5</v>
      </c>
      <c r="G38" s="13">
        <f t="shared" si="130"/>
        <v>67.382553896163614</v>
      </c>
      <c r="H38" s="12">
        <f>G38*Input!L38/100</f>
        <v>7.5022874327386278E-3</v>
      </c>
      <c r="I38" s="9">
        <v>0.3</v>
      </c>
      <c r="J38" s="21">
        <f>(((C38*$G$4*0.000000001*Input!G38*(234/233))-(I38*0.000000000000001))/Input!F38)*1000000000000</f>
        <v>14.990457071297259</v>
      </c>
      <c r="K38" s="9">
        <f>J38*Input!P38/100</f>
        <v>9.5074757356769179E-2</v>
      </c>
      <c r="L38" s="14">
        <f t="shared" si="131"/>
        <v>0.20730712486614439</v>
      </c>
      <c r="M38" s="22">
        <f>L38*Input!P38/100</f>
        <v>1.3148147852487376E-3</v>
      </c>
      <c r="N38" s="9">
        <v>5.0000000000000001E-3</v>
      </c>
      <c r="O38" s="21">
        <f>(((G38*$D$4*0.000000001*Input!G38*(238/236))-(N38*0.000000001))/Input!F38)*1000000</f>
        <v>0.22763271603190877</v>
      </c>
      <c r="P38" s="9">
        <f>O38*Input!L38/100</f>
        <v>2.5344335677718806E-5</v>
      </c>
      <c r="Q38" s="23">
        <f t="shared" si="132"/>
        <v>0.1698365827332064</v>
      </c>
      <c r="R38" s="24">
        <f>Q38*Input!L38/100</f>
        <v>1.8909388062406941E-5</v>
      </c>
      <c r="S38" s="65">
        <f>Input!S38*0.0000028263/0.000000000155125</f>
        <v>1.2098640339333391</v>
      </c>
      <c r="T38" s="9">
        <f>S38*Input!T38/100</f>
        <v>4.7237921768895639E-3</v>
      </c>
      <c r="U38" s="9">
        <f>S38*1/((U37+U39)/2)</f>
        <v>1.2084830180745365</v>
      </c>
      <c r="V38" s="9">
        <f>U38*Input!T38/100</f>
        <v>4.7184001396630634E-3</v>
      </c>
      <c r="W38" s="3">
        <v>3.0000000000000001E-3</v>
      </c>
      <c r="X38" s="21">
        <f>((($L$4*0.000000001*Input!G38/Input!W38*(232/229))-(W38*0.000000001))/Input!F38)*1000000000</f>
        <v>0.68223492760655902</v>
      </c>
      <c r="Y38" s="21">
        <f>X38*Input!X38/100</f>
        <v>1.8151351795752655E-3</v>
      </c>
      <c r="Z38" s="21">
        <f t="shared" si="133"/>
        <v>1.6658224857779013E-4</v>
      </c>
      <c r="AA38" s="21">
        <f>Z38*Input!X38/100</f>
        <v>4.4320407450712228E-7</v>
      </c>
      <c r="AB38" s="14">
        <v>0.05</v>
      </c>
      <c r="AC38" s="14">
        <v>0.85</v>
      </c>
      <c r="AD38" s="21">
        <f>(((Input!G38*$L$4*0.000000001*Input!U38*(230/229))-((AB38*0.000000000000001)+(Input!G38*AC38*0.000000000000001)))/Input!F38)*1000000000000</f>
        <v>7.2067688506377098E-2</v>
      </c>
      <c r="AE38" s="21">
        <f>AD38*Input!V38/100</f>
        <v>1.2823912663466734E-3</v>
      </c>
      <c r="AF38" s="21">
        <f t="shared" si="134"/>
        <v>3.2854595249320198E-3</v>
      </c>
      <c r="AG38" s="21">
        <f>AF38*Input!V38/100</f>
        <v>5.8462324628817429E-5</v>
      </c>
      <c r="AH38" s="9">
        <f t="shared" si="135"/>
        <v>19.722746889190805</v>
      </c>
      <c r="AI38" s="3">
        <f t="shared" si="136"/>
        <v>0.35485292693867859</v>
      </c>
      <c r="AJ38" s="22">
        <f t="shared" si="137"/>
        <v>208.48301807453652</v>
      </c>
      <c r="AK38" s="3">
        <f t="shared" si="138"/>
        <v>4.7184001396630633</v>
      </c>
      <c r="AL38" s="3">
        <f t="shared" si="139"/>
        <v>1.934482825819156E-2</v>
      </c>
      <c r="AM38" s="3">
        <f t="shared" si="140"/>
        <v>3.4423366320031644E-4</v>
      </c>
      <c r="AN38" s="9">
        <f>AL38*1/((AN37+AN39)/2)</f>
        <v>1.9441141778942704E-2</v>
      </c>
      <c r="AO38" s="21">
        <f t="shared" si="141"/>
        <v>3.4594752468419115E-4</v>
      </c>
      <c r="AP38" s="58">
        <f t="shared" si="142"/>
        <v>1.7702</v>
      </c>
      <c r="AQ38" s="58">
        <f t="shared" si="143"/>
        <v>3.3599999999999998E-2</v>
      </c>
      <c r="AR38" s="58">
        <f t="shared" si="144"/>
        <v>1.8980906112303693</v>
      </c>
      <c r="AS38" s="67">
        <f t="shared" si="145"/>
        <v>9.8083843832086261E-4</v>
      </c>
      <c r="AT38" s="67">
        <f t="shared" si="146"/>
        <v>2.6118753277968707E-6</v>
      </c>
      <c r="AU38" s="58">
        <v>0.75</v>
      </c>
      <c r="AV38" s="58">
        <f t="shared" si="147"/>
        <v>0.375</v>
      </c>
      <c r="AW38" s="58">
        <f t="shared" si="148"/>
        <v>1.7038</v>
      </c>
      <c r="AX38" s="57">
        <f t="shared" si="149"/>
        <v>4.8696907900000003E-2</v>
      </c>
      <c r="AY38" s="47">
        <f t="shared" si="150"/>
        <v>4.6444231599071829E-2</v>
      </c>
      <c r="AZ38" s="9" t="str">
        <f>Input!B38</f>
        <v>H1-U4 Hölloch</v>
      </c>
      <c r="BA38" s="48">
        <f>Input!E38</f>
        <v>3.6320000000000001</v>
      </c>
      <c r="BB38" s="58">
        <f t="shared" si="151"/>
        <v>209.48937870636638</v>
      </c>
      <c r="BC38" s="22">
        <f t="shared" si="152"/>
        <v>4.7412638221231997</v>
      </c>
      <c r="BD38" s="9">
        <f t="shared" si="153"/>
        <v>1645.8</v>
      </c>
      <c r="BE38" s="49">
        <f t="shared" si="154"/>
        <v>23.222115799535914</v>
      </c>
      <c r="BF38" s="89">
        <f t="shared" si="155"/>
        <v>2.7259203896626265</v>
      </c>
      <c r="BG38" s="85"/>
      <c r="BH38" s="85"/>
      <c r="BI38" s="85"/>
      <c r="BJ38" s="85"/>
      <c r="BK38" s="85"/>
      <c r="BL38" s="85"/>
      <c r="BM38" s="90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</row>
    <row r="39" spans="1:109" s="155" customFormat="1" ht="15" customHeight="1" x14ac:dyDescent="0.2">
      <c r="A39" s="138">
        <f>Input!A39</f>
        <v>6555</v>
      </c>
      <c r="B39" s="138" t="str">
        <f>Input!B39</f>
        <v>Hu1-13</v>
      </c>
      <c r="C39" s="138">
        <f>Input!O39</f>
        <v>2.1621736065015655</v>
      </c>
      <c r="D39" s="138">
        <f>C39*Input!P39/100</f>
        <v>5.3110526499512041E-2</v>
      </c>
      <c r="E39" s="139">
        <f>Input!M39</f>
        <v>2.7699337904949273</v>
      </c>
      <c r="F39" s="140">
        <f>E39*Input!N39/100</f>
        <v>9.1012908285827111E-4</v>
      </c>
      <c r="G39" s="141">
        <f t="shared" si="130"/>
        <v>381.91847103344054</v>
      </c>
      <c r="H39" s="140">
        <f>G39*Input!L39/100</f>
        <v>5.5856083611561018E-2</v>
      </c>
      <c r="I39" s="138">
        <v>0</v>
      </c>
      <c r="J39" s="142">
        <f>(((C39*$G$4*0.000000001*Input!G39*(234/233))-(I39*0.000000000000001))/Input!F39)*1000000000000</f>
        <v>770.65861510797549</v>
      </c>
      <c r="K39" s="138">
        <f>J39*Input!P39/100</f>
        <v>18.930064022932449</v>
      </c>
      <c r="L39" s="143">
        <f t="shared" si="131"/>
        <v>10.657648462051414</v>
      </c>
      <c r="M39" s="144">
        <f>L39*Input!P39/100</f>
        <v>0.26178902534201087</v>
      </c>
      <c r="N39" s="138">
        <v>0</v>
      </c>
      <c r="O39" s="142">
        <f>(((G39*$D$4*0.000000001*Input!G39*(238/236))-(N39*0.000000001))/Input!F39)*1000000</f>
        <v>13.712580630165812</v>
      </c>
      <c r="P39" s="138">
        <f>O39*Input!L39/100</f>
        <v>2.0054831287323344E-3</v>
      </c>
      <c r="Q39" s="145">
        <f t="shared" si="132"/>
        <v>10.230945161478733</v>
      </c>
      <c r="R39" s="146">
        <f>Q39*Input!L39/100</f>
        <v>1.4962893175041409E-3</v>
      </c>
      <c r="S39" s="144">
        <f>Input!S39*0.0000028263/0.000000000155125</f>
        <v>0.99943887700836942</v>
      </c>
      <c r="T39" s="138">
        <f>S39*Input!T39/100</f>
        <v>4.4078950878187213E-3</v>
      </c>
      <c r="U39" s="144">
        <f>S39</f>
        <v>0.99943887700836942</v>
      </c>
      <c r="V39" s="138">
        <f>U39*Input!T39/100</f>
        <v>4.4078950878187213E-3</v>
      </c>
      <c r="W39" s="147">
        <v>0</v>
      </c>
      <c r="X39" s="142">
        <f>((($L$4*0.000000001*Input!G39/Input!W39*(232/229))-(W39*0.000000001))/Input!F39)*1000000000</f>
        <v>1.0037687497933221</v>
      </c>
      <c r="Y39" s="142">
        <f>X39*Input!X39/100</f>
        <v>1.0190392021961026E-2</v>
      </c>
      <c r="Z39" s="142">
        <f t="shared" si="133"/>
        <v>2.4509160792939917E-4</v>
      </c>
      <c r="AA39" s="142">
        <f>Z39*Input!X39/100</f>
        <v>2.4882021547369404E-6</v>
      </c>
      <c r="AB39" s="143">
        <v>0</v>
      </c>
      <c r="AC39" s="143">
        <v>0.85</v>
      </c>
      <c r="AD39" s="142">
        <f>(((Input!G39*$L$4*0.000000001*Input!U39*(230/229))-((AB39*0.000000000000001)+(Input!G39*AC39*0.000000000000001)))/Input!F39)*1000000000000</f>
        <v>223.88305417335002</v>
      </c>
      <c r="AE39" s="142">
        <f>AD39*Input!V39/100</f>
        <v>1.0751423959280482</v>
      </c>
      <c r="AF39" s="142">
        <f t="shared" si="134"/>
        <v>10.206497919516544</v>
      </c>
      <c r="AG39" s="142">
        <f>AF39*Input!V39/100</f>
        <v>4.9014154589507475E-2</v>
      </c>
      <c r="AH39" s="138">
        <f t="shared" si="135"/>
        <v>41643.604225145958</v>
      </c>
      <c r="AI39" s="147">
        <f t="shared" si="136"/>
        <v>467.68450849326342</v>
      </c>
      <c r="AJ39" s="144">
        <f t="shared" si="137"/>
        <v>-0.56112299163058044</v>
      </c>
      <c r="AK39" s="147">
        <f t="shared" si="138"/>
        <v>4.4078950878187211</v>
      </c>
      <c r="AL39" s="147">
        <f t="shared" si="139"/>
        <v>0.99761046104965578</v>
      </c>
      <c r="AM39" s="147">
        <f t="shared" si="140"/>
        <v>4.7929960196465846E-3</v>
      </c>
      <c r="AN39" s="138">
        <f>AF39/Q39</f>
        <v>0.99761046104965578</v>
      </c>
      <c r="AO39" s="142">
        <f t="shared" si="141"/>
        <v>4.7929960196465846E-3</v>
      </c>
      <c r="AP39" s="138">
        <f t="shared" si="142"/>
        <v>703.85320000000002</v>
      </c>
      <c r="AQ39" s="138" t="e">
        <f t="shared" si="143"/>
        <v>#VALUE!</v>
      </c>
      <c r="AR39" s="138" t="e">
        <f t="shared" si="144"/>
        <v>#VALUE!</v>
      </c>
      <c r="AS39" s="146">
        <f t="shared" si="145"/>
        <v>2.3955910628102201E-5</v>
      </c>
      <c r="AT39" s="146">
        <f t="shared" si="146"/>
        <v>2.432287821823769E-7</v>
      </c>
      <c r="AU39" s="138">
        <v>0.75</v>
      </c>
      <c r="AV39" s="138">
        <f t="shared" si="147"/>
        <v>0.375</v>
      </c>
      <c r="AW39" s="138">
        <f t="shared" si="148"/>
        <v>703.85119999999995</v>
      </c>
      <c r="AX39" s="148">
        <f t="shared" si="149"/>
        <v>301.70455917520002</v>
      </c>
      <c r="AY39" s="148">
        <f t="shared" si="150"/>
        <v>546.88216359006276</v>
      </c>
      <c r="AZ39" s="138" t="str">
        <f>Input!B39</f>
        <v>Hu1-13</v>
      </c>
      <c r="BA39" s="149">
        <f>Input!E39</f>
        <v>0</v>
      </c>
      <c r="BB39" s="138">
        <f t="shared" si="151"/>
        <v>-4.1020197956423194</v>
      </c>
      <c r="BC39" s="144">
        <f t="shared" si="152"/>
        <v>32.412655604279848</v>
      </c>
      <c r="BD39" s="138">
        <f t="shared" si="153"/>
        <v>703793.2</v>
      </c>
      <c r="BE39" s="150">
        <f t="shared" si="154"/>
        <v>273441.08179503138</v>
      </c>
      <c r="BF39" s="151">
        <f t="shared" si="155"/>
        <v>77.698548157630881</v>
      </c>
      <c r="BG39" s="152"/>
      <c r="BH39" s="152"/>
      <c r="BI39" s="152"/>
      <c r="BJ39" s="152"/>
      <c r="BK39" s="152"/>
      <c r="BL39" s="152"/>
      <c r="BM39" s="156"/>
      <c r="BN39" s="152"/>
      <c r="BO39" s="152"/>
      <c r="BP39" s="152"/>
      <c r="BQ39" s="152"/>
      <c r="BR39" s="152"/>
      <c r="BS39" s="152"/>
      <c r="BT39" s="152"/>
      <c r="BU39" s="152"/>
      <c r="BV39" s="152"/>
      <c r="BW39" s="152"/>
      <c r="BX39" s="152"/>
      <c r="BY39" s="152"/>
      <c r="BZ39" s="152"/>
      <c r="CA39" s="152"/>
      <c r="CB39" s="152"/>
      <c r="CC39" s="152"/>
      <c r="CD39" s="152"/>
      <c r="CE39" s="152"/>
      <c r="CF39" s="152"/>
      <c r="CG39" s="152"/>
      <c r="CH39" s="152"/>
      <c r="CI39" s="152"/>
      <c r="CJ39" s="152"/>
      <c r="CK39" s="152"/>
      <c r="CL39" s="152"/>
      <c r="CM39" s="152"/>
      <c r="CN39" s="152"/>
      <c r="CO39" s="152"/>
      <c r="CP39" s="152"/>
      <c r="CQ39" s="152"/>
      <c r="CR39" s="152"/>
      <c r="CS39" s="152"/>
      <c r="CT39" s="152"/>
      <c r="CU39" s="152"/>
      <c r="CV39" s="152"/>
      <c r="CW39" s="152"/>
      <c r="CX39" s="152"/>
      <c r="CY39" s="152"/>
      <c r="CZ39" s="152"/>
      <c r="DA39" s="152"/>
      <c r="DB39" s="152"/>
      <c r="DC39" s="152"/>
      <c r="DD39" s="152"/>
      <c r="DE39" s="152"/>
    </row>
    <row r="40" spans="1:109" ht="15" customHeight="1" x14ac:dyDescent="0.2">
      <c r="A40" s="9">
        <f>Input!A40</f>
        <v>8208</v>
      </c>
      <c r="B40" s="9" t="str">
        <f>Input!B40</f>
        <v>H1-U5 Hölloch</v>
      </c>
      <c r="C40" s="9">
        <f>Input!O40</f>
        <v>0.49794053779347563</v>
      </c>
      <c r="D40" s="9">
        <f>C40*Input!P40/100</f>
        <v>2.6327792024458158E-3</v>
      </c>
      <c r="E40" s="11">
        <f>Input!M40</f>
        <v>0.54986322930490872</v>
      </c>
      <c r="F40" s="12">
        <f>E40*Input!N40/100</f>
        <v>5.2782786006871864E-5</v>
      </c>
      <c r="G40" s="13">
        <f t="shared" ref="G40:G43" si="156">E40*137.88</f>
        <v>75.815142056560816</v>
      </c>
      <c r="H40" s="12">
        <f>G40*Input!L40/100</f>
        <v>8.1062653447149594E-3</v>
      </c>
      <c r="I40" s="9">
        <v>0.3</v>
      </c>
      <c r="J40" s="21">
        <f>(((C40*$G$4*0.000000001*Input!G40*(234/233))-(I40*0.000000000000001))/Input!F40)*1000000000000</f>
        <v>16.691886164593885</v>
      </c>
      <c r="K40" s="9">
        <f>J40*Input!P40/100</f>
        <v>8.8255619714100814E-2</v>
      </c>
      <c r="L40" s="14">
        <f t="shared" ref="L40:L43" si="157">(J40/234)*602200000000*0.0000028263/(365.2425*24*60)</f>
        <v>0.23083665247276394</v>
      </c>
      <c r="M40" s="22">
        <f>L40*Input!P40/100</f>
        <v>1.2205110684211267E-3</v>
      </c>
      <c r="N40" s="9">
        <v>5.0000000000000001E-3</v>
      </c>
      <c r="O40" s="21">
        <f>(((G40*$D$4*0.000000001*Input!G40*(238/236))-(N40*0.000000001))/Input!F40)*1000000</f>
        <v>0.25600914258144047</v>
      </c>
      <c r="P40" s="9">
        <f>O40*Input!L40/100</f>
        <v>2.7372870170049801E-5</v>
      </c>
      <c r="Q40" s="23">
        <f t="shared" ref="Q40:Q43" si="158">(O40/238.05)*602200000000000000*0.00000000015512/(365.2425*24*60)</f>
        <v>0.19100821130823395</v>
      </c>
      <c r="R40" s="24">
        <f>Q40*Input!L40/100</f>
        <v>2.0422875983385938E-5</v>
      </c>
      <c r="S40" s="65">
        <f>Input!S40*0.0000028263/0.000000000155125</f>
        <v>1.2004007316232799</v>
      </c>
      <c r="T40" s="9">
        <f>S40*Input!T40/100</f>
        <v>4.2466868439507664E-3</v>
      </c>
      <c r="U40" s="9">
        <f>S40*1/((U39+U41)/2)</f>
        <v>1.1990051853954606</v>
      </c>
      <c r="V40" s="9">
        <f>U40*Input!T40/100</f>
        <v>4.241749786141921E-3</v>
      </c>
      <c r="W40" s="3">
        <v>3.0000000000000001E-3</v>
      </c>
      <c r="X40" s="21">
        <f>((($L$4*0.000000001*Input!G40/Input!W40*(232/229))-(W40*0.000000001))/Input!F40)*1000000000</f>
        <v>0.7761361791181679</v>
      </c>
      <c r="Y40" s="21">
        <f>X40*Input!X40/100</f>
        <v>2.3563503403238152E-3</v>
      </c>
      <c r="Z40" s="21">
        <f t="shared" ref="Z40:Z43" si="159">(X40/232)*6.022E+23*0.000000001*0.000000000049475/(365.2425*24*60)</f>
        <v>1.8951024740650627E-4</v>
      </c>
      <c r="AA40" s="21">
        <f>Z40*Input!X40/100</f>
        <v>5.7535333100762874E-7</v>
      </c>
      <c r="AB40" s="14">
        <v>0.05</v>
      </c>
      <c r="AC40" s="14">
        <v>0.85</v>
      </c>
      <c r="AD40" s="21">
        <f>(((Input!G40*$L$4*0.000000001*Input!U40*(230/229))-((AB40*0.000000000000001)+(Input!G40*AC40*0.000000000000001)))/Input!F40)*1000000000000</f>
        <v>8.7532423225012909E-2</v>
      </c>
      <c r="AE40" s="21">
        <f>AD40*Input!V40/100</f>
        <v>1.5722356645069705E-3</v>
      </c>
      <c r="AF40" s="21">
        <f t="shared" ref="AF40:AF43" si="160">(AD40/230)*602200000000*0.0000091577/(365.2425*24*60)</f>
        <v>3.9904739500497754E-3</v>
      </c>
      <c r="AG40" s="21">
        <f>AF40*Input!V40/100</f>
        <v>7.1675902841467786E-5</v>
      </c>
      <c r="AH40" s="9">
        <f t="shared" ref="AH40:AH43" si="161">AF40/Z40</f>
        <v>21.056771360179091</v>
      </c>
      <c r="AI40" s="3">
        <f t="shared" ref="AI40:AI43" si="162">AH40*SQRT((AG40/AF40)^2+(AA40/Z40)^2)</f>
        <v>0.38358123043663273</v>
      </c>
      <c r="AJ40" s="22">
        <f t="shared" ref="AJ40:AJ43" si="163">(U40-1)*1000</f>
        <v>199.00518539546064</v>
      </c>
      <c r="AK40" s="3">
        <f t="shared" ref="AK40:AK43" si="164">V40*1000</f>
        <v>4.2417497861419209</v>
      </c>
      <c r="AL40" s="3">
        <f t="shared" ref="AL40:AL43" si="165">AF40/Q40</f>
        <v>2.0891635614608547E-2</v>
      </c>
      <c r="AM40" s="3">
        <f t="shared" ref="AM40:AM43" si="166">AL40*SQRT((R40/Q40)^2+(AG40/AF40)^2)</f>
        <v>3.7525702301917455E-4</v>
      </c>
      <c r="AN40" s="9">
        <f>AL40*1/((AN39+AN41)/2)</f>
        <v>2.10591258368804E-2</v>
      </c>
      <c r="AO40" s="21">
        <f t="shared" ref="AO40:AO43" si="167">AN40*SQRT((R40/Q40)^2+(AG40/AF40)^2)</f>
        <v>3.7826549412952676E-4</v>
      </c>
      <c r="AP40" s="58">
        <f t="shared" ref="AP40:AP43" si="168">ThU_Alter_Kombi(AN40,U40)</f>
        <v>1.9340999999999999</v>
      </c>
      <c r="AQ40" s="58">
        <f t="shared" ref="AQ40:AQ43" si="169">Montealter(AN40,AO40,U40,V40)</f>
        <v>3.4700000000000002E-2</v>
      </c>
      <c r="AR40" s="58">
        <f t="shared" ref="AR40:AR43" si="170">(AQ40/AP40)*100</f>
        <v>1.7941161263636836</v>
      </c>
      <c r="AS40" s="67">
        <f t="shared" ref="AS40:AS43" si="171">Z40/Q40</f>
        <v>9.9215759421300283E-4</v>
      </c>
      <c r="AT40" s="67">
        <f t="shared" ref="AT40:AT43" si="172">AS40*SQRT((Y40/X40)^2+(P40/O40)^2)</f>
        <v>3.0140590351489014E-6</v>
      </c>
      <c r="AU40" s="58">
        <v>0.75</v>
      </c>
      <c r="AV40" s="58">
        <f t="shared" ref="AV40:AV43" si="173">AU40/2</f>
        <v>0.375</v>
      </c>
      <c r="AW40" s="58">
        <f t="shared" ref="AW40:AW43" si="174">marincorr_age(AN40,U40,AS40,AU40)</f>
        <v>1.8664000000000001</v>
      </c>
      <c r="AX40" s="57">
        <f t="shared" ref="AX40:AX43" si="175">marincorr_age_error(AN40, AO40, U40, V40, AS40, AT40, AU40, AV40)</f>
        <v>4.8148844000000003E-2</v>
      </c>
      <c r="AY40" s="47">
        <f t="shared" ref="AY40:AY43" si="176">SQRT(((AU40*EXP(-0.0000091577*AW40*1000))/(0.0000091577*(EXP(-0.0000091577*AW40*1000)+(AJ40/1000)*EXP(-(0.0000091577-0.0000028263)*AW40*1000)-AS40*AU40*EXP(-0.0000091577*AW40*1000))))^2*AT40^2+((AS40*EXP(-0.0000091577*AW40*1000))/(0.0000091577*(EXP(-0.0000091577*AW40*1000)+(AJ40/1000)*EXP(-(0.0000091577-0.0000028263)*AW40*1000)-AS40*AU40*EXP(-0.0000091577*AW40*1000))))^2*AV40^2+((0.0000091577/(0.0000091577-0.0000028263))*(EXP(-(0.0000091577-0.0000028263)*AW40*1000)-1)/(0.0000091577*(EXP(-0.0000091577*AW40*1000)+(AJ40/1000)*EXP(-(0.0000091577-0.0000028263)*AW40*1000)-AS40*AU40*EXP(-0.0000091577*AW40*1000))))^2*T40^2+(1/(0.0000091577*(EXP(-0.0000091577*AW40*1000)+(AJ40/1000)*EXP(-(0.0000091577-0.0000028263)*AW40*1000)-AS40*AU40*EXP(-0.0000091577*AW40*1000))))^2*AO40^2)/1000</f>
        <v>4.9190808881639819E-2</v>
      </c>
      <c r="AZ40" s="9" t="str">
        <f>Input!B40</f>
        <v>H1-U5 Hölloch</v>
      </c>
      <c r="BA40" s="48">
        <f>Input!E40</f>
        <v>4.1742999999999997</v>
      </c>
      <c r="BB40" s="58">
        <f t="shared" ref="BB40:BB43" si="177">((U40-1)*EXP(0.0000028263*AW40*1000))*1000</f>
        <v>200.05771260938016</v>
      </c>
      <c r="BC40" s="22">
        <f t="shared" ref="BC40:BC43" si="178">SQRT((EXP(0.0000028263*AW40*1000)*V40)^2+((U40-1)*0.0000028263*EXP(0.0000028263*AW40*1000)*AX40*1000)^2)*1000</f>
        <v>4.264271067529025</v>
      </c>
      <c r="BD40" s="9">
        <f t="shared" ref="BD40:BD43" si="179">AW40*1000-58</f>
        <v>1808.4</v>
      </c>
      <c r="BE40" s="49">
        <f t="shared" ref="BE40:BE43" si="180">AY40/2*1000</f>
        <v>24.595404440819909</v>
      </c>
      <c r="BF40" s="89">
        <f t="shared" ref="BF40:BF43" si="181">AY40/AW40*100</f>
        <v>2.6355984184333376</v>
      </c>
      <c r="BG40" s="85"/>
      <c r="BH40" s="85"/>
      <c r="BI40" s="85"/>
      <c r="BJ40" s="85"/>
      <c r="BK40" s="85"/>
      <c r="BL40" s="85"/>
      <c r="BM40" s="90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</row>
    <row r="41" spans="1:109" s="155" customFormat="1" ht="15" customHeight="1" x14ac:dyDescent="0.2">
      <c r="A41" s="138">
        <f>Input!A41</f>
        <v>6555</v>
      </c>
      <c r="B41" s="138" t="str">
        <f>Input!B41</f>
        <v>Hu1-13</v>
      </c>
      <c r="C41" s="138">
        <f>Input!O41</f>
        <v>2.1077317942243954</v>
      </c>
      <c r="D41" s="138">
        <f>C41*Input!P41/100</f>
        <v>6.1162388057533663E-2</v>
      </c>
      <c r="E41" s="139">
        <f>Input!M41</f>
        <v>2.7686554123117864</v>
      </c>
      <c r="F41" s="140">
        <f>E41*Input!N41/100</f>
        <v>9.4309242947947778E-4</v>
      </c>
      <c r="G41" s="141">
        <f t="shared" si="156"/>
        <v>381.74220824954909</v>
      </c>
      <c r="H41" s="140">
        <f>G41*Input!L41/100</f>
        <v>5.3353982023196085E-2</v>
      </c>
      <c r="I41" s="138">
        <v>0</v>
      </c>
      <c r="J41" s="142">
        <f>(((C41*$G$4*0.000000001*Input!G41*(234/233))-(I41*0.000000000000001))/Input!F41)*1000000000000</f>
        <v>751.2540439267658</v>
      </c>
      <c r="K41" s="138">
        <f>J41*Input!P41/100</f>
        <v>21.799970703268936</v>
      </c>
      <c r="L41" s="143">
        <f t="shared" si="157"/>
        <v>10.38929734762546</v>
      </c>
      <c r="M41" s="144">
        <f>L41*Input!P41/100</f>
        <v>0.30147774862142795</v>
      </c>
      <c r="N41" s="138">
        <v>0</v>
      </c>
      <c r="O41" s="142">
        <f>(((G41*$D$4*0.000000001*Input!G41*(238/236))-(N41*0.000000001))/Input!F41)*1000000</f>
        <v>13.706252008170475</v>
      </c>
      <c r="P41" s="138">
        <f>O41*Input!L41/100</f>
        <v>1.9156464950589769E-3</v>
      </c>
      <c r="Q41" s="145">
        <f t="shared" si="158"/>
        <v>10.226223381798576</v>
      </c>
      <c r="R41" s="146">
        <f>Q41*Input!L41/100</f>
        <v>1.4292622788020276E-3</v>
      </c>
      <c r="S41" s="144">
        <f>Input!S41*0.0000028263/0.000000000155125</f>
        <v>1.0028889631791755</v>
      </c>
      <c r="T41" s="138">
        <f>S41*Input!T41/100</f>
        <v>4.3721414188701881E-3</v>
      </c>
      <c r="U41" s="144">
        <f>S41</f>
        <v>1.0028889631791755</v>
      </c>
      <c r="V41" s="138">
        <f>U41*Input!T41/100</f>
        <v>4.3721414188701881E-3</v>
      </c>
      <c r="W41" s="147">
        <v>0</v>
      </c>
      <c r="X41" s="142">
        <f>((($L$4*0.000000001*Input!G41/Input!W41*(232/229))-(W41*0.000000001))/Input!F41)*1000000000</f>
        <v>1.0188163291020713</v>
      </c>
      <c r="Y41" s="142">
        <f>X41*Input!X41/100</f>
        <v>1.0469629248691215E-2</v>
      </c>
      <c r="Z41" s="142">
        <f t="shared" si="159"/>
        <v>2.4876579624118499E-4</v>
      </c>
      <c r="AA41" s="142">
        <f>Z41*Input!X41/100</f>
        <v>2.5563838957077963E-6</v>
      </c>
      <c r="AB41" s="143">
        <v>0</v>
      </c>
      <c r="AC41" s="143">
        <v>0.85</v>
      </c>
      <c r="AD41" s="142">
        <f>(((Input!G41*$L$4*0.000000001*Input!U41*(230/229))-((AB41*0.000000000000001)+(Input!G41*AC41*0.000000000000001)))/Input!F41)*1000000000000</f>
        <v>221.28363504028312</v>
      </c>
      <c r="AE41" s="142">
        <f>AD41*Input!V41/100</f>
        <v>1.2327907251567032</v>
      </c>
      <c r="AF41" s="142">
        <f t="shared" si="160"/>
        <v>10.087994238782155</v>
      </c>
      <c r="AG41" s="142">
        <f>AF41*Input!V41/100</f>
        <v>5.6201109181620863E-2</v>
      </c>
      <c r="AH41" s="138">
        <f t="shared" si="161"/>
        <v>40552.175545072037</v>
      </c>
      <c r="AI41" s="147">
        <f t="shared" si="162"/>
        <v>474.02475763226943</v>
      </c>
      <c r="AJ41" s="144">
        <f t="shared" si="163"/>
        <v>2.8889631791755299</v>
      </c>
      <c r="AK41" s="147">
        <f t="shared" si="164"/>
        <v>4.3721414188701884</v>
      </c>
      <c r="AL41" s="147">
        <f t="shared" si="165"/>
        <v>0.98648287467859819</v>
      </c>
      <c r="AM41" s="147">
        <f t="shared" si="166"/>
        <v>5.4975126435337944E-3</v>
      </c>
      <c r="AN41" s="138">
        <f>AF41/Q41</f>
        <v>0.98648287467859819</v>
      </c>
      <c r="AO41" s="142">
        <f t="shared" si="167"/>
        <v>5.4975126435337944E-3</v>
      </c>
      <c r="AP41" s="138">
        <f t="shared" si="168"/>
        <v>442.13170000000002</v>
      </c>
      <c r="AQ41" s="138" t="e">
        <f t="shared" si="169"/>
        <v>#VALUE!</v>
      </c>
      <c r="AR41" s="138" t="e">
        <f t="shared" si="170"/>
        <v>#VALUE!</v>
      </c>
      <c r="AS41" s="146">
        <f t="shared" si="171"/>
        <v>2.432626268305048E-5</v>
      </c>
      <c r="AT41" s="146">
        <f t="shared" si="172"/>
        <v>2.500063051658194E-7</v>
      </c>
      <c r="AU41" s="138">
        <v>0.75</v>
      </c>
      <c r="AV41" s="138">
        <f t="shared" si="173"/>
        <v>0.375</v>
      </c>
      <c r="AW41" s="138">
        <f t="shared" si="174"/>
        <v>442.12970000000001</v>
      </c>
      <c r="AX41" s="148">
        <f t="shared" si="175"/>
        <v>103.3400653157</v>
      </c>
      <c r="AY41" s="148">
        <f t="shared" si="176"/>
        <v>50.162559105077626</v>
      </c>
      <c r="AZ41" s="138" t="str">
        <f>Input!B41</f>
        <v>Hu1-13</v>
      </c>
      <c r="BA41" s="149">
        <f>Input!E41</f>
        <v>0</v>
      </c>
      <c r="BB41" s="138">
        <f t="shared" si="177"/>
        <v>10.079350714585829</v>
      </c>
      <c r="BC41" s="144">
        <f t="shared" si="178"/>
        <v>15.535507865016092</v>
      </c>
      <c r="BD41" s="138">
        <f t="shared" si="179"/>
        <v>442071.7</v>
      </c>
      <c r="BE41" s="150">
        <f t="shared" si="180"/>
        <v>25081.279552538814</v>
      </c>
      <c r="BF41" s="151">
        <f t="shared" si="181"/>
        <v>11.345666012728307</v>
      </c>
      <c r="BG41" s="152"/>
      <c r="BH41" s="152"/>
      <c r="BI41" s="152"/>
      <c r="BJ41" s="152"/>
      <c r="BK41" s="152"/>
      <c r="BL41" s="152"/>
      <c r="BM41" s="156"/>
      <c r="BN41" s="152"/>
      <c r="BO41" s="152"/>
      <c r="BP41" s="152"/>
      <c r="BQ41" s="152"/>
      <c r="BR41" s="152"/>
      <c r="BS41" s="152"/>
      <c r="BT41" s="152"/>
      <c r="BU41" s="152"/>
      <c r="BV41" s="152"/>
      <c r="BW41" s="152"/>
      <c r="BX41" s="152"/>
      <c r="BY41" s="152"/>
      <c r="BZ41" s="152"/>
      <c r="CA41" s="152"/>
      <c r="CB41" s="152"/>
      <c r="CC41" s="152"/>
      <c r="CD41" s="152"/>
      <c r="CE41" s="152"/>
      <c r="CF41" s="152"/>
      <c r="CG41" s="152"/>
      <c r="CH41" s="152"/>
      <c r="CI41" s="152"/>
      <c r="CJ41" s="152"/>
      <c r="CK41" s="152"/>
      <c r="CL41" s="152"/>
      <c r="CM41" s="152"/>
      <c r="CN41" s="152"/>
      <c r="CO41" s="152"/>
      <c r="CP41" s="152"/>
      <c r="CQ41" s="152"/>
      <c r="CR41" s="152"/>
      <c r="CS41" s="152"/>
      <c r="CT41" s="152"/>
      <c r="CU41" s="152"/>
      <c r="CV41" s="152"/>
      <c r="CW41" s="152"/>
      <c r="CX41" s="152"/>
      <c r="CY41" s="152"/>
      <c r="CZ41" s="152"/>
      <c r="DA41" s="152"/>
      <c r="DB41" s="152"/>
      <c r="DC41" s="152"/>
      <c r="DD41" s="152"/>
      <c r="DE41" s="152"/>
    </row>
    <row r="42" spans="1:109" ht="15" customHeight="1" x14ac:dyDescent="0.2">
      <c r="A42" s="9">
        <f>Input!A42</f>
        <v>8209</v>
      </c>
      <c r="B42" s="9" t="str">
        <f>Input!B42</f>
        <v>H1-U6 Hölloch</v>
      </c>
      <c r="C42" s="9">
        <f>Input!O42</f>
        <v>0.31003555530026861</v>
      </c>
      <c r="D42" s="9">
        <f>C42*Input!P42/100</f>
        <v>2.4702553806159812E-3</v>
      </c>
      <c r="E42" s="11">
        <f>Input!M42</f>
        <v>0.33505951913972548</v>
      </c>
      <c r="F42" s="12">
        <f>E42*Input!N42/100</f>
        <v>4.5013525232343645E-5</v>
      </c>
      <c r="G42" s="13">
        <f t="shared" si="156"/>
        <v>46.19800649898535</v>
      </c>
      <c r="H42" s="12">
        <f>G42*Input!L42/100</f>
        <v>7.8287712644651199E-3</v>
      </c>
      <c r="I42" s="9">
        <v>0.3</v>
      </c>
      <c r="J42" s="21">
        <f>(((C42*$G$4*0.000000001*Input!G42*(234/233))-(I42*0.000000000000001))/Input!F42)*1000000000000</f>
        <v>11.830137798852483</v>
      </c>
      <c r="K42" s="9">
        <f>J42*Input!P42/100</f>
        <v>9.4258419885877298E-2</v>
      </c>
      <c r="L42" s="14">
        <f t="shared" si="157"/>
        <v>0.16360220653619947</v>
      </c>
      <c r="M42" s="22">
        <f>L42*Input!P42/100</f>
        <v>1.3035254314147484E-3</v>
      </c>
      <c r="N42" s="9">
        <v>5.0000000000000001E-3</v>
      </c>
      <c r="O42" s="21">
        <f>(((G42*$D$4*0.000000001*Input!G42*(238/236))-(N42*0.000000001))/Input!F42)*1000000</f>
        <v>0.17756890026296851</v>
      </c>
      <c r="P42" s="9">
        <f>O42*Input!L42/100</f>
        <v>3.0091045246117546E-5</v>
      </c>
      <c r="Q42" s="23">
        <f t="shared" si="158"/>
        <v>0.13248401084898853</v>
      </c>
      <c r="R42" s="24">
        <f>Q42*Input!L42/100</f>
        <v>2.2450904178266357E-5</v>
      </c>
      <c r="S42" s="65">
        <f>Input!S42*0.0000028263/0.000000000155125</f>
        <v>1.2214676399875475</v>
      </c>
      <c r="T42" s="9">
        <f>S42*Input!T42/100</f>
        <v>9.5540041889244157E-3</v>
      </c>
      <c r="U42" s="9">
        <f>S42*1/((U41+U43)/2)</f>
        <v>1.2194399149263009</v>
      </c>
      <c r="V42" s="9">
        <f>U42*Input!T42/100</f>
        <v>9.5381438475654456E-3</v>
      </c>
      <c r="W42" s="3">
        <v>3.0000000000000001E-3</v>
      </c>
      <c r="X42" s="21">
        <f>((($L$4*0.000000001*Input!G42/Input!W42*(232/229))-(W42*0.000000001))/Input!F42)*1000000000</f>
        <v>0.48891854646234295</v>
      </c>
      <c r="Y42" s="21">
        <f>X42*Input!X42/100</f>
        <v>1.3829780412087714E-3</v>
      </c>
      <c r="Z42" s="21">
        <f t="shared" si="159"/>
        <v>1.1937991965144709E-4</v>
      </c>
      <c r="AA42" s="21">
        <f>Z42*Input!X42/100</f>
        <v>3.3768366660219342E-7</v>
      </c>
      <c r="AB42" s="14">
        <v>0.05</v>
      </c>
      <c r="AC42" s="14">
        <v>0.85</v>
      </c>
      <c r="AD42" s="21">
        <f>(((Input!G42*$L$4*0.000000001*Input!U42*(230/229))-((AB42*0.000000000000001)+(Input!G42*AC42*0.000000000000001)))/Input!F42)*1000000000000</f>
        <v>2.8078789498862951E-2</v>
      </c>
      <c r="AE42" s="21">
        <f>AD42*Input!V42/100</f>
        <v>1.0783539166378231E-3</v>
      </c>
      <c r="AF42" s="21">
        <f t="shared" si="160"/>
        <v>1.2800705603238172E-3</v>
      </c>
      <c r="AG42" s="21">
        <f>AF42*Input!V42/100</f>
        <v>4.9160563077473805E-5</v>
      </c>
      <c r="AH42" s="9">
        <f t="shared" si="161"/>
        <v>10.722662270683649</v>
      </c>
      <c r="AI42" s="3">
        <f t="shared" si="162"/>
        <v>0.41291473818693525</v>
      </c>
      <c r="AJ42" s="22">
        <f t="shared" si="163"/>
        <v>219.43991492630087</v>
      </c>
      <c r="AK42" s="3">
        <f t="shared" si="164"/>
        <v>9.5381438475654452</v>
      </c>
      <c r="AL42" s="3">
        <f t="shared" si="165"/>
        <v>9.6620758393471447E-3</v>
      </c>
      <c r="AM42" s="3">
        <f t="shared" si="166"/>
        <v>3.7107150778427285E-4</v>
      </c>
      <c r="AN42" s="9">
        <f>AL42*1/((AN41+AN43)/2)</f>
        <v>9.7602089218194674E-3</v>
      </c>
      <c r="AO42" s="21">
        <f t="shared" si="167"/>
        <v>3.7484030358778245E-4</v>
      </c>
      <c r="AP42" s="58">
        <f t="shared" si="168"/>
        <v>0.87729999999999997</v>
      </c>
      <c r="AQ42" s="58">
        <f t="shared" si="169"/>
        <v>3.6200000000000003E-2</v>
      </c>
      <c r="AR42" s="58">
        <f t="shared" si="170"/>
        <v>4.126296591815799</v>
      </c>
      <c r="AS42" s="67">
        <f t="shared" si="171"/>
        <v>9.0108926266975638E-4</v>
      </c>
      <c r="AT42" s="67">
        <f t="shared" si="172"/>
        <v>2.5534334943199283E-6</v>
      </c>
      <c r="AU42" s="58">
        <v>0.75</v>
      </c>
      <c r="AV42" s="58">
        <f t="shared" si="173"/>
        <v>0.375</v>
      </c>
      <c r="AW42" s="58">
        <f t="shared" si="174"/>
        <v>0.81679999999999997</v>
      </c>
      <c r="AX42" s="57">
        <f t="shared" si="175"/>
        <v>4.8990767800000001E-2</v>
      </c>
      <c r="AY42" s="47">
        <f t="shared" si="176"/>
        <v>4.5839076565028052E-2</v>
      </c>
      <c r="AZ42" s="9" t="str">
        <f>Input!B42</f>
        <v>H1-U6 Hölloch</v>
      </c>
      <c r="BA42" s="48">
        <f>Input!E42</f>
        <v>0.56820000000000004</v>
      </c>
      <c r="BB42" s="58">
        <f t="shared" si="177"/>
        <v>219.94708194030423</v>
      </c>
      <c r="BC42" s="22">
        <f t="shared" si="178"/>
        <v>9.5602368031456351</v>
      </c>
      <c r="BD42" s="9">
        <f t="shared" si="179"/>
        <v>758.8</v>
      </c>
      <c r="BE42" s="49">
        <f t="shared" si="180"/>
        <v>22.919538282514026</v>
      </c>
      <c r="BF42" s="89">
        <f t="shared" si="181"/>
        <v>5.6120319007135224</v>
      </c>
      <c r="BG42" s="85"/>
      <c r="BH42" s="85"/>
      <c r="BI42" s="85"/>
      <c r="BJ42" s="85"/>
      <c r="BK42" s="85"/>
      <c r="BL42" s="85"/>
      <c r="BM42" s="90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</row>
    <row r="43" spans="1:109" s="155" customFormat="1" ht="15" customHeight="1" x14ac:dyDescent="0.2">
      <c r="A43" s="138">
        <f>Input!A43</f>
        <v>6555</v>
      </c>
      <c r="B43" s="138" t="str">
        <f>Input!B43</f>
        <v>Hu1-13</v>
      </c>
      <c r="C43" s="138">
        <f>Input!O43</f>
        <v>2.1629580636909993</v>
      </c>
      <c r="D43" s="138">
        <f>C43*Input!P43/100</f>
        <v>4.4587902453928623E-2</v>
      </c>
      <c r="E43" s="139">
        <f>Input!M43</f>
        <v>2.7719704884783076</v>
      </c>
      <c r="F43" s="140">
        <f>E43*Input!N43/100</f>
        <v>9.1577472831322251E-4</v>
      </c>
      <c r="G43" s="141">
        <f t="shared" si="156"/>
        <v>382.19929095138906</v>
      </c>
      <c r="H43" s="140">
        <f>G43*Input!L43/100</f>
        <v>5.6313307824617888E-2</v>
      </c>
      <c r="I43" s="138">
        <v>0</v>
      </c>
      <c r="J43" s="142">
        <f>(((C43*$G$4*0.000000001*Input!G43*(234/233))-(I43*0.000000000000001))/Input!F43)*1000000000000</f>
        <v>770.93821739772807</v>
      </c>
      <c r="K43" s="138">
        <f>J43*Input!P43/100</f>
        <v>15.892364541121434</v>
      </c>
      <c r="L43" s="143">
        <f t="shared" si="157"/>
        <v>10.661515158478274</v>
      </c>
      <c r="M43" s="144">
        <f>L43*Input!P43/100</f>
        <v>0.21977984958529587</v>
      </c>
      <c r="N43" s="138">
        <v>0</v>
      </c>
      <c r="O43" s="142">
        <f>(((G43*$D$4*0.000000001*Input!G43*(238/236))-(N43*0.000000001))/Input!F43)*1000000</f>
        <v>13.722663320738503</v>
      </c>
      <c r="P43" s="138">
        <f>O43*Input!L43/100</f>
        <v>2.0218995221857354E-3</v>
      </c>
      <c r="Q43" s="145">
        <f t="shared" si="158"/>
        <v>10.238467848645467</v>
      </c>
      <c r="R43" s="146">
        <f>Q43*Input!L43/100</f>
        <v>1.5085375751954413E-3</v>
      </c>
      <c r="S43" s="144">
        <f>Input!S43*0.0000028263/0.000000000155125</f>
        <v>1.0004367030327084</v>
      </c>
      <c r="T43" s="138">
        <f>S43*Input!T43/100</f>
        <v>4.4295064131026048E-3</v>
      </c>
      <c r="U43" s="144">
        <f>S43</f>
        <v>1.0004367030327084</v>
      </c>
      <c r="V43" s="138">
        <f>U43*Input!T43/100</f>
        <v>4.4295064131026048E-3</v>
      </c>
      <c r="W43" s="147">
        <v>0</v>
      </c>
      <c r="X43" s="142">
        <f>((($L$4*0.000000001*Input!G43/Input!W43*(232/229))-(W43*0.000000001))/Input!F43)*1000000000</f>
        <v>1.0231810586227468</v>
      </c>
      <c r="Y43" s="142">
        <f>X43*Input!X43/100</f>
        <v>1.2873432155003108E-2</v>
      </c>
      <c r="Z43" s="142">
        <f t="shared" si="159"/>
        <v>2.4983153830241122E-4</v>
      </c>
      <c r="AA43" s="142">
        <f>Z43*Input!X43/100</f>
        <v>3.14332378557252E-6</v>
      </c>
      <c r="AB43" s="143">
        <v>0</v>
      </c>
      <c r="AC43" s="143">
        <v>0.85</v>
      </c>
      <c r="AD43" s="142">
        <f>(((Input!G43*$L$4*0.000000001*Input!U43*(230/229))-((AB43*0.000000000000001)+(Input!G43*AC43*0.000000000000001)))/Input!F43)*1000000000000</f>
        <v>223.10393704582475</v>
      </c>
      <c r="AE43" s="142">
        <f>AD43*Input!V43/100</f>
        <v>1.1696539307846048</v>
      </c>
      <c r="AF43" s="142">
        <f t="shared" si="160"/>
        <v>10.170979119889177</v>
      </c>
      <c r="AG43" s="142">
        <f>AF43*Input!V43/100</f>
        <v>5.3322795935524046E-2</v>
      </c>
      <c r="AH43" s="138">
        <f t="shared" si="161"/>
        <v>40711.349691877607</v>
      </c>
      <c r="AI43" s="147">
        <f t="shared" si="162"/>
        <v>554.90974749330667</v>
      </c>
      <c r="AJ43" s="144">
        <f t="shared" si="163"/>
        <v>0.43670303270837429</v>
      </c>
      <c r="AK43" s="147">
        <f t="shared" si="164"/>
        <v>4.4295064131026045</v>
      </c>
      <c r="AL43" s="147">
        <f t="shared" si="165"/>
        <v>0.99340831755747339</v>
      </c>
      <c r="AM43" s="147">
        <f t="shared" si="166"/>
        <v>5.2101399297835443E-3</v>
      </c>
      <c r="AN43" s="138">
        <f>AF43/Q43</f>
        <v>0.99340831755747339</v>
      </c>
      <c r="AO43" s="142">
        <f t="shared" si="167"/>
        <v>5.2101399297835443E-3</v>
      </c>
      <c r="AP43" s="138">
        <f t="shared" si="168"/>
        <v>538.70939999999996</v>
      </c>
      <c r="AQ43" s="138" t="e">
        <f t="shared" si="169"/>
        <v>#VALUE!</v>
      </c>
      <c r="AR43" s="138" t="e">
        <f t="shared" si="170"/>
        <v>#VALUE!</v>
      </c>
      <c r="AS43" s="146">
        <f t="shared" si="171"/>
        <v>2.4401262180597025E-5</v>
      </c>
      <c r="AT43" s="146">
        <f t="shared" si="172"/>
        <v>3.0703220048338921E-7</v>
      </c>
      <c r="AU43" s="138">
        <v>0.75</v>
      </c>
      <c r="AV43" s="138">
        <f t="shared" si="173"/>
        <v>0.375</v>
      </c>
      <c r="AW43" s="138">
        <f t="shared" si="174"/>
        <v>538.70740000000001</v>
      </c>
      <c r="AX43" s="148">
        <f t="shared" si="175"/>
        <v>224.11685135089999</v>
      </c>
      <c r="AY43" s="148">
        <f t="shared" si="176"/>
        <v>122.48350243963172</v>
      </c>
      <c r="AZ43" s="138" t="str">
        <f>Input!B43</f>
        <v>Hu1-13</v>
      </c>
      <c r="BA43" s="149">
        <f>Input!E43</f>
        <v>0</v>
      </c>
      <c r="BB43" s="138">
        <f t="shared" si="177"/>
        <v>2.0018001499469213</v>
      </c>
      <c r="BC43" s="144">
        <f t="shared" si="178"/>
        <v>20.343938664634219</v>
      </c>
      <c r="BD43" s="138">
        <f t="shared" si="179"/>
        <v>538649.4</v>
      </c>
      <c r="BE43" s="150">
        <f t="shared" si="180"/>
        <v>61241.751219815858</v>
      </c>
      <c r="BF43" s="151">
        <f t="shared" si="181"/>
        <v>22.736554656504016</v>
      </c>
      <c r="BG43" s="152"/>
      <c r="BH43" s="152"/>
      <c r="BI43" s="152"/>
      <c r="BJ43" s="152"/>
      <c r="BK43" s="152"/>
      <c r="BL43" s="152"/>
      <c r="BM43" s="156"/>
      <c r="BN43" s="152"/>
      <c r="BO43" s="152"/>
      <c r="BP43" s="152"/>
      <c r="BQ43" s="152"/>
      <c r="BR43" s="152"/>
      <c r="BS43" s="152"/>
      <c r="BT43" s="152"/>
      <c r="BU43" s="152"/>
      <c r="BV43" s="152"/>
      <c r="BW43" s="152"/>
      <c r="BX43" s="152"/>
      <c r="BY43" s="152"/>
      <c r="BZ43" s="152"/>
      <c r="CA43" s="152"/>
      <c r="CB43" s="152"/>
      <c r="CC43" s="152"/>
      <c r="CD43" s="152"/>
      <c r="CE43" s="152"/>
      <c r="CF43" s="152"/>
      <c r="CG43" s="152"/>
      <c r="CH43" s="152"/>
      <c r="CI43" s="152"/>
      <c r="CJ43" s="152"/>
      <c r="CK43" s="152"/>
      <c r="CL43" s="152"/>
      <c r="CM43" s="152"/>
      <c r="CN43" s="152"/>
      <c r="CO43" s="152"/>
      <c r="CP43" s="152"/>
      <c r="CQ43" s="152"/>
      <c r="CR43" s="152"/>
      <c r="CS43" s="152"/>
      <c r="CT43" s="152"/>
      <c r="CU43" s="152"/>
      <c r="CV43" s="152"/>
      <c r="CW43" s="152"/>
      <c r="CX43" s="152"/>
      <c r="CY43" s="152"/>
      <c r="CZ43" s="152"/>
      <c r="DA43" s="152"/>
      <c r="DB43" s="152"/>
      <c r="DC43" s="152"/>
      <c r="DD43" s="152"/>
      <c r="DE43" s="152"/>
    </row>
    <row r="44" spans="1:109" ht="15" customHeight="1" x14ac:dyDescent="0.2">
      <c r="A44" s="9">
        <f>Input!A44</f>
        <v>8210</v>
      </c>
      <c r="B44" s="9" t="str">
        <f>Input!B44</f>
        <v>K2-U1 Kleine Teufelshöhle</v>
      </c>
      <c r="C44" s="9">
        <f>Input!O44</f>
        <v>0.30400581066821875</v>
      </c>
      <c r="D44" s="9">
        <f>C44*Input!P44/100</f>
        <v>2.17504385304409E-3</v>
      </c>
      <c r="E44" s="11">
        <f>Input!M44</f>
        <v>0.26964605923047497</v>
      </c>
      <c r="F44" s="12">
        <f>E44*Input!N44/100</f>
        <v>4.3418450036768847E-5</v>
      </c>
      <c r="G44" s="13">
        <f t="shared" ref="G44:G51" si="182">E44*137.88</f>
        <v>37.178798646697885</v>
      </c>
      <c r="H44" s="12">
        <f>G44*Input!L44/100</f>
        <v>8.315759776620647E-3</v>
      </c>
      <c r="I44" s="9">
        <v>0.3</v>
      </c>
      <c r="J44" s="21">
        <f>(((C44*$G$4*0.000000001*Input!G44*(234/233))-(I44*0.000000000000001))/Input!F44)*1000000000000</f>
        <v>7.1509263242964849</v>
      </c>
      <c r="K44" s="9">
        <f>J44*Input!P44/100</f>
        <v>5.116210874734519E-2</v>
      </c>
      <c r="L44" s="14">
        <f t="shared" ref="L44:L51" si="183">(J44/234)*602200000000*0.0000028263/(365.2425*24*60)</f>
        <v>9.8892113120286687E-2</v>
      </c>
      <c r="M44" s="22">
        <f>L44*Input!P44/100</f>
        <v>7.0753477469405067E-4</v>
      </c>
      <c r="N44" s="9">
        <v>5.0000000000000001E-3</v>
      </c>
      <c r="O44" s="21">
        <f>(((G44*$D$4*0.000000001*Input!G44*(238/236))-(N44*0.000000001))/Input!F44)*1000000</f>
        <v>8.808757143740463E-2</v>
      </c>
      <c r="P44" s="9">
        <f>O44*Input!L44/100</f>
        <v>1.9702494702432436E-5</v>
      </c>
      <c r="Q44" s="23">
        <f t="shared" ref="Q44:Q51" si="184">(O44/238.05)*602200000000000000*0.00000000015512/(365.2425*24*60)</f>
        <v>6.5722064802402516E-2</v>
      </c>
      <c r="R44" s="24">
        <f>Q44*Input!L44/100</f>
        <v>1.4700015138031245E-5</v>
      </c>
      <c r="S44" s="65">
        <f>Input!S44*0.0000028263/0.000000000155125</f>
        <v>1.488802194397731</v>
      </c>
      <c r="T44" s="9">
        <f>S44*Input!T44/100</f>
        <v>8.0641837683614551E-3</v>
      </c>
      <c r="U44" s="9">
        <f>S44*1/((U43+U45)/2)</f>
        <v>1.4863670447819639</v>
      </c>
      <c r="V44" s="9">
        <f>U44*Input!T44/100</f>
        <v>8.0509936386861398E-3</v>
      </c>
      <c r="W44" s="3">
        <v>3.0000000000000001E-3</v>
      </c>
      <c r="X44" s="21">
        <f>((($L$4*0.000000001*Input!G44/Input!W44*(232/229))-(W44*0.000000001))/Input!F44)*1000000000</f>
        <v>1.8478887282468974</v>
      </c>
      <c r="Y44" s="21">
        <f>X44*Input!X44/100</f>
        <v>5.0373443486239318E-3</v>
      </c>
      <c r="Z44" s="21">
        <f t="shared" ref="Z44:Z51" si="185">(X44/232)*6.022E+23*0.000000001*0.000000000049475/(365.2425*24*60)</f>
        <v>4.5120155391757119E-4</v>
      </c>
      <c r="AA44" s="21">
        <f>Z44*Input!X44/100</f>
        <v>1.229975356726856E-6</v>
      </c>
      <c r="AB44" s="14">
        <v>0.05</v>
      </c>
      <c r="AC44" s="14">
        <v>0.85</v>
      </c>
      <c r="AD44" s="21">
        <f>(((Input!G44*$L$4*0.000000001*Input!U44*(230/229))-((AB44*0.000000000000001)+(Input!G44*AC44*0.000000000000001)))/Input!F44)*1000000000000</f>
        <v>5.2024516350251383E-2</v>
      </c>
      <c r="AE44" s="21">
        <f>AD44*Input!V44/100</f>
        <v>1.2667651283903216E-3</v>
      </c>
      <c r="AF44" s="21">
        <f t="shared" ref="AF44:AF51" si="186">(AD44/230)*602200000000*0.0000091577/(365.2425*24*60)</f>
        <v>2.3717208962209229E-3</v>
      </c>
      <c r="AG44" s="21">
        <f>AF44*Input!V44/100</f>
        <v>5.7749952068373031E-5</v>
      </c>
      <c r="AH44" s="9">
        <f t="shared" ref="AH44:AH51" si="187">AF44/Z44</f>
        <v>5.2564555144555341</v>
      </c>
      <c r="AI44" s="3">
        <f t="shared" ref="AI44:AI51" si="188">AH44*SQRT((AG44/AF44)^2+(AA44/Z44)^2)</f>
        <v>0.12879107304174306</v>
      </c>
      <c r="AJ44" s="22">
        <f t="shared" ref="AJ44:AJ51" si="189">(U44-1)*1000</f>
        <v>486.3670447819639</v>
      </c>
      <c r="AK44" s="3">
        <f t="shared" ref="AK44:AK51" si="190">V44*1000</f>
        <v>8.0509936386861405</v>
      </c>
      <c r="AL44" s="3">
        <f t="shared" ref="AL44:AL51" si="191">AF44/Q44</f>
        <v>3.6087133040503969E-2</v>
      </c>
      <c r="AM44" s="3">
        <f t="shared" ref="AM44:AM51" si="192">AL44*SQRT((R44/Q44)^2+(AG44/AF44)^2)</f>
        <v>8.7873667157805843E-4</v>
      </c>
      <c r="AN44" s="9">
        <f>AL44*1/((AN43+AN45)/2)</f>
        <v>3.6254797513081347E-2</v>
      </c>
      <c r="AO44" s="21">
        <f t="shared" ref="AO44:AO51" si="193">AN44*SQRT((R44/Q44)^2+(AG44/AF44)^2)</f>
        <v>8.8281937109340011E-4</v>
      </c>
      <c r="AP44" s="58">
        <f t="shared" ref="AP44:AP51" si="194">ThU_Alter_Kombi(AN44,U44)</f>
        <v>2.6930999999999998</v>
      </c>
      <c r="AQ44" s="58">
        <f t="shared" ref="AQ44:AQ51" si="195">Montealter(AN44,AO44,U44,V44)</f>
        <v>6.7599999999999993E-2</v>
      </c>
      <c r="AR44" s="58">
        <f t="shared" ref="AR44:AR51" si="196">(AQ44/AP44)*100</f>
        <v>2.5101184508558907</v>
      </c>
      <c r="AS44" s="67">
        <f t="shared" ref="AS44:AS51" si="197">Z44/Q44</f>
        <v>6.8652979067857466E-3</v>
      </c>
      <c r="AT44" s="67">
        <f t="shared" ref="AT44:AT51" si="198">AS44*SQRT((Y44/X44)^2+(P44/O44)^2)</f>
        <v>1.8777691761294473E-5</v>
      </c>
      <c r="AU44" s="58">
        <v>0.75</v>
      </c>
      <c r="AV44" s="58">
        <f t="shared" ref="AV44:AV51" si="199">AU44/2</f>
        <v>0.375</v>
      </c>
      <c r="AW44" s="58">
        <f t="shared" ref="AW44:AW51" si="200">marincorr_age(AN44,U44,AS44,AU44)</f>
        <v>2.3151000000000002</v>
      </c>
      <c r="AX44" s="57">
        <f t="shared" ref="AX44:AX51" si="201">marincorr_age_error(AN44, AO44, U44, V44, AS44, AT44, AU44, AV44)</f>
        <v>0.2078021618</v>
      </c>
      <c r="AY44" s="47">
        <f t="shared" ref="AY44:AY51" si="202">SQRT(((AU44*EXP(-0.0000091577*AW44*1000))/(0.0000091577*(EXP(-0.0000091577*AW44*1000)+(AJ44/1000)*EXP(-(0.0000091577-0.0000028263)*AW44*1000)-AS44*AU44*EXP(-0.0000091577*AW44*1000))))^2*AT44^2+((AS44*EXP(-0.0000091577*AW44*1000))/(0.0000091577*(EXP(-0.0000091577*AW44*1000)+(AJ44/1000)*EXP(-(0.0000091577-0.0000028263)*AW44*1000)-AS44*AU44*EXP(-0.0000091577*AW44*1000))))^2*AV44^2+((0.0000091577/(0.0000091577-0.0000028263))*(EXP(-(0.0000091577-0.0000028263)*AW44*1000)-1)/(0.0000091577*(EXP(-0.0000091577*AW44*1000)+(AJ44/1000)*EXP(-(0.0000091577-0.0000028263)*AW44*1000)-AS44*AU44*EXP(-0.0000091577*AW44*1000))))^2*T44^2+(1/(0.0000091577*(EXP(-0.0000091577*AW44*1000)+(AJ44/1000)*EXP(-(0.0000091577-0.0000028263)*AW44*1000)-AS44*AU44*EXP(-0.0000091577*AW44*1000))))^2*AO44^2)/1000</f>
        <v>0.20107557220357136</v>
      </c>
      <c r="AZ44" s="9" t="str">
        <f>Input!B44</f>
        <v>K2-U1 Kleine Teufelshöhle</v>
      </c>
      <c r="BA44" s="48">
        <f>Input!E44</f>
        <v>0.32269999999999999</v>
      </c>
      <c r="BB44" s="58">
        <f t="shared" ref="BB44:BB51" si="203">((U44-1)*EXP(0.0000028263*AW44*1000))*1000</f>
        <v>489.55985981250922</v>
      </c>
      <c r="BC44" s="22">
        <f t="shared" ref="BC44:BC51" si="204">SQRT((EXP(0.0000028263*AW44*1000)*V44)^2+((U44-1)*0.0000028263*EXP(0.0000028263*AW44*1000)*AX44*1000)^2)*1000</f>
        <v>8.1089444202109799</v>
      </c>
      <c r="BD44" s="9">
        <f t="shared" ref="BD44:BD51" si="205">AW44*1000-58</f>
        <v>2257.1000000000004</v>
      </c>
      <c r="BE44" s="49">
        <f t="shared" ref="BE44:BE51" si="206">AY44/2*1000</f>
        <v>100.53778610178568</v>
      </c>
      <c r="BF44" s="89">
        <f t="shared" ref="BF44:BF51" si="207">AY44/AW44*100</f>
        <v>8.6853946785698835</v>
      </c>
      <c r="BG44" s="85"/>
      <c r="BH44" s="85"/>
      <c r="BI44" s="85"/>
      <c r="BJ44" s="85"/>
      <c r="BK44" s="85"/>
      <c r="BL44" s="85"/>
      <c r="BM44" s="90"/>
      <c r="BN44" s="85"/>
      <c r="BO44" s="85"/>
      <c r="BP44" s="85"/>
      <c r="BQ44" s="85"/>
      <c r="BR44" s="85"/>
      <c r="BS44" s="85"/>
      <c r="BT44" s="85"/>
      <c r="BU44" s="85"/>
      <c r="BV44" s="85"/>
      <c r="BW44" s="85"/>
      <c r="BX44" s="85"/>
      <c r="BY44" s="85"/>
      <c r="BZ44" s="85"/>
      <c r="CA44" s="85"/>
      <c r="CB44" s="85"/>
      <c r="CC44" s="85"/>
      <c r="CD44" s="85"/>
      <c r="CE44" s="85"/>
      <c r="CF44" s="85"/>
      <c r="CG44" s="85"/>
      <c r="CH44" s="85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</row>
    <row r="45" spans="1:109" s="155" customFormat="1" ht="15" customHeight="1" x14ac:dyDescent="0.2">
      <c r="A45" s="138">
        <f>Input!A45</f>
        <v>6555</v>
      </c>
      <c r="B45" s="138" t="str">
        <f>Input!B45</f>
        <v>Hu1-13</v>
      </c>
      <c r="C45" s="138">
        <f>Input!O45</f>
        <v>2.2221038687319412</v>
      </c>
      <c r="D45" s="138">
        <f>C45*Input!P45/100</f>
        <v>4.8797441476765603E-2</v>
      </c>
      <c r="E45" s="139">
        <f>Input!M45</f>
        <v>2.7715836407791059</v>
      </c>
      <c r="F45" s="140">
        <f>E45*Input!N45/100</f>
        <v>7.5834682641172889E-4</v>
      </c>
      <c r="G45" s="141">
        <f t="shared" si="182"/>
        <v>382.14595239062311</v>
      </c>
      <c r="H45" s="140">
        <f>G45*Input!L45/100</f>
        <v>3.7401962080398497E-2</v>
      </c>
      <c r="I45" s="138">
        <v>0</v>
      </c>
      <c r="J45" s="142">
        <f>(((C45*$G$4*0.000000001*Input!G45*(234/233))-(I45*0.000000000000001))/Input!F45)*1000000000000</f>
        <v>792.01942200832809</v>
      </c>
      <c r="K45" s="138">
        <f>J45*Input!P45/100</f>
        <v>17.392760949544702</v>
      </c>
      <c r="L45" s="143">
        <f t="shared" si="183"/>
        <v>10.953052894502772</v>
      </c>
      <c r="M45" s="144">
        <f>L45*Input!P45/100</f>
        <v>0.24052924128898728</v>
      </c>
      <c r="N45" s="138">
        <v>0</v>
      </c>
      <c r="O45" s="142">
        <f>(((G45*$D$4*0.000000001*Input!G45*(238/236))-(N45*0.000000001))/Input!F45)*1000000</f>
        <v>13.720748227935525</v>
      </c>
      <c r="P45" s="138">
        <f>O45*Input!L45/100</f>
        <v>1.3428976591942873E-3</v>
      </c>
      <c r="Q45" s="145">
        <f t="shared" si="184"/>
        <v>10.237038999475873</v>
      </c>
      <c r="R45" s="146">
        <f>Q45*Input!L45/100</f>
        <v>1.0019348421164964E-3</v>
      </c>
      <c r="S45" s="144">
        <f>Input!S45*0.0000028263/0.000000000155125</f>
        <v>1.0028399433707702</v>
      </c>
      <c r="T45" s="138">
        <f>S45*Input!T45/100</f>
        <v>4.1065494559556388E-3</v>
      </c>
      <c r="U45" s="144">
        <f>S45</f>
        <v>1.0028399433707702</v>
      </c>
      <c r="V45" s="138">
        <f>U45*Input!T45/100</f>
        <v>4.1065494559556388E-3</v>
      </c>
      <c r="W45" s="147">
        <v>0</v>
      </c>
      <c r="X45" s="142">
        <f>((($L$4*0.000000001*Input!G45/Input!W45*(232/229))-(W45*0.000000001))/Input!F45)*1000000000</f>
        <v>0.96788527771547139</v>
      </c>
      <c r="Y45" s="142">
        <f>X45*Input!X45/100</f>
        <v>1.142676096774373E-2</v>
      </c>
      <c r="Z45" s="142">
        <f t="shared" si="185"/>
        <v>2.3632989077944705E-4</v>
      </c>
      <c r="AA45" s="142">
        <f>Z45*Input!X45/100</f>
        <v>2.7900880751526258E-6</v>
      </c>
      <c r="AB45" s="143">
        <v>0</v>
      </c>
      <c r="AC45" s="143">
        <v>0.85</v>
      </c>
      <c r="AD45" s="142">
        <f>(((Input!G45*$L$4*0.000000001*Input!U45*(230/229))-((AB45*0.000000000000001)+(Input!G45*AC45*0.000000000000001)))/Input!F45)*1000000000000</f>
        <v>223.95622316673979</v>
      </c>
      <c r="AE45" s="142">
        <f>AD45*Input!V45/100</f>
        <v>1.306888000443825</v>
      </c>
      <c r="AF45" s="142">
        <f t="shared" si="186"/>
        <v>10.209833585905246</v>
      </c>
      <c r="AG45" s="142">
        <f>AF45*Input!V45/100</f>
        <v>5.9579094571592724E-2</v>
      </c>
      <c r="AH45" s="138">
        <f t="shared" si="187"/>
        <v>43201.617671941</v>
      </c>
      <c r="AI45" s="147">
        <f t="shared" si="188"/>
        <v>568.93757186331788</v>
      </c>
      <c r="AJ45" s="144">
        <f t="shared" si="189"/>
        <v>2.8399433707702038</v>
      </c>
      <c r="AK45" s="147">
        <f t="shared" si="190"/>
        <v>4.1065494559556388</v>
      </c>
      <c r="AL45" s="147">
        <f t="shared" si="191"/>
        <v>0.99734245287411527</v>
      </c>
      <c r="AM45" s="147">
        <f t="shared" si="192"/>
        <v>5.8207723911931067E-3</v>
      </c>
      <c r="AN45" s="138">
        <f>AF45/Q45</f>
        <v>0.99734245287411527</v>
      </c>
      <c r="AO45" s="142">
        <f t="shared" si="193"/>
        <v>5.8207723911931067E-3</v>
      </c>
      <c r="AP45" s="138">
        <f t="shared" si="194"/>
        <v>547.63670000000002</v>
      </c>
      <c r="AQ45" s="138" t="e">
        <f t="shared" si="195"/>
        <v>#VALUE!</v>
      </c>
      <c r="AR45" s="138" t="e">
        <f t="shared" si="196"/>
        <v>#VALUE!</v>
      </c>
      <c r="AS45" s="146">
        <f t="shared" si="197"/>
        <v>2.3085766381426009E-5</v>
      </c>
      <c r="AT45" s="146">
        <f t="shared" si="198"/>
        <v>2.7255771437401155E-7</v>
      </c>
      <c r="AU45" s="138">
        <v>0.75</v>
      </c>
      <c r="AV45" s="138">
        <f t="shared" si="199"/>
        <v>0.375</v>
      </c>
      <c r="AW45" s="138">
        <f t="shared" si="200"/>
        <v>547.63480000000004</v>
      </c>
      <c r="AX45" s="148">
        <f t="shared" si="201"/>
        <v>245.119016372</v>
      </c>
      <c r="AY45" s="148">
        <f t="shared" si="202"/>
        <v>132.89204413082592</v>
      </c>
      <c r="AZ45" s="138" t="str">
        <f>Input!B45</f>
        <v>Hu1-13</v>
      </c>
      <c r="BA45" s="149">
        <f>Input!E45</f>
        <v>0</v>
      </c>
      <c r="BB45" s="138">
        <f t="shared" si="203"/>
        <v>13.350640314709167</v>
      </c>
      <c r="BC45" s="144">
        <f t="shared" si="204"/>
        <v>21.40624840091489</v>
      </c>
      <c r="BD45" s="138">
        <f t="shared" si="205"/>
        <v>547576.80000000005</v>
      </c>
      <c r="BE45" s="150">
        <f t="shared" si="206"/>
        <v>66446.022065412966</v>
      </c>
      <c r="BF45" s="151">
        <f t="shared" si="207"/>
        <v>24.266544808844493</v>
      </c>
      <c r="BG45" s="152"/>
      <c r="BH45" s="152"/>
      <c r="BI45" s="152"/>
      <c r="BJ45" s="152"/>
      <c r="BK45" s="152"/>
      <c r="BL45" s="152"/>
      <c r="BM45" s="156"/>
      <c r="BN45" s="152"/>
      <c r="BO45" s="152"/>
      <c r="BP45" s="152"/>
      <c r="BQ45" s="152"/>
      <c r="BR45" s="152"/>
      <c r="BS45" s="152"/>
      <c r="BT45" s="152"/>
      <c r="BU45" s="152"/>
      <c r="BV45" s="152"/>
      <c r="BW45" s="152"/>
      <c r="BX45" s="152"/>
      <c r="BY45" s="152"/>
      <c r="BZ45" s="152"/>
      <c r="CA45" s="152"/>
      <c r="CB45" s="152"/>
      <c r="CC45" s="152"/>
      <c r="CD45" s="152"/>
      <c r="CE45" s="152"/>
      <c r="CF45" s="152"/>
      <c r="CG45" s="152"/>
      <c r="CH45" s="152"/>
      <c r="CI45" s="152"/>
      <c r="CJ45" s="152"/>
      <c r="CK45" s="152"/>
      <c r="CL45" s="152"/>
      <c r="CM45" s="152"/>
      <c r="CN45" s="152"/>
      <c r="CO45" s="152"/>
      <c r="CP45" s="152"/>
      <c r="CQ45" s="152"/>
      <c r="CR45" s="152"/>
      <c r="CS45" s="152"/>
      <c r="CT45" s="152"/>
      <c r="CU45" s="152"/>
      <c r="CV45" s="152"/>
      <c r="CW45" s="152"/>
      <c r="CX45" s="152"/>
      <c r="CY45" s="152"/>
      <c r="CZ45" s="152"/>
      <c r="DA45" s="152"/>
      <c r="DB45" s="152"/>
      <c r="DC45" s="152"/>
      <c r="DD45" s="152"/>
      <c r="DE45" s="152"/>
    </row>
    <row r="46" spans="1:109" ht="15" customHeight="1" x14ac:dyDescent="0.2">
      <c r="A46" s="9">
        <f>Input!A46</f>
        <v>8211</v>
      </c>
      <c r="B46" s="9" t="str">
        <f>Input!B46</f>
        <v>K2-U2 Kleine Teufelshöhle</v>
      </c>
      <c r="C46" s="9">
        <f>Input!O46</f>
        <v>1.5735040012852188</v>
      </c>
      <c r="D46" s="9">
        <f>C46*Input!P46/100</f>
        <v>9.9002632449727117E-3</v>
      </c>
      <c r="E46" s="11">
        <f>Input!M46</f>
        <v>0.28087994729215593</v>
      </c>
      <c r="F46" s="12">
        <f>E46*Input!N46/100</f>
        <v>4.6713222284311791E-5</v>
      </c>
      <c r="G46" s="13">
        <f t="shared" si="182"/>
        <v>38.727727132642457</v>
      </c>
      <c r="H46" s="12">
        <f>G46*Input!L46/100</f>
        <v>9.8786532855112477E-3</v>
      </c>
      <c r="I46" s="9">
        <v>0.3</v>
      </c>
      <c r="J46" s="21">
        <f>(((C46*$G$4*0.000000001*Input!G46*(234/233))-(I46*0.000000000000001))/Input!F46)*1000000000000</f>
        <v>40.259810422807163</v>
      </c>
      <c r="K46" s="9">
        <f>J46*Input!P46/100</f>
        <v>0.2533089976593193</v>
      </c>
      <c r="L46" s="14">
        <f t="shared" si="183"/>
        <v>0.55676391364935984</v>
      </c>
      <c r="M46" s="22">
        <f>L46*Input!P46/100</f>
        <v>3.5030793095713105E-3</v>
      </c>
      <c r="N46" s="9">
        <v>5.0000000000000001E-3</v>
      </c>
      <c r="O46" s="21">
        <f>(((G46*$D$4*0.000000001*Input!G46*(238/236))-(N46*0.000000001))/Input!F46)*1000000</f>
        <v>9.9789118422128328E-2</v>
      </c>
      <c r="P46" s="9">
        <f>O46*Input!L46/100</f>
        <v>2.5454168771193971E-5</v>
      </c>
      <c r="Q46" s="23">
        <f t="shared" si="184"/>
        <v>7.4452579410412334E-2</v>
      </c>
      <c r="R46" s="24">
        <f>Q46*Input!L46/100</f>
        <v>1.8991334443366625E-5</v>
      </c>
      <c r="S46" s="65">
        <f>Input!S46*0.0000028263/0.000000000155125</f>
        <v>10.749587031521928</v>
      </c>
      <c r="T46" s="9">
        <f>S46*Input!T46/100</f>
        <v>5.1390154196561427E-2</v>
      </c>
      <c r="U46" s="9">
        <f>S46*1/((U45+U47)/2)</f>
        <v>10.72215347407106</v>
      </c>
      <c r="V46" s="9">
        <f>U46*Input!T46/100</f>
        <v>5.1259003600410497E-2</v>
      </c>
      <c r="W46" s="3">
        <v>3.0000000000000001E-3</v>
      </c>
      <c r="X46" s="21">
        <f>((($L$4*0.000000001*Input!G46/Input!W46*(232/229))-(W46*0.000000001))/Input!F46)*1000000000</f>
        <v>1.8233033955463467</v>
      </c>
      <c r="Y46" s="21">
        <f>X46*Input!X46/100</f>
        <v>4.5610526357247154E-3</v>
      </c>
      <c r="Z46" s="21">
        <f t="shared" si="185"/>
        <v>4.4519851913062656E-4</v>
      </c>
      <c r="AA46" s="21">
        <f>Z46*Input!X46/100</f>
        <v>1.1136785485407544E-6</v>
      </c>
      <c r="AB46" s="14">
        <v>0.05</v>
      </c>
      <c r="AC46" s="14">
        <v>0.85</v>
      </c>
      <c r="AD46" s="21">
        <f>(((Input!G46*$L$4*0.000000001*Input!U46*(230/229))-((AB46*0.000000000000001)+(Input!G46*AC46*0.000000000000001)))/Input!F46)*1000000000000</f>
        <v>64.012892537567794</v>
      </c>
      <c r="AE46" s="21">
        <f>AD46*Input!V46/100</f>
        <v>0.37290311133314819</v>
      </c>
      <c r="AF46" s="21">
        <f t="shared" si="186"/>
        <v>2.9182532680702242</v>
      </c>
      <c r="AG46" s="21">
        <f>AF46*Input!V46/100</f>
        <v>1.7000102325994061E-2</v>
      </c>
      <c r="AH46" s="9">
        <f t="shared" si="187"/>
        <v>6554.9482818786601</v>
      </c>
      <c r="AI46" s="3">
        <f t="shared" si="188"/>
        <v>41.557228566893912</v>
      </c>
      <c r="AJ46" s="22">
        <f t="shared" si="189"/>
        <v>9722.1534740710595</v>
      </c>
      <c r="AK46" s="3">
        <f t="shared" si="190"/>
        <v>51.259003600410495</v>
      </c>
      <c r="AL46" s="3">
        <f t="shared" si="191"/>
        <v>39.196133850294792</v>
      </c>
      <c r="AM46" s="3">
        <f t="shared" si="192"/>
        <v>0.22855342239751122</v>
      </c>
      <c r="AN46" s="9">
        <f>AL46*1/((AN45+AN47)/2)</f>
        <v>39.256775394324684</v>
      </c>
      <c r="AO46" s="21">
        <f t="shared" si="193"/>
        <v>0.22890702442572242</v>
      </c>
      <c r="AP46" s="58" t="str">
        <f t="shared" si="194"/>
        <v>Out of range</v>
      </c>
      <c r="AQ46" s="58" t="e">
        <f t="shared" si="195"/>
        <v>#VALUE!</v>
      </c>
      <c r="AR46" s="58" t="e">
        <f t="shared" si="196"/>
        <v>#VALUE!</v>
      </c>
      <c r="AS46" s="67">
        <f t="shared" si="197"/>
        <v>5.9796251876850989E-3</v>
      </c>
      <c r="AT46" s="67">
        <f t="shared" si="198"/>
        <v>1.5035791342029786E-5</v>
      </c>
      <c r="AU46" s="58">
        <v>0.75</v>
      </c>
      <c r="AV46" s="58">
        <f t="shared" si="199"/>
        <v>0.375</v>
      </c>
      <c r="AW46" s="58" t="str">
        <f t="shared" si="200"/>
        <v>Out of range</v>
      </c>
      <c r="AX46" s="57">
        <f t="shared" si="201"/>
        <v>0</v>
      </c>
      <c r="AY46" s="47" t="e">
        <f t="shared" si="202"/>
        <v>#VALUE!</v>
      </c>
      <c r="AZ46" s="9" t="str">
        <f>Input!B46</f>
        <v>K2-U2 Kleine Teufelshöhle</v>
      </c>
      <c r="BA46" s="48">
        <f>Input!E46</f>
        <v>2.0407999999999999</v>
      </c>
      <c r="BB46" s="58" t="e">
        <f t="shared" si="203"/>
        <v>#VALUE!</v>
      </c>
      <c r="BC46" s="22" t="e">
        <f t="shared" si="204"/>
        <v>#VALUE!</v>
      </c>
      <c r="BD46" s="9" t="e">
        <f t="shared" si="205"/>
        <v>#VALUE!</v>
      </c>
      <c r="BE46" s="49" t="e">
        <f t="shared" si="206"/>
        <v>#VALUE!</v>
      </c>
      <c r="BF46" s="89" t="e">
        <f t="shared" si="207"/>
        <v>#VALUE!</v>
      </c>
      <c r="BG46" s="85"/>
      <c r="BH46" s="85"/>
      <c r="BI46" s="85"/>
      <c r="BJ46" s="85"/>
      <c r="BK46" s="85"/>
      <c r="BL46" s="85"/>
      <c r="BM46" s="90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</row>
    <row r="47" spans="1:109" s="155" customFormat="1" ht="15" customHeight="1" x14ac:dyDescent="0.2">
      <c r="A47" s="138">
        <f>Input!A47</f>
        <v>6555</v>
      </c>
      <c r="B47" s="138" t="str">
        <f>Input!B47</f>
        <v>Hu1-13</v>
      </c>
      <c r="C47" s="138">
        <f>Input!O47</f>
        <v>2.1750101968523685</v>
      </c>
      <c r="D47" s="138">
        <f>C47*Input!P47/100</f>
        <v>3.852325008938589E-2</v>
      </c>
      <c r="E47" s="139">
        <f>Input!M47</f>
        <v>2.7714256879120711</v>
      </c>
      <c r="F47" s="140">
        <f>E47*Input!N47/100</f>
        <v>7.9949017297494137E-4</v>
      </c>
      <c r="G47" s="141">
        <f t="shared" si="182"/>
        <v>382.12417384931638</v>
      </c>
      <c r="H47" s="140">
        <f>G47*Input!L47/100</f>
        <v>5.4351771302820671E-2</v>
      </c>
      <c r="I47" s="138">
        <v>0</v>
      </c>
      <c r="J47" s="142">
        <f>(((C47*$G$4*0.000000001*Input!G47*(234/233))-(I47*0.000000000000001))/Input!F47)*1000000000000</f>
        <v>775.23393177667936</v>
      </c>
      <c r="K47" s="138">
        <f>J47*Input!P47/100</f>
        <v>13.730754308568434</v>
      </c>
      <c r="L47" s="143">
        <f t="shared" si="183"/>
        <v>10.720921765822602</v>
      </c>
      <c r="M47" s="144">
        <f>L47*Input!P47/100</f>
        <v>0.1898863513243372</v>
      </c>
      <c r="N47" s="138">
        <v>0</v>
      </c>
      <c r="O47" s="142">
        <f>(((G47*$D$4*0.000000001*Input!G47*(238/236))-(N47*0.000000001))/Input!F47)*1000000</f>
        <v>13.719966280932892</v>
      </c>
      <c r="P47" s="138">
        <f>O47*Input!L47/100</f>
        <v>1.9514715912156094E-3</v>
      </c>
      <c r="Q47" s="145">
        <f t="shared" si="184"/>
        <v>10.23645558945854</v>
      </c>
      <c r="R47" s="146">
        <f>Q47*Input!L47/100</f>
        <v>1.4559913536617156E-3</v>
      </c>
      <c r="S47" s="144">
        <f>Input!S47*0.0000028263/0.000000000155125</f>
        <v>1.0022772296891393</v>
      </c>
      <c r="T47" s="138">
        <f>S47*Input!T47/100</f>
        <v>3.9760718681204673E-3</v>
      </c>
      <c r="U47" s="144">
        <f>S47</f>
        <v>1.0022772296891393</v>
      </c>
      <c r="V47" s="138">
        <f>U47*Input!T47/100</f>
        <v>3.9760718681204673E-3</v>
      </c>
      <c r="W47" s="147">
        <v>0</v>
      </c>
      <c r="X47" s="142">
        <f>((($L$4*0.000000001*Input!G47/Input!W47*(232/229))-(W47*0.000000001))/Input!F47)*1000000000</f>
        <v>0.97351681882638508</v>
      </c>
      <c r="Y47" s="142">
        <f>X47*Input!X47/100</f>
        <v>1.0738192493911967E-2</v>
      </c>
      <c r="Z47" s="142">
        <f t="shared" si="185"/>
        <v>2.3770495198381173E-4</v>
      </c>
      <c r="AA47" s="142">
        <f>Z47*Input!X47/100</f>
        <v>2.6219593558079895E-6</v>
      </c>
      <c r="AB47" s="143">
        <v>0</v>
      </c>
      <c r="AC47" s="143">
        <v>0.85</v>
      </c>
      <c r="AD47" s="142">
        <f>(((Input!G47*$L$4*0.000000001*Input!U47*(230/229))-((AB47*0.000000000000001)+(Input!G47*AC47*0.000000000000001)))/Input!F47)*1000000000000</f>
        <v>224.44319933886055</v>
      </c>
      <c r="AE47" s="142">
        <f>AD47*Input!V47/100</f>
        <v>0.93930303774863089</v>
      </c>
      <c r="AF47" s="142">
        <f t="shared" si="186"/>
        <v>10.232034110665625</v>
      </c>
      <c r="AG47" s="142">
        <f>AF47*Input!V47/100</f>
        <v>4.2821438790779924E-2</v>
      </c>
      <c r="AH47" s="138">
        <f t="shared" si="187"/>
        <v>43045.102869217677</v>
      </c>
      <c r="AI47" s="147">
        <f t="shared" si="188"/>
        <v>507.82691691043448</v>
      </c>
      <c r="AJ47" s="144">
        <f t="shared" si="189"/>
        <v>2.2772296891393484</v>
      </c>
      <c r="AK47" s="147">
        <f t="shared" si="190"/>
        <v>3.9760718681204672</v>
      </c>
      <c r="AL47" s="147">
        <f t="shared" si="191"/>
        <v>0.99956806545446564</v>
      </c>
      <c r="AM47" s="147">
        <f t="shared" si="192"/>
        <v>4.185644417093023E-3</v>
      </c>
      <c r="AN47" s="138">
        <f>AF47/Q47</f>
        <v>0.99956806545446564</v>
      </c>
      <c r="AO47" s="142">
        <f t="shared" si="193"/>
        <v>4.185644417093023E-3</v>
      </c>
      <c r="AP47" s="138">
        <f t="shared" si="194"/>
        <v>612.70000000000005</v>
      </c>
      <c r="AQ47" s="138" t="e">
        <f t="shared" si="195"/>
        <v>#VALUE!</v>
      </c>
      <c r="AR47" s="138" t="e">
        <f t="shared" si="196"/>
        <v>#VALUE!</v>
      </c>
      <c r="AS47" s="146">
        <f t="shared" si="197"/>
        <v>2.3221411933696982E-5</v>
      </c>
      <c r="AT47" s="146">
        <f t="shared" si="198"/>
        <v>2.5616067153254342E-7</v>
      </c>
      <c r="AU47" s="138">
        <v>0.75</v>
      </c>
      <c r="AV47" s="138">
        <f t="shared" si="199"/>
        <v>0.375</v>
      </c>
      <c r="AW47" s="138">
        <f t="shared" si="200"/>
        <v>612.69809999999995</v>
      </c>
      <c r="AX47" s="148">
        <f t="shared" si="201"/>
        <v>270.63812459360003</v>
      </c>
      <c r="AY47" s="148">
        <f t="shared" si="202"/>
        <v>206.83049352144977</v>
      </c>
      <c r="AZ47" s="138" t="str">
        <f>Input!B47</f>
        <v>Hu1-13</v>
      </c>
      <c r="BA47" s="149">
        <f>Input!E47</f>
        <v>0</v>
      </c>
      <c r="BB47" s="138">
        <f t="shared" si="203"/>
        <v>12.866516227912767</v>
      </c>
      <c r="BC47" s="144">
        <f t="shared" si="204"/>
        <v>24.526290636142591</v>
      </c>
      <c r="BD47" s="138">
        <f t="shared" si="205"/>
        <v>612640.1</v>
      </c>
      <c r="BE47" s="150">
        <f t="shared" si="206"/>
        <v>103415.24676072488</v>
      </c>
      <c r="BF47" s="151">
        <f t="shared" si="207"/>
        <v>33.757325756591996</v>
      </c>
      <c r="BG47" s="152"/>
      <c r="BH47" s="152"/>
      <c r="BI47" s="152"/>
      <c r="BJ47" s="152"/>
      <c r="BK47" s="152"/>
      <c r="BL47" s="152"/>
      <c r="BM47" s="156"/>
      <c r="BN47" s="152"/>
      <c r="BO47" s="152"/>
      <c r="BP47" s="152"/>
      <c r="BQ47" s="152"/>
      <c r="BR47" s="152"/>
      <c r="BS47" s="152"/>
      <c r="BT47" s="152"/>
      <c r="BU47" s="152"/>
      <c r="BV47" s="152"/>
      <c r="BW47" s="152"/>
      <c r="BX47" s="152"/>
      <c r="BY47" s="152"/>
      <c r="BZ47" s="152"/>
      <c r="CA47" s="152"/>
      <c r="CB47" s="152"/>
      <c r="CC47" s="152"/>
      <c r="CD47" s="152"/>
      <c r="CE47" s="152"/>
      <c r="CF47" s="152"/>
      <c r="CG47" s="152"/>
      <c r="CH47" s="152"/>
      <c r="CI47" s="152"/>
      <c r="CJ47" s="152"/>
      <c r="CK47" s="152"/>
      <c r="CL47" s="152"/>
      <c r="CM47" s="152"/>
      <c r="CN47" s="152"/>
      <c r="CO47" s="152"/>
      <c r="CP47" s="152"/>
      <c r="CQ47" s="152"/>
      <c r="CR47" s="152"/>
      <c r="CS47" s="152"/>
      <c r="CT47" s="152"/>
      <c r="CU47" s="152"/>
      <c r="CV47" s="152"/>
      <c r="CW47" s="152"/>
      <c r="CX47" s="152"/>
      <c r="CY47" s="152"/>
      <c r="CZ47" s="152"/>
      <c r="DA47" s="152"/>
      <c r="DB47" s="152"/>
      <c r="DC47" s="152"/>
      <c r="DD47" s="152"/>
      <c r="DE47" s="152"/>
    </row>
    <row r="48" spans="1:109" ht="15" customHeight="1" x14ac:dyDescent="0.2">
      <c r="A48" s="9">
        <f>Input!A48</f>
        <v>8212</v>
      </c>
      <c r="B48" s="9" t="str">
        <f>Input!B48</f>
        <v>K2-U3 Kleine Teufelshöhle</v>
      </c>
      <c r="C48" s="9">
        <f>Input!O48</f>
        <v>0.43938845022465828</v>
      </c>
      <c r="D48" s="9">
        <f>C48*Input!P48/100</f>
        <v>2.6477217315704683E-3</v>
      </c>
      <c r="E48" s="11">
        <f>Input!M48</f>
        <v>0.38129642277769471</v>
      </c>
      <c r="F48" s="12">
        <f>E48*Input!N48/100</f>
        <v>3.7220147539114707E-5</v>
      </c>
      <c r="G48" s="13">
        <f t="shared" si="182"/>
        <v>52.573150772588548</v>
      </c>
      <c r="H48" s="12">
        <f>G48*Input!L48/100</f>
        <v>6.9193087207336879E-3</v>
      </c>
      <c r="I48" s="9">
        <v>0.3</v>
      </c>
      <c r="J48" s="21">
        <f>(((C48*$G$4*0.000000001*Input!G48*(234/233))-(I48*0.000000000000001))/Input!F48)*1000000000000</f>
        <v>9.4232579664447229</v>
      </c>
      <c r="K48" s="9">
        <f>J48*Input!P48/100</f>
        <v>5.678384328762686E-2</v>
      </c>
      <c r="L48" s="14">
        <f t="shared" si="183"/>
        <v>0.13031680799353978</v>
      </c>
      <c r="M48" s="22">
        <f>L48*Input!P48/100</f>
        <v>7.8527927699731728E-4</v>
      </c>
      <c r="N48" s="9">
        <v>5.0000000000000001E-3</v>
      </c>
      <c r="O48" s="21">
        <f>(((G48*$D$4*0.000000001*Input!G48*(238/236))-(N48*0.000000001))/Input!F48)*1000000</f>
        <v>0.11357029652003685</v>
      </c>
      <c r="P48" s="9">
        <f>O48*Input!L48/100</f>
        <v>1.4947324472269019E-5</v>
      </c>
      <c r="Q48" s="23">
        <f t="shared" si="184"/>
        <v>8.4734705086312104E-2</v>
      </c>
      <c r="R48" s="24">
        <f>Q48*Input!L48/100</f>
        <v>1.1152186529368412E-5</v>
      </c>
      <c r="S48" s="65">
        <f>Input!S48*0.0000028263/0.000000000155125</f>
        <v>1.5230652610159889</v>
      </c>
      <c r="T48" s="9">
        <f>S48*Input!T48/100</f>
        <v>7.0341018832752924E-3</v>
      </c>
      <c r="U48" s="9">
        <f>S48*1/((U47+U49)/2)</f>
        <v>1.520638962987412</v>
      </c>
      <c r="V48" s="9">
        <f>U48*Input!T48/100</f>
        <v>7.0228963046510273E-3</v>
      </c>
      <c r="W48" s="3">
        <v>3.0000000000000001E-3</v>
      </c>
      <c r="X48" s="21">
        <f>((($L$4*0.000000001*Input!G48/Input!W48*(232/229))-(W48*0.000000001))/Input!F48)*1000000000</f>
        <v>0.28432481979184243</v>
      </c>
      <c r="Y48" s="21">
        <f>X48*Input!X48/100</f>
        <v>7.7656818562458704E-4</v>
      </c>
      <c r="Z48" s="21">
        <f t="shared" si="185"/>
        <v>6.9423985625541472E-5</v>
      </c>
      <c r="AA48" s="21">
        <f>Z48*Input!X48/100</f>
        <v>1.8961573103439965E-7</v>
      </c>
      <c r="AB48" s="14">
        <v>0.05</v>
      </c>
      <c r="AC48" s="14">
        <v>0.85</v>
      </c>
      <c r="AD48" s="21">
        <f>(((Input!G48*$L$4*0.000000001*Input!U48*(230/229))-((AB48*0.000000000000001)+(Input!G48*AC48*0.000000000000001)))/Input!F48)*1000000000000</f>
        <v>4.1789945260499693E-2</v>
      </c>
      <c r="AE48" s="21">
        <f>AD48*Input!V48/100</f>
        <v>8.4499897410717114E-4</v>
      </c>
      <c r="AF48" s="21">
        <f t="shared" si="186"/>
        <v>1.9051419096138649E-3</v>
      </c>
      <c r="AG48" s="21">
        <f>AF48*Input!V48/100</f>
        <v>3.8522255751168305E-5</v>
      </c>
      <c r="AH48" s="9">
        <f t="shared" si="187"/>
        <v>27.442128141270999</v>
      </c>
      <c r="AI48" s="3">
        <f t="shared" si="188"/>
        <v>0.55992320048993183</v>
      </c>
      <c r="AJ48" s="22">
        <f t="shared" si="189"/>
        <v>520.63896298741201</v>
      </c>
      <c r="AK48" s="3">
        <f t="shared" si="190"/>
        <v>7.0228963046510273</v>
      </c>
      <c r="AL48" s="3">
        <f t="shared" si="191"/>
        <v>2.2483608194225228E-2</v>
      </c>
      <c r="AM48" s="3">
        <f t="shared" si="192"/>
        <v>4.5463156732820985E-4</v>
      </c>
      <c r="AN48" s="9">
        <f>AL48*1/((AN47+AN49)/2)</f>
        <v>2.2529487267412024E-2</v>
      </c>
      <c r="AO48" s="21">
        <f t="shared" si="193"/>
        <v>4.555592687349545E-4</v>
      </c>
      <c r="AP48" s="58">
        <f t="shared" si="194"/>
        <v>1.6287</v>
      </c>
      <c r="AQ48" s="58">
        <f t="shared" si="195"/>
        <v>3.2199999999999999E-2</v>
      </c>
      <c r="AR48" s="58">
        <f t="shared" si="196"/>
        <v>1.977036900595567</v>
      </c>
      <c r="AS48" s="67">
        <f t="shared" si="197"/>
        <v>8.1930993392642496E-4</v>
      </c>
      <c r="AT48" s="67">
        <f t="shared" si="198"/>
        <v>2.2403541720871961E-6</v>
      </c>
      <c r="AU48" s="58">
        <v>0.75</v>
      </c>
      <c r="AV48" s="58">
        <f t="shared" si="199"/>
        <v>0.375</v>
      </c>
      <c r="AW48" s="58">
        <f t="shared" si="200"/>
        <v>1.5846</v>
      </c>
      <c r="AX48" s="57">
        <f t="shared" si="201"/>
        <v>4.1723748400000003E-2</v>
      </c>
      <c r="AY48" s="47">
        <f t="shared" si="202"/>
        <v>4.0491393700203937E-2</v>
      </c>
      <c r="AZ48" s="9" t="str">
        <f>Input!B48</f>
        <v>K2-U3 Kleine Teufelshöhle</v>
      </c>
      <c r="BA48" s="48">
        <f>Input!E48</f>
        <v>3.3954</v>
      </c>
      <c r="BB48" s="58">
        <f t="shared" si="203"/>
        <v>522.97590235752159</v>
      </c>
      <c r="BC48" s="22">
        <f t="shared" si="204"/>
        <v>7.0546888349809072</v>
      </c>
      <c r="BD48" s="9">
        <f t="shared" si="205"/>
        <v>1526.6</v>
      </c>
      <c r="BE48" s="49">
        <f t="shared" si="206"/>
        <v>20.245696850101968</v>
      </c>
      <c r="BF48" s="89">
        <f t="shared" si="207"/>
        <v>2.5553069355170979</v>
      </c>
      <c r="BG48" s="85"/>
      <c r="BH48" s="85"/>
      <c r="BI48" s="85"/>
      <c r="BJ48" s="85"/>
      <c r="BK48" s="85"/>
      <c r="BL48" s="85"/>
      <c r="BM48" s="90"/>
      <c r="BN48" s="85"/>
      <c r="BO48" s="85"/>
      <c r="BP48" s="85"/>
      <c r="BQ48" s="85"/>
      <c r="BR48" s="85"/>
      <c r="BS48" s="85"/>
      <c r="BT48" s="85"/>
      <c r="BU48" s="85"/>
      <c r="BV48" s="85"/>
      <c r="BW48" s="85"/>
      <c r="BX48" s="85"/>
      <c r="BY48" s="85"/>
      <c r="BZ48" s="85"/>
      <c r="CA48" s="85"/>
      <c r="CB48" s="85"/>
      <c r="CC48" s="85"/>
      <c r="CD48" s="85"/>
      <c r="CE48" s="85"/>
      <c r="CF48" s="85"/>
      <c r="CG48" s="85"/>
      <c r="CH48" s="85"/>
      <c r="CI48" s="85"/>
      <c r="CJ48" s="85"/>
      <c r="CK48" s="85"/>
      <c r="CL48" s="85"/>
      <c r="CM48" s="85"/>
      <c r="CN48" s="85"/>
      <c r="CO48" s="85"/>
      <c r="CP48" s="85"/>
      <c r="CQ48" s="85"/>
      <c r="CR48" s="85"/>
      <c r="CS48" s="85"/>
      <c r="CT48" s="85"/>
      <c r="CU48" s="85"/>
      <c r="CV48" s="85"/>
      <c r="CW48" s="85"/>
      <c r="CX48" s="85"/>
      <c r="CY48" s="85"/>
      <c r="CZ48" s="85"/>
      <c r="DA48" s="85"/>
      <c r="DB48" s="85"/>
      <c r="DC48" s="85"/>
      <c r="DD48" s="85"/>
      <c r="DE48" s="85"/>
    </row>
    <row r="49" spans="1:109" s="155" customFormat="1" ht="15" customHeight="1" x14ac:dyDescent="0.2">
      <c r="A49" s="138">
        <f>Input!A49</f>
        <v>6555</v>
      </c>
      <c r="B49" s="138" t="str">
        <f>Input!B49</f>
        <v>Hu1-13</v>
      </c>
      <c r="C49" s="138">
        <f>Input!O49</f>
        <v>2.1183281461946279</v>
      </c>
      <c r="D49" s="138">
        <f>C49*Input!P49/100</f>
        <v>5.7565580949735164E-2</v>
      </c>
      <c r="E49" s="139">
        <f>Input!M49</f>
        <v>2.7693007371025136</v>
      </c>
      <c r="F49" s="140">
        <f>E49*Input!N49/100</f>
        <v>7.7800516383453938E-4</v>
      </c>
      <c r="G49" s="141">
        <f t="shared" si="182"/>
        <v>381.83118563169455</v>
      </c>
      <c r="H49" s="140">
        <f>G49*Input!L49/100</f>
        <v>4.096532732920706E-2</v>
      </c>
      <c r="I49" s="138">
        <v>0</v>
      </c>
      <c r="J49" s="142">
        <f>(((C49*$G$4*0.000000001*Input!G49*(234/233))-(I49*0.000000000000001))/Input!F49)*1000000000000</f>
        <v>755.03087753070076</v>
      </c>
      <c r="K49" s="138">
        <f>J49*Input!P49/100</f>
        <v>20.517968936078972</v>
      </c>
      <c r="L49" s="143">
        <f t="shared" si="183"/>
        <v>10.441528211021131</v>
      </c>
      <c r="M49" s="144">
        <f>L49*Input!P49/100</f>
        <v>0.28374859605687119</v>
      </c>
      <c r="N49" s="138">
        <v>0</v>
      </c>
      <c r="O49" s="142">
        <f>(((G49*$D$4*0.000000001*Input!G49*(238/236))-(N49*0.000000001))/Input!F49)*1000000</f>
        <v>13.709446693998652</v>
      </c>
      <c r="P49" s="138">
        <f>O49*Input!L49/100</f>
        <v>1.4708384030834199E-3</v>
      </c>
      <c r="Q49" s="145">
        <f t="shared" si="184"/>
        <v>10.228606934274783</v>
      </c>
      <c r="R49" s="146">
        <f>Q49*Input!L49/100</f>
        <v>1.0973913261986381E-3</v>
      </c>
      <c r="S49" s="144">
        <f>Input!S49*0.0000028263/0.000000000155125</f>
        <v>1.0009139262494278</v>
      </c>
      <c r="T49" s="138">
        <f>S49*Input!T49/100</f>
        <v>2.9887490118290249E-3</v>
      </c>
      <c r="U49" s="144">
        <f>S49</f>
        <v>1.0009139262494278</v>
      </c>
      <c r="V49" s="138">
        <f>U49*Input!T49/100</f>
        <v>2.9887490118290249E-3</v>
      </c>
      <c r="W49" s="147">
        <v>0</v>
      </c>
      <c r="X49" s="142">
        <f>((($L$4*0.000000001*Input!G49/Input!W49*(232/229))-(W49*0.000000001))/Input!F49)*1000000000</f>
        <v>0.95877408296654387</v>
      </c>
      <c r="Y49" s="142">
        <f>X49*Input!X49/100</f>
        <v>6.7469083744944973E-3</v>
      </c>
      <c r="Z49" s="142">
        <f t="shared" si="185"/>
        <v>2.3410519771978336E-4</v>
      </c>
      <c r="AA49" s="142">
        <f>Z49*Input!X49/100</f>
        <v>1.6474019761998634E-6</v>
      </c>
      <c r="AB49" s="143">
        <v>0</v>
      </c>
      <c r="AC49" s="143">
        <v>0.85</v>
      </c>
      <c r="AD49" s="142">
        <f>(((Input!G49*$L$4*0.000000001*Input!U49*(230/229))-((AB49*0.000000000000001)+(Input!G49*AC49*0.000000000000001)))/Input!F49)*1000000000000</f>
        <v>223.55112875358714</v>
      </c>
      <c r="AE49" s="142">
        <f>AD49*Input!V49/100</f>
        <v>1.1839750019260917</v>
      </c>
      <c r="AF49" s="142">
        <f t="shared" si="186"/>
        <v>10.191365929653562</v>
      </c>
      <c r="AG49" s="142">
        <f>AF49*Input!V49/100</f>
        <v>5.397567242655877E-2</v>
      </c>
      <c r="AH49" s="138">
        <f t="shared" si="187"/>
        <v>43533.274907686202</v>
      </c>
      <c r="AI49" s="147">
        <f t="shared" si="188"/>
        <v>383.41298236848075</v>
      </c>
      <c r="AJ49" s="144">
        <f t="shared" si="189"/>
        <v>0.91392624942776557</v>
      </c>
      <c r="AK49" s="147">
        <f t="shared" si="190"/>
        <v>2.9887490118290247</v>
      </c>
      <c r="AL49" s="147">
        <f t="shared" si="191"/>
        <v>0.99635913229821838</v>
      </c>
      <c r="AM49" s="147">
        <f t="shared" si="192"/>
        <v>5.278015491819818E-3</v>
      </c>
      <c r="AN49" s="138">
        <f>AF49/Q49</f>
        <v>0.99635913229821838</v>
      </c>
      <c r="AO49" s="142">
        <f t="shared" si="193"/>
        <v>5.278015491819818E-3</v>
      </c>
      <c r="AP49" s="138">
        <f t="shared" si="194"/>
        <v>580.11959999999999</v>
      </c>
      <c r="AQ49" s="138" t="e">
        <f t="shared" si="195"/>
        <v>#VALUE!</v>
      </c>
      <c r="AR49" s="138" t="e">
        <f t="shared" si="196"/>
        <v>#VALUE!</v>
      </c>
      <c r="AS49" s="146">
        <f t="shared" si="197"/>
        <v>2.2887300218305009E-5</v>
      </c>
      <c r="AT49" s="146">
        <f t="shared" si="198"/>
        <v>1.6107701055151924E-7</v>
      </c>
      <c r="AU49" s="138">
        <v>0.75</v>
      </c>
      <c r="AV49" s="138">
        <f t="shared" si="199"/>
        <v>0.375</v>
      </c>
      <c r="AW49" s="138">
        <f t="shared" si="200"/>
        <v>580.11779999999999</v>
      </c>
      <c r="AX49" s="148">
        <f t="shared" si="201"/>
        <v>267.28770208700001</v>
      </c>
      <c r="AY49" s="148">
        <f t="shared" si="202"/>
        <v>148.90468068215125</v>
      </c>
      <c r="AZ49" s="138" t="str">
        <f>Input!B49</f>
        <v>Hu1-13</v>
      </c>
      <c r="BA49" s="149">
        <f>Input!E49</f>
        <v>0</v>
      </c>
      <c r="BB49" s="138">
        <f t="shared" si="203"/>
        <v>4.7094990212327055</v>
      </c>
      <c r="BC49" s="144">
        <f t="shared" si="204"/>
        <v>15.806727831792184</v>
      </c>
      <c r="BD49" s="138">
        <f t="shared" si="205"/>
        <v>580059.80000000005</v>
      </c>
      <c r="BE49" s="150">
        <f t="shared" si="206"/>
        <v>74452.340341075629</v>
      </c>
      <c r="BF49" s="151">
        <f t="shared" si="207"/>
        <v>25.668007546424409</v>
      </c>
      <c r="BG49" s="152"/>
      <c r="BH49" s="152"/>
      <c r="BI49" s="152"/>
      <c r="BJ49" s="152"/>
      <c r="BK49" s="152"/>
      <c r="BL49" s="152"/>
      <c r="BM49" s="156"/>
      <c r="BN49" s="152"/>
      <c r="BO49" s="152"/>
      <c r="BP49" s="152"/>
      <c r="BQ49" s="152"/>
      <c r="BR49" s="152"/>
      <c r="BS49" s="152"/>
      <c r="BT49" s="152"/>
      <c r="BU49" s="152"/>
      <c r="BV49" s="152"/>
      <c r="BW49" s="152"/>
      <c r="BX49" s="152"/>
      <c r="BY49" s="152"/>
      <c r="BZ49" s="152"/>
      <c r="CA49" s="152"/>
      <c r="CB49" s="152"/>
      <c r="CC49" s="152"/>
      <c r="CD49" s="152"/>
      <c r="CE49" s="152"/>
      <c r="CF49" s="152"/>
      <c r="CG49" s="152"/>
      <c r="CH49" s="152"/>
      <c r="CI49" s="152"/>
      <c r="CJ49" s="152"/>
      <c r="CK49" s="152"/>
      <c r="CL49" s="152"/>
      <c r="CM49" s="152"/>
      <c r="CN49" s="152"/>
      <c r="CO49" s="152"/>
      <c r="CP49" s="152"/>
      <c r="CQ49" s="152"/>
      <c r="CR49" s="152"/>
      <c r="CS49" s="152"/>
      <c r="CT49" s="152"/>
      <c r="CU49" s="152"/>
      <c r="CV49" s="152"/>
      <c r="CW49" s="152"/>
      <c r="CX49" s="152"/>
      <c r="CY49" s="152"/>
      <c r="CZ49" s="152"/>
      <c r="DA49" s="152"/>
      <c r="DB49" s="152"/>
      <c r="DC49" s="152"/>
      <c r="DD49" s="152"/>
      <c r="DE49" s="152"/>
    </row>
    <row r="50" spans="1:109" ht="15" customHeight="1" x14ac:dyDescent="0.2">
      <c r="A50" s="9">
        <f>Input!A50</f>
        <v>8213</v>
      </c>
      <c r="B50" s="9" t="str">
        <f>Input!B50</f>
        <v>K2-U4 Kleine Teufelshöhle</v>
      </c>
      <c r="C50" s="9">
        <f>Input!O50</f>
        <v>0.36982709469756675</v>
      </c>
      <c r="D50" s="9">
        <f>C50*Input!P50/100</f>
        <v>2.1525515274581088E-3</v>
      </c>
      <c r="E50" s="11">
        <f>Input!M50</f>
        <v>0.33509165929881896</v>
      </c>
      <c r="F50" s="12">
        <f>E50*Input!N50/100</f>
        <v>3.6466237132487135E-5</v>
      </c>
      <c r="G50" s="13">
        <f t="shared" si="182"/>
        <v>46.202437984121154</v>
      </c>
      <c r="H50" s="12">
        <f>G50*Input!L50/100</f>
        <v>6.993488032572155E-3</v>
      </c>
      <c r="I50" s="9">
        <v>0.3</v>
      </c>
      <c r="J50" s="21">
        <f>(((C50*$G$4*0.000000001*Input!G50*(234/233))-(I50*0.000000000000001))/Input!F50)*1000000000000</f>
        <v>7.7495501197982204</v>
      </c>
      <c r="K50" s="9">
        <f>J50*Input!P50/100</f>
        <v>4.5105689081883761E-2</v>
      </c>
      <c r="L50" s="14">
        <f t="shared" si="183"/>
        <v>0.10717064507776385</v>
      </c>
      <c r="M50" s="22">
        <f>L50*Input!P50/100</f>
        <v>6.2377889307829888E-4</v>
      </c>
      <c r="N50" s="9">
        <v>5.0000000000000001E-3</v>
      </c>
      <c r="O50" s="21">
        <f>(((G50*$D$4*0.000000001*Input!G50*(238/236))-(N50*0.000000001))/Input!F50)*1000000</f>
        <v>9.7519351123493109E-2</v>
      </c>
      <c r="P50" s="9">
        <f>O50*Input!L50/100</f>
        <v>1.4761134796842123E-5</v>
      </c>
      <c r="Q50" s="23">
        <f t="shared" si="184"/>
        <v>7.2759107890502384E-2</v>
      </c>
      <c r="R50" s="24">
        <f>Q50*Input!L50/100</f>
        <v>1.1013270565240142E-5</v>
      </c>
      <c r="S50" s="65">
        <f>Input!S50*0.0000028263/0.000000000155125</f>
        <v>1.4612906134641457</v>
      </c>
      <c r="T50" s="9">
        <f>S50*Input!T50/100</f>
        <v>6.2069928578435086E-3</v>
      </c>
      <c r="U50" s="9">
        <f>S50*1/((U49+U51)/2)</f>
        <v>1.464152574946106</v>
      </c>
      <c r="V50" s="9">
        <f>U50*Input!T50/100</f>
        <v>6.2191493545145152E-3</v>
      </c>
      <c r="W50" s="3">
        <v>3.0000000000000001E-3</v>
      </c>
      <c r="X50" s="21">
        <f>((($L$4*0.000000001*Input!G50/Input!W50*(232/229))-(W50*0.000000001))/Input!F50)*1000000000</f>
        <v>8.3927490609936234E-2</v>
      </c>
      <c r="Y50" s="21">
        <f>X50*Input!X50/100</f>
        <v>2.8363136723222982E-4</v>
      </c>
      <c r="Z50" s="21">
        <f t="shared" si="185"/>
        <v>2.0492691795101421E-5</v>
      </c>
      <c r="AA50" s="21">
        <f>Z50*Input!X50/100</f>
        <v>6.9254664352197179E-8</v>
      </c>
      <c r="AB50" s="14">
        <v>0.05</v>
      </c>
      <c r="AC50" s="14">
        <v>0.85</v>
      </c>
      <c r="AD50" s="21">
        <f>(((Input!G50*$L$4*0.000000001*Input!U50*(230/229))-((AB50*0.000000000000001)+(Input!G50*AC50*0.000000000000001)))/Input!F50)*1000000000000</f>
        <v>6.1759019481485405E-2</v>
      </c>
      <c r="AE50" s="21">
        <f>AD50*Input!V50/100</f>
        <v>1.1601754887692701E-3</v>
      </c>
      <c r="AF50" s="21">
        <f t="shared" si="186"/>
        <v>2.8155025228532708E-3</v>
      </c>
      <c r="AG50" s="21">
        <f>AF50*Input!V50/100</f>
        <v>5.2890687757140582E-5</v>
      </c>
      <c r="AH50" s="9">
        <f t="shared" si="187"/>
        <v>137.39056591512733</v>
      </c>
      <c r="AI50" s="3">
        <f t="shared" si="188"/>
        <v>2.6223852578596052</v>
      </c>
      <c r="AJ50" s="22">
        <f t="shared" si="189"/>
        <v>464.15257494610597</v>
      </c>
      <c r="AK50" s="3">
        <f t="shared" si="190"/>
        <v>6.2191493545145153</v>
      </c>
      <c r="AL50" s="3">
        <f t="shared" si="191"/>
        <v>3.8696221057168745E-2</v>
      </c>
      <c r="AM50" s="3">
        <f t="shared" si="192"/>
        <v>7.2695235310223289E-4</v>
      </c>
      <c r="AN50" s="9">
        <f>AL50*1/((AN49+AN51)/2)</f>
        <v>3.8828936821476298E-2</v>
      </c>
      <c r="AO50" s="21">
        <f t="shared" si="193"/>
        <v>7.2944556909390818E-4</v>
      </c>
      <c r="AP50" s="58">
        <f t="shared" si="194"/>
        <v>2.9310999999999998</v>
      </c>
      <c r="AQ50" s="58">
        <f t="shared" si="195"/>
        <v>5.8999999999999997E-2</v>
      </c>
      <c r="AR50" s="58">
        <f t="shared" si="196"/>
        <v>2.0128961823206306</v>
      </c>
      <c r="AS50" s="67">
        <f t="shared" si="197"/>
        <v>2.8165122400815524E-4</v>
      </c>
      <c r="AT50" s="67">
        <f t="shared" si="198"/>
        <v>9.5278925609420287E-7</v>
      </c>
      <c r="AU50" s="58">
        <v>0.75</v>
      </c>
      <c r="AV50" s="58">
        <f t="shared" si="199"/>
        <v>0.375</v>
      </c>
      <c r="AW50" s="58">
        <f t="shared" si="200"/>
        <v>2.9154</v>
      </c>
      <c r="AX50" s="57">
        <f t="shared" si="201"/>
        <v>5.6360241300000002E-2</v>
      </c>
      <c r="AY50" s="47">
        <f t="shared" si="202"/>
        <v>5.7669001279256886E-2</v>
      </c>
      <c r="AZ50" s="9" t="str">
        <f>Input!B50</f>
        <v>K2-U4 Kleine Teufelshöhle</v>
      </c>
      <c r="BA50" s="48">
        <f>Input!E50</f>
        <v>5.3681000000000001</v>
      </c>
      <c r="BB50" s="58">
        <f t="shared" si="203"/>
        <v>467.9928970270974</v>
      </c>
      <c r="BC50" s="22">
        <f t="shared" si="204"/>
        <v>6.271048677850219</v>
      </c>
      <c r="BD50" s="9">
        <f t="shared" si="205"/>
        <v>2857.4</v>
      </c>
      <c r="BE50" s="49">
        <f t="shared" si="206"/>
        <v>28.834500639628445</v>
      </c>
      <c r="BF50" s="89">
        <f t="shared" si="207"/>
        <v>1.9780819537372878</v>
      </c>
      <c r="BG50" s="85"/>
      <c r="BH50" s="85"/>
      <c r="BI50" s="85"/>
      <c r="BJ50" s="85"/>
      <c r="BK50" s="85"/>
      <c r="BL50" s="85"/>
      <c r="BM50" s="90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</row>
    <row r="51" spans="1:109" s="155" customFormat="1" ht="15" customHeight="1" x14ac:dyDescent="0.2">
      <c r="A51" s="138">
        <f>Input!A51</f>
        <v>6555</v>
      </c>
      <c r="B51" s="138" t="str">
        <f>Input!B51</f>
        <v>Hu1-13</v>
      </c>
      <c r="C51" s="138">
        <f>Input!O51</f>
        <v>2.1532718302028924</v>
      </c>
      <c r="D51" s="138">
        <f>C51*Input!P51/100</f>
        <v>5.3407631090769334E-2</v>
      </c>
      <c r="E51" s="139">
        <f>Input!M51</f>
        <v>2.7693255898697937</v>
      </c>
      <c r="F51" s="140">
        <f>E51*Input!N51/100</f>
        <v>5.8490236147536753E-4</v>
      </c>
      <c r="G51" s="141">
        <f t="shared" si="182"/>
        <v>381.83461233124717</v>
      </c>
      <c r="H51" s="140">
        <f>G51*Input!L51/100</f>
        <v>3.5823398686374512E-2</v>
      </c>
      <c r="I51" s="138">
        <v>0</v>
      </c>
      <c r="J51" s="142">
        <f>(((C51*$G$4*0.000000001*Input!G51*(234/233))-(I51*0.000000000000001))/Input!F51)*1000000000000</f>
        <v>767.48577525195844</v>
      </c>
      <c r="K51" s="138">
        <f>J51*Input!P51/100</f>
        <v>19.03596033586129</v>
      </c>
      <c r="L51" s="143">
        <f t="shared" si="183"/>
        <v>10.613770393151764</v>
      </c>
      <c r="M51" s="144">
        <f>L51*Input!P51/100</f>
        <v>0.26325349437472889</v>
      </c>
      <c r="N51" s="138">
        <v>0</v>
      </c>
      <c r="O51" s="142">
        <f>(((G51*$D$4*0.000000001*Input!G51*(238/236))-(N51*0.000000001))/Input!F51)*1000000</f>
        <v>13.709569727833026</v>
      </c>
      <c r="P51" s="138">
        <f>O51*Input!L51/100</f>
        <v>1.2862201757465525E-3</v>
      </c>
      <c r="Q51" s="145">
        <f t="shared" si="184"/>
        <v>10.228698729717703</v>
      </c>
      <c r="R51" s="146">
        <f>Q51*Input!L51/100</f>
        <v>9.5964781820148139E-4</v>
      </c>
      <c r="S51" s="144">
        <f>Input!S51*0.0000028263/0.000000000155125</f>
        <v>0.9951766977320714</v>
      </c>
      <c r="T51" s="138">
        <f>S51*Input!T51/100</f>
        <v>3.9226885851413856E-3</v>
      </c>
      <c r="U51" s="144">
        <f>S51</f>
        <v>0.9951766977320714</v>
      </c>
      <c r="V51" s="138">
        <f>U51*Input!T51/100</f>
        <v>3.9226885851413856E-3</v>
      </c>
      <c r="W51" s="147">
        <v>0</v>
      </c>
      <c r="X51" s="142">
        <f>((($L$4*0.000000001*Input!G51/Input!W51*(232/229))-(W51*0.000000001))/Input!F51)*1000000000</f>
        <v>0.97016974417375013</v>
      </c>
      <c r="Y51" s="142">
        <f>X51*Input!X51/100</f>
        <v>8.8789051718389262E-3</v>
      </c>
      <c r="Z51" s="142">
        <f t="shared" si="185"/>
        <v>2.3688769212326817E-4</v>
      </c>
      <c r="AA51" s="142">
        <f>Z51*Input!X51/100</f>
        <v>2.1679745914252996E-6</v>
      </c>
      <c r="AB51" s="143">
        <v>0</v>
      </c>
      <c r="AC51" s="143">
        <v>0.85</v>
      </c>
      <c r="AD51" s="142">
        <f>(((Input!G51*$L$4*0.000000001*Input!U51*(230/229))-((AB51*0.000000000000001)+(Input!G51*AC51*0.000000000000001)))/Input!F51)*1000000000000</f>
        <v>223.65316247374651</v>
      </c>
      <c r="AE51" s="142">
        <f>AD51*Input!V51/100</f>
        <v>0.89638106430386033</v>
      </c>
      <c r="AF51" s="142">
        <f t="shared" si="186"/>
        <v>10.196017496322478</v>
      </c>
      <c r="AG51" s="142">
        <f>AF51*Input!V51/100</f>
        <v>4.0864689387466922E-2</v>
      </c>
      <c r="AH51" s="138">
        <f t="shared" si="187"/>
        <v>43041.567102679284</v>
      </c>
      <c r="AI51" s="147">
        <f t="shared" si="188"/>
        <v>430.02975020224915</v>
      </c>
      <c r="AJ51" s="144">
        <f t="shared" si="189"/>
        <v>-4.8233022679285975</v>
      </c>
      <c r="AK51" s="147">
        <f t="shared" si="190"/>
        <v>3.9226885851413855</v>
      </c>
      <c r="AL51" s="147">
        <f t="shared" si="191"/>
        <v>0.99680494711411571</v>
      </c>
      <c r="AM51" s="147">
        <f t="shared" si="192"/>
        <v>3.9961959006390392E-3</v>
      </c>
      <c r="AN51" s="138">
        <f>AF51/Q51</f>
        <v>0.99680494711411571</v>
      </c>
      <c r="AO51" s="142">
        <f t="shared" si="193"/>
        <v>3.9961959006390392E-3</v>
      </c>
      <c r="AP51" s="138" t="str">
        <f t="shared" si="194"/>
        <v>Out of range</v>
      </c>
      <c r="AQ51" s="138" t="e">
        <f t="shared" si="195"/>
        <v>#VALUE!</v>
      </c>
      <c r="AR51" s="138" t="e">
        <f t="shared" si="196"/>
        <v>#VALUE!</v>
      </c>
      <c r="AS51" s="146">
        <f t="shared" si="197"/>
        <v>2.3159123010929262E-5</v>
      </c>
      <c r="AT51" s="146">
        <f t="shared" si="198"/>
        <v>2.1196132191178957E-7</v>
      </c>
      <c r="AU51" s="138">
        <v>0.75</v>
      </c>
      <c r="AV51" s="138">
        <f t="shared" si="199"/>
        <v>0.375</v>
      </c>
      <c r="AW51" s="138" t="str">
        <f t="shared" si="200"/>
        <v>Out of range</v>
      </c>
      <c r="AX51" s="148">
        <f t="shared" si="201"/>
        <v>308.18529572800003</v>
      </c>
      <c r="AY51" s="148" t="e">
        <f t="shared" si="202"/>
        <v>#VALUE!</v>
      </c>
      <c r="AZ51" s="138" t="str">
        <f>Input!B51</f>
        <v>Hu1-13</v>
      </c>
      <c r="BA51" s="149">
        <f>Input!E51</f>
        <v>0</v>
      </c>
      <c r="BB51" s="138" t="e">
        <f t="shared" si="203"/>
        <v>#VALUE!</v>
      </c>
      <c r="BC51" s="144" t="e">
        <f t="shared" si="204"/>
        <v>#VALUE!</v>
      </c>
      <c r="BD51" s="138" t="e">
        <f t="shared" si="205"/>
        <v>#VALUE!</v>
      </c>
      <c r="BE51" s="150" t="e">
        <f t="shared" si="206"/>
        <v>#VALUE!</v>
      </c>
      <c r="BF51" s="151" t="e">
        <f t="shared" si="207"/>
        <v>#VALUE!</v>
      </c>
      <c r="BG51" s="152"/>
      <c r="BH51" s="152"/>
      <c r="BI51" s="152"/>
      <c r="BJ51" s="152"/>
      <c r="BK51" s="152"/>
      <c r="BL51" s="152"/>
      <c r="BM51" s="156"/>
      <c r="BN51" s="152"/>
      <c r="BO51" s="152"/>
      <c r="BP51" s="152"/>
      <c r="BQ51" s="152"/>
      <c r="BR51" s="152"/>
      <c r="BS51" s="152"/>
      <c r="BT51" s="152"/>
      <c r="BU51" s="152"/>
      <c r="BV51" s="152"/>
      <c r="BW51" s="152"/>
      <c r="BX51" s="152"/>
      <c r="BY51" s="152"/>
      <c r="BZ51" s="152"/>
      <c r="CA51" s="152"/>
      <c r="CB51" s="152"/>
      <c r="CC51" s="152"/>
      <c r="CD51" s="152"/>
      <c r="CE51" s="152"/>
      <c r="CF51" s="152"/>
      <c r="CG51" s="152"/>
      <c r="CH51" s="152"/>
      <c r="CI51" s="152"/>
      <c r="CJ51" s="152"/>
      <c r="CK51" s="152"/>
      <c r="CL51" s="152"/>
      <c r="CM51" s="152"/>
      <c r="CN51" s="152"/>
      <c r="CO51" s="152"/>
      <c r="CP51" s="152"/>
      <c r="CQ51" s="152"/>
      <c r="CR51" s="152"/>
      <c r="CS51" s="152"/>
      <c r="CT51" s="152"/>
      <c r="CU51" s="152"/>
      <c r="CV51" s="152"/>
      <c r="CW51" s="152"/>
      <c r="CX51" s="152"/>
      <c r="CY51" s="152"/>
      <c r="CZ51" s="152"/>
      <c r="DA51" s="152"/>
      <c r="DB51" s="152"/>
      <c r="DC51" s="152"/>
      <c r="DD51" s="152"/>
      <c r="DE51" s="152"/>
    </row>
    <row r="52" spans="1:109" ht="15" customHeight="1" x14ac:dyDescent="0.2">
      <c r="A52" s="9">
        <f>Input!A52</f>
        <v>8214</v>
      </c>
      <c r="B52" s="9" t="str">
        <f>Input!B52</f>
        <v>K2-U5 Kleine Teufelshöhle</v>
      </c>
      <c r="C52" s="9">
        <f>Input!O52</f>
        <v>0.54972237075235797</v>
      </c>
      <c r="D52" s="9">
        <f>C52*Input!P52/100</f>
        <v>3.577601131768607E-3</v>
      </c>
      <c r="E52" s="11">
        <f>Input!M52</f>
        <v>0.47364845376241466</v>
      </c>
      <c r="F52" s="12">
        <f>E52*Input!N52/100</f>
        <v>5.0844352682717859E-5</v>
      </c>
      <c r="G52" s="13">
        <f t="shared" ref="G52:G53" si="208">E52*137.88</f>
        <v>65.306648804761736</v>
      </c>
      <c r="H52" s="12">
        <f>G52*Input!L52/100</f>
        <v>8.9508406249649113E-3</v>
      </c>
      <c r="I52" s="9">
        <v>0.3</v>
      </c>
      <c r="J52" s="21">
        <f>(((C52*$G$4*0.000000001*Input!G52*(234/233))-(I52*0.000000000000001))/Input!F52)*1000000000000</f>
        <v>10.58523751952683</v>
      </c>
      <c r="K52" s="9">
        <f>J52*Input!P52/100</f>
        <v>6.8888878722671618E-2</v>
      </c>
      <c r="L52" s="14">
        <f t="shared" ref="L52:L53" si="209">(J52/234)*602200000000*0.0000028263/(365.2425*24*60)</f>
        <v>0.14638614058006466</v>
      </c>
      <c r="M52" s="22">
        <f>L52*Input!P52/100</f>
        <v>9.5268311802140955E-4</v>
      </c>
      <c r="N52" s="9">
        <v>5.0000000000000001E-3</v>
      </c>
      <c r="O52" s="21">
        <f>(((G52*$D$4*0.000000001*Input!G52*(238/236))-(N52*0.000000001))/Input!F52)*1000000</f>
        <v>0.12666830679062691</v>
      </c>
      <c r="P52" s="9">
        <f>O52*Input!L52/100</f>
        <v>1.7360986164005921E-5</v>
      </c>
      <c r="Q52" s="23">
        <f t="shared" ref="Q52:Q53" si="210">(O52/238.05)*602200000000000000*0.00000000015512/(365.2425*24*60)</f>
        <v>9.4507119806565357E-2</v>
      </c>
      <c r="R52" s="24">
        <f>Q52*Input!L52/100</f>
        <v>1.2953017537953233E-5</v>
      </c>
      <c r="S52" s="65">
        <f>Input!S52*0.0000028263/0.000000000155125</f>
        <v>1.5272614622489231</v>
      </c>
      <c r="T52" s="9">
        <f>S52*Input!T52/100</f>
        <v>4.8728366153885181E-3</v>
      </c>
      <c r="U52" s="9">
        <f>S52*1/((U51+U53)/2)</f>
        <v>1.5346636087133376</v>
      </c>
      <c r="V52" s="9">
        <f>U52*Input!T52/100</f>
        <v>4.8964536915839414E-3</v>
      </c>
      <c r="W52" s="3">
        <v>3.0000000000000001E-3</v>
      </c>
      <c r="X52" s="21">
        <f>((($L$4*0.000000001*Input!G52/Input!W52*(232/229))-(W52*0.000000001))/Input!F52)*1000000000</f>
        <v>0.15262014131998683</v>
      </c>
      <c r="Y52" s="21">
        <f>X52*Input!X52/100</f>
        <v>4.7466908145020958E-4</v>
      </c>
      <c r="Z52" s="21">
        <f t="shared" ref="Z52:Z53" si="211">(X52/232)*6.022E+23*0.000000001*0.000000000049475/(365.2425*24*60)</f>
        <v>3.7265471600136645E-5</v>
      </c>
      <c r="AA52" s="21">
        <f>Z52*Input!X52/100</f>
        <v>1.1590060801450224E-7</v>
      </c>
      <c r="AB52" s="14">
        <v>0.05</v>
      </c>
      <c r="AC52" s="14">
        <v>0.85</v>
      </c>
      <c r="AD52" s="21">
        <f>(((Input!G52*$L$4*0.000000001*Input!U52*(230/229))-((AB52*0.000000000000001)+(Input!G52*AC52*0.000000000000001)))/Input!F52)*1000000000000</f>
        <v>0.11966399681783149</v>
      </c>
      <c r="AE52" s="21">
        <f>AD52*Input!V52/100</f>
        <v>1.2245096993382851E-3</v>
      </c>
      <c r="AF52" s="21">
        <f t="shared" ref="AF52:AF53" si="212">(AD52/230)*602200000000*0.0000091577/(365.2425*24*60)</f>
        <v>5.4553049540612139E-3</v>
      </c>
      <c r="AG52" s="21">
        <f>AF52*Input!V52/100</f>
        <v>5.5823589439900241E-5</v>
      </c>
      <c r="AH52" s="9">
        <f t="shared" ref="AH52:AH53" si="213">AF52/Z52</f>
        <v>146.39033721610571</v>
      </c>
      <c r="AI52" s="3">
        <f t="shared" ref="AI52:AI53" si="214">AH52*SQRT((AG52/AF52)^2+(AA52/Z52)^2)</f>
        <v>1.5656593583997123</v>
      </c>
      <c r="AJ52" s="22">
        <f t="shared" ref="AJ52:AJ53" si="215">(U52-1)*1000</f>
        <v>534.66360871333768</v>
      </c>
      <c r="AK52" s="3">
        <f t="shared" ref="AK52:AK53" si="216">V52*1000</f>
        <v>4.8964536915839414</v>
      </c>
      <c r="AL52" s="3">
        <f t="shared" ref="AL52:AL53" si="217">AF52/Q52</f>
        <v>5.7723745737114689E-2</v>
      </c>
      <c r="AM52" s="3">
        <f t="shared" ref="AM52:AM53" si="218">AL52*SQRT((R52/Q52)^2+(AG52/AF52)^2)</f>
        <v>5.9073429202418965E-4</v>
      </c>
      <c r="AN52" s="9">
        <f>AL52*1/((AN51+AN53)/2)</f>
        <v>5.7908767311230437E-2</v>
      </c>
      <c r="AO52" s="21">
        <f t="shared" ref="AO52:AO53" si="219">AN52*SQRT((R52/Q52)^2+(AG52/AF52)^2)</f>
        <v>5.9262776908806968E-4</v>
      </c>
      <c r="AP52" s="58">
        <f t="shared" ref="AP52:AP53" si="220">ThU_Alter_Kombi(AN52,U52)</f>
        <v>4.1913999999999998</v>
      </c>
      <c r="AQ52" s="58">
        <f t="shared" ref="AQ52:AQ53" si="221">Montealter(AN52,AO52,U52,V52)</f>
        <v>4.1799999999999997E-2</v>
      </c>
      <c r="AR52" s="58">
        <f t="shared" ref="AR52:AR53" si="222">(AQ52/AP52)*100</f>
        <v>0.99728014505893015</v>
      </c>
      <c r="AS52" s="67">
        <f t="shared" ref="AS52:AS53" si="223">Z52/Q52</f>
        <v>3.9431390646980474E-4</v>
      </c>
      <c r="AT52" s="67">
        <f t="shared" ref="AT52:AT53" si="224">AS52*SQRT((Y52/X52)^2+(P52/O52)^2)</f>
        <v>1.2275593052235964E-6</v>
      </c>
      <c r="AU52" s="58">
        <v>0.75</v>
      </c>
      <c r="AV52" s="58">
        <f t="shared" ref="AV52:AV53" si="225">AU52/2</f>
        <v>0.375</v>
      </c>
      <c r="AW52" s="58">
        <f t="shared" ref="AW52:AW53" si="226">marincorr_age(AN52,U52,AS52,AU52)</f>
        <v>4.1703999999999999</v>
      </c>
      <c r="AX52" s="57">
        <f t="shared" ref="AX52:AX53" si="227">marincorr_age_error(AN52, AO52, U52, V52, AS52, AT52, AU52, AV52)</f>
        <v>4.6936059199999998E-2</v>
      </c>
      <c r="AY52" s="47">
        <f t="shared" ref="AY52:AY53" si="228">SQRT(((AU52*EXP(-0.0000091577*AW52*1000))/(0.0000091577*(EXP(-0.0000091577*AW52*1000)+(AJ52/1000)*EXP(-(0.0000091577-0.0000028263)*AW52*1000)-AS52*AU52*EXP(-0.0000091577*AW52*1000))))^2*AT52^2+((AS52*EXP(-0.0000091577*AW52*1000))/(0.0000091577*(EXP(-0.0000091577*AW52*1000)+(AJ52/1000)*EXP(-(0.0000091577-0.0000028263)*AW52*1000)-AS52*AU52*EXP(-0.0000091577*AW52*1000))))^2*AV52^2+((0.0000091577/(0.0000091577-0.0000028263))*(EXP(-(0.0000091577-0.0000028263)*AW52*1000)-1)/(0.0000091577*(EXP(-0.0000091577*AW52*1000)+(AJ52/1000)*EXP(-(0.0000091577-0.0000028263)*AW52*1000)-AS52*AU52*EXP(-0.0000091577*AW52*1000))))^2*T52^2+(1/(0.0000091577*(EXP(-0.0000091577*AW52*1000)+(AJ52/1000)*EXP(-(0.0000091577-0.0000028263)*AW52*1000)-AS52*AU52*EXP(-0.0000091577*AW52*1000))))^2*AO52^2)/1000</f>
        <v>4.6871991870018344E-2</v>
      </c>
      <c r="AZ52" s="9" t="str">
        <f>Input!B52</f>
        <v>K2-U5 Kleine Teufelshöhle</v>
      </c>
      <c r="BA52" s="48">
        <f>Input!E52</f>
        <v>6.2380000000000004</v>
      </c>
      <c r="BB52" s="58">
        <f t="shared" ref="BB52:BB53" si="229">((U52-1)*EXP(0.0000028263*AW52*1000))*1000</f>
        <v>541.00286895843146</v>
      </c>
      <c r="BC52" s="22">
        <f t="shared" ref="BC52:BC53" si="230">SQRT((EXP(0.0000028263*AW52*1000)*V52)^2+((U52-1)*0.0000028263*EXP(0.0000028263*AW52*1000)*AX52*1000)^2)*1000</f>
        <v>4.9550284398737157</v>
      </c>
      <c r="BD52" s="9">
        <f t="shared" ref="BD52:BD53" si="231">AW52*1000-58</f>
        <v>4112.3999999999996</v>
      </c>
      <c r="BE52" s="49">
        <f t="shared" ref="BE52:BE53" si="232">AY52/2*1000</f>
        <v>23.435995935009171</v>
      </c>
      <c r="BF52" s="89">
        <f t="shared" ref="BF52:BF53" si="233">AY52/AW52*100</f>
        <v>1.123920771868846</v>
      </c>
      <c r="BG52" s="85"/>
      <c r="BH52" s="85"/>
      <c r="BI52" s="85"/>
      <c r="BJ52" s="85"/>
      <c r="BK52" s="85"/>
      <c r="BL52" s="85"/>
      <c r="BM52" s="90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</row>
    <row r="53" spans="1:109" s="155" customFormat="1" ht="15" customHeight="1" x14ac:dyDescent="0.2">
      <c r="A53" s="138">
        <f>Input!A53</f>
        <v>6555</v>
      </c>
      <c r="B53" s="138" t="str">
        <f>Input!B53</f>
        <v>Hu1-13</v>
      </c>
      <c r="C53" s="138">
        <f>Input!O53</f>
        <v>2.1532718302028924</v>
      </c>
      <c r="D53" s="138">
        <f>C53*Input!P53/100</f>
        <v>5.3407631090769334E-2</v>
      </c>
      <c r="E53" s="139">
        <f>Input!M53</f>
        <v>2.7693255898697937</v>
      </c>
      <c r="F53" s="140">
        <f>E53*Input!N53/100</f>
        <v>5.8490236147536753E-4</v>
      </c>
      <c r="G53" s="141">
        <f t="shared" si="208"/>
        <v>381.83461233124717</v>
      </c>
      <c r="H53" s="140">
        <f>G53*Input!L53/100</f>
        <v>3.5823398686374512E-2</v>
      </c>
      <c r="I53" s="138">
        <v>0</v>
      </c>
      <c r="J53" s="142">
        <f>(((C53*$G$4*0.000000001*Input!G53*(234/233))-(I53*0.000000000000001))/Input!F53)*1000000000000</f>
        <v>767.48577525195844</v>
      </c>
      <c r="K53" s="138">
        <f>J53*Input!P53/100</f>
        <v>19.03596033586129</v>
      </c>
      <c r="L53" s="143">
        <f t="shared" si="209"/>
        <v>10.613770393151764</v>
      </c>
      <c r="M53" s="144">
        <f>L53*Input!P53/100</f>
        <v>0.26325349437472889</v>
      </c>
      <c r="N53" s="138">
        <v>0</v>
      </c>
      <c r="O53" s="142">
        <f>(((G53*$D$4*0.000000001*Input!G53*(238/236))-(N53*0.000000001))/Input!F53)*1000000</f>
        <v>13.709569727833026</v>
      </c>
      <c r="P53" s="138">
        <f>O53*Input!L53/100</f>
        <v>1.2862201757465525E-3</v>
      </c>
      <c r="Q53" s="145">
        <f t="shared" si="210"/>
        <v>10.228698729717703</v>
      </c>
      <c r="R53" s="146">
        <f>Q53*Input!L53/100</f>
        <v>9.5964781820148139E-4</v>
      </c>
      <c r="S53" s="144">
        <f>Input!S53*0.0000028263/0.000000000155125</f>
        <v>0.9951766977320714</v>
      </c>
      <c r="T53" s="138">
        <f>S53*Input!T53/100</f>
        <v>3.9226885851413856E-3</v>
      </c>
      <c r="U53" s="144">
        <f>S53</f>
        <v>0.9951766977320714</v>
      </c>
      <c r="V53" s="138">
        <f>U53*Input!T53/100</f>
        <v>3.9226885851413856E-3</v>
      </c>
      <c r="W53" s="147">
        <v>0</v>
      </c>
      <c r="X53" s="142">
        <f>((($L$4*0.000000001*Input!G53/Input!W53*(232/229))-(W53*0.000000001))/Input!F53)*1000000000</f>
        <v>0.97016974417375013</v>
      </c>
      <c r="Y53" s="142">
        <f>X53*Input!X53/100</f>
        <v>8.8789051718389262E-3</v>
      </c>
      <c r="Z53" s="142">
        <f t="shared" si="211"/>
        <v>2.3688769212326817E-4</v>
      </c>
      <c r="AA53" s="142">
        <f>Z53*Input!X53/100</f>
        <v>2.1679745914252996E-6</v>
      </c>
      <c r="AB53" s="143">
        <v>0</v>
      </c>
      <c r="AC53" s="143">
        <v>0.85</v>
      </c>
      <c r="AD53" s="142">
        <f>(((Input!G53*$L$4*0.000000001*Input!U53*(230/229))-((AB53*0.000000000000001)+(Input!G53*AC53*0.000000000000001)))/Input!F53)*1000000000000</f>
        <v>223.65316247374651</v>
      </c>
      <c r="AE53" s="142">
        <f>AD53*Input!V53/100</f>
        <v>0.89638106430386033</v>
      </c>
      <c r="AF53" s="142">
        <f t="shared" si="212"/>
        <v>10.196017496322478</v>
      </c>
      <c r="AG53" s="142">
        <f>AF53*Input!V53/100</f>
        <v>4.0864689387466922E-2</v>
      </c>
      <c r="AH53" s="138">
        <f t="shared" si="213"/>
        <v>43041.567102679284</v>
      </c>
      <c r="AI53" s="147">
        <f t="shared" si="214"/>
        <v>430.02975020224915</v>
      </c>
      <c r="AJ53" s="144">
        <f t="shared" si="215"/>
        <v>-4.8233022679285975</v>
      </c>
      <c r="AK53" s="147">
        <f t="shared" si="216"/>
        <v>3.9226885851413855</v>
      </c>
      <c r="AL53" s="147">
        <f t="shared" si="217"/>
        <v>0.99680494711411571</v>
      </c>
      <c r="AM53" s="147">
        <f t="shared" si="218"/>
        <v>3.9961959006390392E-3</v>
      </c>
      <c r="AN53" s="138">
        <f>AF53/Q53</f>
        <v>0.99680494711411571</v>
      </c>
      <c r="AO53" s="142">
        <f t="shared" si="219"/>
        <v>3.9961959006390392E-3</v>
      </c>
      <c r="AP53" s="138" t="str">
        <f t="shared" si="220"/>
        <v>Out of range</v>
      </c>
      <c r="AQ53" s="138" t="e">
        <f t="shared" si="221"/>
        <v>#VALUE!</v>
      </c>
      <c r="AR53" s="138" t="e">
        <f t="shared" si="222"/>
        <v>#VALUE!</v>
      </c>
      <c r="AS53" s="146">
        <f t="shared" si="223"/>
        <v>2.3159123010929262E-5</v>
      </c>
      <c r="AT53" s="146">
        <f t="shared" si="224"/>
        <v>2.1196132191178957E-7</v>
      </c>
      <c r="AU53" s="138">
        <v>0.75</v>
      </c>
      <c r="AV53" s="138">
        <f t="shared" si="225"/>
        <v>0.375</v>
      </c>
      <c r="AW53" s="138" t="str">
        <f t="shared" si="226"/>
        <v>Out of range</v>
      </c>
      <c r="AX53" s="148">
        <f t="shared" si="227"/>
        <v>282.6664031702</v>
      </c>
      <c r="AY53" s="148" t="e">
        <f t="shared" si="228"/>
        <v>#VALUE!</v>
      </c>
      <c r="AZ53" s="138" t="str">
        <f>Input!B53</f>
        <v>Hu1-13</v>
      </c>
      <c r="BA53" s="149">
        <f>Input!E53</f>
        <v>0</v>
      </c>
      <c r="BB53" s="138" t="e">
        <f t="shared" si="229"/>
        <v>#VALUE!</v>
      </c>
      <c r="BC53" s="144" t="e">
        <f t="shared" si="230"/>
        <v>#VALUE!</v>
      </c>
      <c r="BD53" s="138" t="e">
        <f t="shared" si="231"/>
        <v>#VALUE!</v>
      </c>
      <c r="BE53" s="150" t="e">
        <f t="shared" si="232"/>
        <v>#VALUE!</v>
      </c>
      <c r="BF53" s="151" t="e">
        <f t="shared" si="233"/>
        <v>#VALUE!</v>
      </c>
      <c r="BG53" s="152"/>
      <c r="BH53" s="152"/>
      <c r="BI53" s="152"/>
      <c r="BJ53" s="152"/>
      <c r="BK53" s="152"/>
      <c r="BL53" s="152"/>
      <c r="BM53" s="156"/>
      <c r="BN53" s="152"/>
      <c r="BO53" s="152"/>
      <c r="BP53" s="152"/>
      <c r="BQ53" s="152"/>
      <c r="BR53" s="152"/>
      <c r="BS53" s="152"/>
      <c r="BT53" s="152"/>
      <c r="BU53" s="152"/>
      <c r="BV53" s="152"/>
      <c r="BW53" s="152"/>
      <c r="BX53" s="152"/>
      <c r="BY53" s="152"/>
      <c r="BZ53" s="152"/>
      <c r="CA53" s="152"/>
      <c r="CB53" s="152"/>
      <c r="CC53" s="152"/>
      <c r="CD53" s="152"/>
      <c r="CE53" s="152"/>
      <c r="CF53" s="152"/>
      <c r="CG53" s="152"/>
      <c r="CH53" s="152"/>
      <c r="CI53" s="152"/>
      <c r="CJ53" s="152"/>
      <c r="CK53" s="152"/>
      <c r="CL53" s="152"/>
      <c r="CM53" s="152"/>
      <c r="CN53" s="152"/>
      <c r="CO53" s="152"/>
      <c r="CP53" s="152"/>
      <c r="CQ53" s="152"/>
      <c r="CR53" s="152"/>
      <c r="CS53" s="152"/>
      <c r="CT53" s="152"/>
      <c r="CU53" s="152"/>
      <c r="CV53" s="152"/>
      <c r="CW53" s="152"/>
      <c r="CX53" s="152"/>
      <c r="CY53" s="152"/>
      <c r="CZ53" s="152"/>
      <c r="DA53" s="152"/>
      <c r="DB53" s="152"/>
      <c r="DC53" s="152"/>
      <c r="DD53" s="152"/>
      <c r="DE53" s="152"/>
    </row>
    <row r="54" spans="1:109" s="76" customFormat="1" ht="15" customHeight="1" x14ac:dyDescent="0.2">
      <c r="A54" s="58"/>
      <c r="B54" s="58"/>
      <c r="C54" s="58"/>
      <c r="D54" s="58"/>
      <c r="E54" s="60"/>
      <c r="F54" s="61"/>
      <c r="G54" s="59"/>
      <c r="H54" s="61"/>
      <c r="I54" s="58"/>
      <c r="J54" s="63"/>
      <c r="K54" s="58"/>
      <c r="L54" s="64"/>
      <c r="M54" s="65"/>
      <c r="N54" s="58"/>
      <c r="O54" s="63"/>
      <c r="P54" s="58"/>
      <c r="Q54" s="66"/>
      <c r="R54" s="67"/>
      <c r="S54" s="65"/>
      <c r="T54" s="58"/>
      <c r="U54" s="58"/>
      <c r="V54" s="58"/>
      <c r="W54" s="68"/>
      <c r="X54" s="63"/>
      <c r="Y54" s="63"/>
      <c r="Z54" s="63"/>
      <c r="AA54" s="63"/>
      <c r="AB54" s="64"/>
      <c r="AC54" s="64"/>
      <c r="AD54" s="63"/>
      <c r="AE54" s="63"/>
      <c r="AF54" s="63"/>
      <c r="AG54" s="63"/>
      <c r="AH54" s="58"/>
      <c r="AI54" s="68"/>
      <c r="AJ54" s="65"/>
      <c r="AK54" s="68"/>
      <c r="AL54" s="68"/>
      <c r="AM54" s="68"/>
      <c r="AN54" s="58"/>
      <c r="AO54" s="63"/>
      <c r="AP54" s="58"/>
      <c r="AQ54" s="58"/>
      <c r="AR54" s="58"/>
      <c r="AS54" s="67"/>
      <c r="AT54" s="67"/>
      <c r="AU54" s="58"/>
      <c r="AV54" s="58"/>
      <c r="AW54" s="58"/>
      <c r="AX54" s="57"/>
      <c r="AY54" s="57"/>
      <c r="AZ54" s="58"/>
      <c r="BA54" s="69"/>
      <c r="BB54" s="58"/>
      <c r="BC54" s="65"/>
      <c r="BD54" s="58"/>
      <c r="BE54" s="62"/>
      <c r="BF54" s="74"/>
      <c r="BG54" s="75"/>
      <c r="BH54" s="75"/>
      <c r="BI54" s="75"/>
      <c r="BJ54" s="75"/>
      <c r="BK54" s="75"/>
      <c r="BL54" s="75"/>
      <c r="BM54" s="103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</row>
    <row r="55" spans="1:109" s="155" customFormat="1" ht="15" customHeight="1" x14ac:dyDescent="0.2">
      <c r="A55" s="138">
        <f>Input!A55</f>
        <v>6555</v>
      </c>
      <c r="B55" s="138" t="str">
        <f>Input!B55</f>
        <v>Hu1-13</v>
      </c>
      <c r="C55" s="138">
        <f>Input!O55</f>
        <v>2.0590492006142287</v>
      </c>
      <c r="D55" s="138">
        <f>C55*Input!P55/100</f>
        <v>4.4732773810277404E-2</v>
      </c>
      <c r="E55" s="139">
        <f>Input!M55</f>
        <v>2.7691626210319735</v>
      </c>
      <c r="F55" s="140">
        <f>E55*Input!N55/100</f>
        <v>6.7239608903730316E-4</v>
      </c>
      <c r="G55" s="141">
        <f t="shared" ref="G55:G63" si="234">E55*137.88</f>
        <v>381.81214218788847</v>
      </c>
      <c r="H55" s="140">
        <f>G55*Input!L55/100</f>
        <v>5.4859756528976497E-2</v>
      </c>
      <c r="I55" s="138">
        <v>0</v>
      </c>
      <c r="J55" s="142">
        <f>(((C55*$G$4*0.000000001*Input!G55*(234/233))-(I55*0.000000000000001))/Input!F55)*1000000000000</f>
        <v>733.90221794079446</v>
      </c>
      <c r="K55" s="138">
        <f>J55*Input!P55/100</f>
        <v>15.944000708780154</v>
      </c>
      <c r="L55" s="143">
        <f t="shared" ref="L55:L63" si="235">(J55/234)*602200000000*0.0000028263/(365.2425*24*60)</f>
        <v>10.149334207127431</v>
      </c>
      <c r="M55" s="144">
        <f>L55*Input!P55/100</f>
        <v>0.22049394025014502</v>
      </c>
      <c r="N55" s="138">
        <v>0</v>
      </c>
      <c r="O55" s="142">
        <f>(((G55*$D$4*0.000000001*Input!G55*(238/236))-(N55*0.000000001))/Input!F55)*1000000</f>
        <v>13.708762949224642</v>
      </c>
      <c r="P55" s="138">
        <f>O55*Input!L55/100</f>
        <v>1.9697105319867792E-3</v>
      </c>
      <c r="Q55" s="145">
        <f t="shared" ref="Q55:Q63" si="236">(O55/238.05)*602200000000000000*0.00000000015512/(365.2425*24*60)</f>
        <v>10.228096792859684</v>
      </c>
      <c r="R55" s="146">
        <f>Q55*Input!L55/100</f>
        <v>1.4695994124119993E-3</v>
      </c>
      <c r="S55" s="144">
        <f>Input!S55*0.0000028263/0.000000000155125</f>
        <v>0.99379405860187331</v>
      </c>
      <c r="T55" s="138">
        <f>S55*Input!T55/100</f>
        <v>1.2328140891149149E-3</v>
      </c>
      <c r="U55" s="144">
        <f>S55</f>
        <v>0.99379405860187331</v>
      </c>
      <c r="V55" s="138">
        <f>U55*Input!T55/100</f>
        <v>1.2328140891149149E-3</v>
      </c>
      <c r="W55" s="147">
        <v>0</v>
      </c>
      <c r="X55" s="142">
        <f>((($L$4*0.000000001*Input!G55/Input!W55*(232/229))-(W55*0.000000001))/Input!F55)*1000000000</f>
        <v>0.79745587111303828</v>
      </c>
      <c r="Y55" s="142">
        <f>X55*Input!X55/100</f>
        <v>1.1629613906170986E-2</v>
      </c>
      <c r="Z55" s="142">
        <f t="shared" ref="Z55:Z63" si="237">(X55/232)*6.022E+23*0.000000001*0.000000000049475/(365.2425*24*60)</f>
        <v>1.9471590617268944E-4</v>
      </c>
      <c r="AA55" s="142">
        <f>Z55*Input!X55/100</f>
        <v>2.8396189584985926E-6</v>
      </c>
      <c r="AB55" s="143">
        <v>0</v>
      </c>
      <c r="AC55" s="143">
        <v>0.85</v>
      </c>
      <c r="AD55" s="142">
        <f>(((Input!G55*$L$4*0.000000001*Input!U55*(230/229))-((AB55*0.000000000000001)+(Input!G55*AC55*0.000000000000001)))/Input!F55)*1000000000000</f>
        <v>222.7335567655841</v>
      </c>
      <c r="AE55" s="142">
        <f>AD55*Input!V55/100</f>
        <v>1.1812374566029025</v>
      </c>
      <c r="AF55" s="142">
        <f t="shared" ref="AF55:AF63" si="238">(AD55/230)*602200000000*0.0000091577/(365.2425*24*60)</f>
        <v>10.154094029708215</v>
      </c>
      <c r="AG55" s="142">
        <f>AF55*Input!V55/100</f>
        <v>5.3850871776733443E-2</v>
      </c>
      <c r="AH55" s="138">
        <f t="shared" ref="AH55:AH63" si="239">AF55/Z55</f>
        <v>52148.25141559192</v>
      </c>
      <c r="AI55" s="147">
        <f t="shared" ref="AI55:AI63" si="240">AH55*SQRT((AG55/AF55)^2+(AA55/Z55)^2)</f>
        <v>809.22441559123627</v>
      </c>
      <c r="AJ55" s="144">
        <f t="shared" ref="AJ55:AJ63" si="241">(U55-1)*1000</f>
        <v>-6.2059413981266909</v>
      </c>
      <c r="AK55" s="147">
        <f t="shared" ref="AK55:AK63" si="242">V55*1000</f>
        <v>1.2328140891149149</v>
      </c>
      <c r="AL55" s="147">
        <f t="shared" ref="AL55:AL63" si="243">AF55/Q55</f>
        <v>0.99276475725150248</v>
      </c>
      <c r="AM55" s="147">
        <f t="shared" ref="AM55:AM63" si="244">AL55*SQRT((R55/Q55)^2+(AG55/AF55)^2)</f>
        <v>5.266926284201022E-3</v>
      </c>
      <c r="AN55" s="138">
        <f>AF55/Q55</f>
        <v>0.99276475725150248</v>
      </c>
      <c r="AO55" s="142">
        <f t="shared" ref="AO55:AO63" si="245">AN55*SQRT((R55/Q55)^2+(AG55/AF55)^2)</f>
        <v>5.266926284201022E-3</v>
      </c>
      <c r="AP55" s="138" t="str">
        <f t="shared" ref="AP55:AP63" si="246">ThU_Alter_Kombi(AN55,U55)</f>
        <v>Out of range</v>
      </c>
      <c r="AQ55" s="138" t="e">
        <f t="shared" ref="AQ55:AQ63" si="247">Montealter(AN55,AO55,U55,V55)</f>
        <v>#VALUE!</v>
      </c>
      <c r="AR55" s="138" t="e">
        <f t="shared" ref="AR55:AR63" si="248">(AQ55/AP55)*100</f>
        <v>#VALUE!</v>
      </c>
      <c r="AS55" s="146">
        <f t="shared" ref="AS55:AS63" si="249">Z55/Q55</f>
        <v>1.9037354662953734E-5</v>
      </c>
      <c r="AT55" s="146">
        <f t="shared" ref="AT55:AT63" si="250">AS55*SQRT((Y55/X55)^2+(P55/O55)^2)</f>
        <v>2.7764273603076923E-7</v>
      </c>
      <c r="AU55" s="138">
        <v>0.75</v>
      </c>
      <c r="AV55" s="138">
        <f t="shared" ref="AV55:AV63" si="251">AU55/2</f>
        <v>0.375</v>
      </c>
      <c r="AW55" s="138" t="str">
        <f t="shared" ref="AW55:AW63" si="252">marincorr_age(AN55,U55,AS55,AU55)</f>
        <v>Out of range</v>
      </c>
      <c r="AX55" s="148">
        <f t="shared" ref="AX55:AX63" si="253">marincorr_age_error(AN55, AO55, U55, V55, AS55, AT55, AU55, AV55)</f>
        <v>303.74957272270001</v>
      </c>
      <c r="AY55" s="148" t="e">
        <f t="shared" ref="AY55:AY63" si="254">SQRT(((AU55*EXP(-0.0000091577*AW55*1000))/(0.0000091577*(EXP(-0.0000091577*AW55*1000)+(AJ55/1000)*EXP(-(0.0000091577-0.0000028263)*AW55*1000)-AS55*AU55*EXP(-0.0000091577*AW55*1000))))^2*AT55^2+((AS55*EXP(-0.0000091577*AW55*1000))/(0.0000091577*(EXP(-0.0000091577*AW55*1000)+(AJ55/1000)*EXP(-(0.0000091577-0.0000028263)*AW55*1000)-AS55*AU55*EXP(-0.0000091577*AW55*1000))))^2*AV55^2+((0.0000091577/(0.0000091577-0.0000028263))*(EXP(-(0.0000091577-0.0000028263)*AW55*1000)-1)/(0.0000091577*(EXP(-0.0000091577*AW55*1000)+(AJ55/1000)*EXP(-(0.0000091577-0.0000028263)*AW55*1000)-AS55*AU55*EXP(-0.0000091577*AW55*1000))))^2*T55^2+(1/(0.0000091577*(EXP(-0.0000091577*AW55*1000)+(AJ55/1000)*EXP(-(0.0000091577-0.0000028263)*AW55*1000)-AS55*AU55*EXP(-0.0000091577*AW55*1000))))^2*AO55^2)/1000</f>
        <v>#VALUE!</v>
      </c>
      <c r="AZ55" s="138" t="str">
        <f>Input!B55</f>
        <v>Hu1-13</v>
      </c>
      <c r="BA55" s="149">
        <f>Input!E55</f>
        <v>0</v>
      </c>
      <c r="BB55" s="138" t="e">
        <f t="shared" ref="BB55:BB63" si="255">((U55-1)*EXP(0.0000028263*AW55*1000))*1000</f>
        <v>#VALUE!</v>
      </c>
      <c r="BC55" s="144" t="e">
        <f t="shared" ref="BC55:BC63" si="256">SQRT((EXP(0.0000028263*AW55*1000)*V55)^2+((U55-1)*0.0000028263*EXP(0.0000028263*AW55*1000)*AX55*1000)^2)*1000</f>
        <v>#VALUE!</v>
      </c>
      <c r="BD55" s="138" t="e">
        <f t="shared" ref="BD55:BD63" si="257">AW55*1000-58</f>
        <v>#VALUE!</v>
      </c>
      <c r="BE55" s="150" t="e">
        <f t="shared" ref="BE55:BE63" si="258">AY55/2*1000</f>
        <v>#VALUE!</v>
      </c>
      <c r="BF55" s="151" t="e">
        <f t="shared" ref="BF55:BF63" si="259">AY55/AW55*100</f>
        <v>#VALUE!</v>
      </c>
      <c r="BG55" s="152"/>
      <c r="BH55" s="152"/>
      <c r="BI55" s="152"/>
      <c r="BJ55" s="152"/>
      <c r="BK55" s="152"/>
      <c r="BL55" s="152"/>
      <c r="BM55" s="156"/>
      <c r="BN55" s="152"/>
      <c r="BO55" s="152"/>
      <c r="BP55" s="152"/>
      <c r="BQ55" s="152"/>
      <c r="BR55" s="152"/>
      <c r="BS55" s="152"/>
      <c r="BT55" s="152"/>
      <c r="BU55" s="152"/>
      <c r="BV55" s="152"/>
      <c r="BW55" s="152"/>
      <c r="BX55" s="152"/>
      <c r="BY55" s="152"/>
      <c r="BZ55" s="152"/>
      <c r="CA55" s="152"/>
      <c r="CB55" s="152"/>
      <c r="CC55" s="152"/>
      <c r="CD55" s="152"/>
      <c r="CE55" s="152"/>
      <c r="CF55" s="152"/>
      <c r="CG55" s="152"/>
      <c r="CH55" s="152"/>
      <c r="CI55" s="152"/>
      <c r="CJ55" s="152"/>
      <c r="CK55" s="152"/>
      <c r="CL55" s="152"/>
      <c r="CM55" s="152"/>
      <c r="CN55" s="152"/>
      <c r="CO55" s="152"/>
      <c r="CP55" s="152"/>
      <c r="CQ55" s="152"/>
      <c r="CR55" s="152"/>
      <c r="CS55" s="152"/>
      <c r="CT55" s="152"/>
      <c r="CU55" s="152"/>
      <c r="CV55" s="152"/>
      <c r="CW55" s="152"/>
      <c r="CX55" s="152"/>
      <c r="CY55" s="152"/>
      <c r="CZ55" s="152"/>
      <c r="DA55" s="152"/>
      <c r="DB55" s="152"/>
      <c r="DC55" s="152"/>
      <c r="DD55" s="152"/>
      <c r="DE55" s="152"/>
    </row>
    <row r="56" spans="1:109" ht="15" customHeight="1" x14ac:dyDescent="0.2">
      <c r="A56" s="9">
        <f>Input!A56</f>
        <v>8239</v>
      </c>
      <c r="B56" s="9" t="str">
        <f>Input!B56</f>
        <v>VSMS 2; 44mm</v>
      </c>
      <c r="C56" s="9">
        <f>Input!O56</f>
        <v>1.1868523402460813</v>
      </c>
      <c r="D56" s="9">
        <f>C56*Input!P56/100</f>
        <v>7.9403250195770932E-3</v>
      </c>
      <c r="E56" s="11">
        <f>Input!M56</f>
        <v>0.63541119326425066</v>
      </c>
      <c r="F56" s="12">
        <f>E56*Input!N56/100</f>
        <v>6.3401718561995141E-5</v>
      </c>
      <c r="G56" s="13">
        <f t="shared" si="234"/>
        <v>87.610495327274876</v>
      </c>
      <c r="H56" s="12">
        <f>G56*Input!L56/100</f>
        <v>1.7428710172935066E-2</v>
      </c>
      <c r="I56" s="9">
        <v>0.3</v>
      </c>
      <c r="J56" s="21">
        <f>(((C56*$G$4*0.000000001*Input!G56*(234/233))-(I56*0.000000000000001))/Input!F56)*1000000000000</f>
        <v>12.461387668935961</v>
      </c>
      <c r="K56" s="9">
        <f>J56*Input!P56/100</f>
        <v>8.3369653436236202E-2</v>
      </c>
      <c r="L56" s="14">
        <f t="shared" si="235"/>
        <v>0.17233193338953873</v>
      </c>
      <c r="M56" s="22">
        <f>L56*Input!P56/100</f>
        <v>1.1529417063636828E-3</v>
      </c>
      <c r="N56" s="9">
        <v>5.0000000000000001E-3</v>
      </c>
      <c r="O56" s="21">
        <f>(((G56*$D$4*0.000000001*Input!G56*(238/236))-(N56*0.000000001))/Input!F56)*1000000</f>
        <v>9.2654795052934238E-2</v>
      </c>
      <c r="P56" s="9">
        <f>O56*Input!L56/100</f>
        <v>1.8432193118848315E-5</v>
      </c>
      <c r="Q56" s="23">
        <f t="shared" si="236"/>
        <v>6.912966659603581E-2</v>
      </c>
      <c r="R56" s="24">
        <f>Q56*Input!L56/100</f>
        <v>1.3752244168386158E-5</v>
      </c>
      <c r="S56" s="65">
        <f>Input!S56*0.0000028263/0.000000000155125</f>
        <v>2.4741334402888331</v>
      </c>
      <c r="T56" s="9">
        <f>S56*Input!T56/100</f>
        <v>3.7647090607114304E-3</v>
      </c>
      <c r="U56" s="9">
        <f>S56*1/((U55+U57)/2)</f>
        <v>2.5188973617894868</v>
      </c>
      <c r="V56" s="9">
        <f>U56*Input!T56/100</f>
        <v>3.8328230670630088E-3</v>
      </c>
      <c r="W56" s="3">
        <v>3.0000000000000001E-3</v>
      </c>
      <c r="X56" s="21">
        <f>((($L$4*0.000000001*Input!G56/Input!W56*(232/229))-(W56*0.000000001))/Input!F56)*1000000000</f>
        <v>16.942860823518927</v>
      </c>
      <c r="Y56" s="21">
        <f>X56*Input!X56/100</f>
        <v>8.0126852819331129E-2</v>
      </c>
      <c r="Z56" s="21">
        <f t="shared" si="237"/>
        <v>4.1369618281255479E-3</v>
      </c>
      <c r="AA56" s="21">
        <f>Z56*Input!X56/100</f>
        <v>1.9564684794038235E-5</v>
      </c>
      <c r="AB56" s="14">
        <v>0.05</v>
      </c>
      <c r="AC56" s="14">
        <v>0.85</v>
      </c>
      <c r="AD56" s="21">
        <f>(((Input!G56*$L$4*0.000000001*Input!U56*(230/229))-((AB56*0.000000000000001)+(Input!G56*AC56*0.000000000000001)))/Input!F56)*1000000000000</f>
        <v>0.37172967319338379</v>
      </c>
      <c r="AE56" s="21">
        <f>AD56*Input!V56/100</f>
        <v>3.0071867785116456E-3</v>
      </c>
      <c r="AF56" s="21">
        <f t="shared" si="238"/>
        <v>1.6946607013557807E-2</v>
      </c>
      <c r="AG56" s="21">
        <f>AF56*Input!V56/100</f>
        <v>1.3709320569975632E-4</v>
      </c>
      <c r="AH56" s="9">
        <f t="shared" si="239"/>
        <v>4.096389504574252</v>
      </c>
      <c r="AI56" s="3">
        <f t="shared" si="240"/>
        <v>3.8385854711777467E-2</v>
      </c>
      <c r="AJ56" s="22">
        <f t="shared" si="241"/>
        <v>1518.8973617894867</v>
      </c>
      <c r="AK56" s="3">
        <f t="shared" si="242"/>
        <v>3.8328230670630088</v>
      </c>
      <c r="AL56" s="3">
        <f t="shared" si="243"/>
        <v>0.24514232236337152</v>
      </c>
      <c r="AM56" s="3">
        <f t="shared" si="244"/>
        <v>1.9837308272268686E-3</v>
      </c>
      <c r="AN56" s="9">
        <f>AL56*1/((AN55+AN57)/2)</f>
        <v>0.24626527071178425</v>
      </c>
      <c r="AO56" s="21">
        <f t="shared" si="245"/>
        <v>1.9928179046219659E-3</v>
      </c>
      <c r="AP56" s="58">
        <f t="shared" si="246"/>
        <v>11.1242</v>
      </c>
      <c r="AQ56" s="58">
        <f t="shared" si="247"/>
        <v>0.1004</v>
      </c>
      <c r="AR56" s="58">
        <f t="shared" si="248"/>
        <v>0.90253681163589305</v>
      </c>
      <c r="AS56" s="67">
        <f t="shared" si="249"/>
        <v>5.984350904366692E-2</v>
      </c>
      <c r="AT56" s="67">
        <f t="shared" si="250"/>
        <v>2.8326458616243329E-4</v>
      </c>
      <c r="AU56" s="58">
        <v>0.75</v>
      </c>
      <c r="AV56" s="58">
        <f t="shared" si="251"/>
        <v>0.375</v>
      </c>
      <c r="AW56" s="58">
        <f t="shared" si="252"/>
        <v>9.1951000000000001</v>
      </c>
      <c r="AX56" s="57">
        <f t="shared" si="253"/>
        <v>1.0727402601</v>
      </c>
      <c r="AY56" s="47">
        <f t="shared" si="254"/>
        <v>0.97944478695456516</v>
      </c>
      <c r="AZ56" s="9" t="str">
        <f>Input!B56</f>
        <v>VSMS 2; 44mm</v>
      </c>
      <c r="BA56" s="48">
        <f>Input!E56</f>
        <v>4.4000000000000004</v>
      </c>
      <c r="BB56" s="58">
        <f t="shared" si="255"/>
        <v>1558.8880254055812</v>
      </c>
      <c r="BC56" s="22">
        <f t="shared" si="256"/>
        <v>6.1492162559877963</v>
      </c>
      <c r="BD56" s="9">
        <f t="shared" si="257"/>
        <v>9137.1</v>
      </c>
      <c r="BE56" s="49">
        <f t="shared" si="258"/>
        <v>489.72239347728259</v>
      </c>
      <c r="BF56" s="89">
        <f t="shared" si="259"/>
        <v>10.65181223645817</v>
      </c>
      <c r="BG56" s="85"/>
      <c r="BH56" s="85"/>
      <c r="BI56" s="85"/>
      <c r="BJ56" s="85"/>
      <c r="BK56" s="85"/>
      <c r="BL56" s="85"/>
      <c r="BM56" s="90"/>
      <c r="BN56" s="85"/>
      <c r="BO56" s="85"/>
      <c r="BP56" s="85"/>
      <c r="BQ56" s="85"/>
      <c r="BR56" s="85"/>
      <c r="BS56" s="85"/>
      <c r="BT56" s="85"/>
      <c r="BU56" s="85"/>
      <c r="BV56" s="85"/>
      <c r="BW56" s="85"/>
      <c r="BX56" s="85"/>
      <c r="BY56" s="85"/>
      <c r="BZ56" s="85"/>
      <c r="CA56" s="85"/>
      <c r="CB56" s="85"/>
      <c r="CC56" s="85"/>
      <c r="CD56" s="85"/>
      <c r="CE56" s="85"/>
      <c r="CF56" s="85"/>
      <c r="CG56" s="85"/>
      <c r="CH56" s="85"/>
      <c r="CI56" s="85"/>
      <c r="CJ56" s="85"/>
      <c r="CK56" s="85"/>
      <c r="CL56" s="85"/>
      <c r="CM56" s="85"/>
      <c r="CN56" s="85"/>
      <c r="CO56" s="85"/>
      <c r="CP56" s="85"/>
      <c r="CQ56" s="85"/>
      <c r="CR56" s="85"/>
      <c r="CS56" s="85"/>
      <c r="CT56" s="85"/>
      <c r="CU56" s="85"/>
      <c r="CV56" s="85"/>
      <c r="CW56" s="85"/>
      <c r="CX56" s="85"/>
      <c r="CY56" s="85"/>
      <c r="CZ56" s="85"/>
      <c r="DA56" s="85"/>
      <c r="DB56" s="85"/>
      <c r="DC56" s="85"/>
      <c r="DD56" s="85"/>
      <c r="DE56" s="85"/>
    </row>
    <row r="57" spans="1:109" s="155" customFormat="1" ht="15" customHeight="1" x14ac:dyDescent="0.2">
      <c r="A57" s="138">
        <f>Input!A57</f>
        <v>6555</v>
      </c>
      <c r="B57" s="138" t="str">
        <f>Input!B57</f>
        <v>Hu1-13</v>
      </c>
      <c r="C57" s="138">
        <f>Input!O57</f>
        <v>2.0294164142330229</v>
      </c>
      <c r="D57" s="138">
        <f>C57*Input!P57/100</f>
        <v>5.3728999711480568E-2</v>
      </c>
      <c r="E57" s="139">
        <f>Input!M57</f>
        <v>2.7682405644357311</v>
      </c>
      <c r="F57" s="140">
        <f>E57*Input!N57/100</f>
        <v>9.1895430696703484E-4</v>
      </c>
      <c r="G57" s="141">
        <f t="shared" si="234"/>
        <v>381.6850090243986</v>
      </c>
      <c r="H57" s="140">
        <f>G57*Input!L57/100</f>
        <v>5.5093125556990551E-2</v>
      </c>
      <c r="I57" s="138">
        <v>0</v>
      </c>
      <c r="J57" s="142">
        <f>(((C57*$G$4*0.000000001*Input!G57*(234/233))-(I57*0.000000000000001))/Input!F57)*1000000000000</f>
        <v>723.34027136737336</v>
      </c>
      <c r="K57" s="138">
        <f>J57*Input!P57/100</f>
        <v>19.150505021557084</v>
      </c>
      <c r="L57" s="143">
        <f t="shared" si="235"/>
        <v>10.003270163402027</v>
      </c>
      <c r="M57" s="144">
        <f>L57*Input!P57/100</f>
        <v>0.26483756411638859</v>
      </c>
      <c r="N57" s="138">
        <v>0</v>
      </c>
      <c r="O57" s="142">
        <f>(((G57*$D$4*0.000000001*Input!G57*(238/236))-(N57*0.000000001))/Input!F57)*1000000</f>
        <v>13.704198300255438</v>
      </c>
      <c r="P57" s="138">
        <f>O57*Input!L57/100</f>
        <v>1.9780895234625439E-3</v>
      </c>
      <c r="Q57" s="145">
        <f t="shared" si="236"/>
        <v>10.224691112007562</v>
      </c>
      <c r="R57" s="146">
        <f>Q57*Input!L57/100</f>
        <v>1.4758509710798445E-3</v>
      </c>
      <c r="S57" s="144">
        <f>Input!S57*0.0000028263/0.000000000155125</f>
        <v>0.97066346779066492</v>
      </c>
      <c r="T57" s="138">
        <f>S57*Input!T57/100</f>
        <v>1.3033438219264156E-3</v>
      </c>
      <c r="U57" s="144">
        <f>S57</f>
        <v>0.97066346779066492</v>
      </c>
      <c r="V57" s="138">
        <f>U57*Input!T57/100</f>
        <v>1.3033438219264156E-3</v>
      </c>
      <c r="W57" s="147">
        <v>0</v>
      </c>
      <c r="X57" s="142">
        <f>((($L$4*0.000000001*Input!G57/Input!W57*(232/229))-(W57*0.000000001))/Input!F57)*1000000000</f>
        <v>0.83997035028368605</v>
      </c>
      <c r="Y57" s="142">
        <f>X57*Input!X57/100</f>
        <v>1.2858659481075577E-2</v>
      </c>
      <c r="Z57" s="142">
        <f t="shared" si="237"/>
        <v>2.0509672552212671E-4</v>
      </c>
      <c r="AA57" s="142">
        <f>Z57*Input!X57/100</f>
        <v>3.1397167212889786E-6</v>
      </c>
      <c r="AB57" s="143">
        <v>0</v>
      </c>
      <c r="AC57" s="143">
        <v>0.85</v>
      </c>
      <c r="AD57" s="142">
        <f>(((Input!G57*$L$4*0.000000001*Input!U57*(230/229))-((AB57*0.000000000000001)+(Input!G57*AC57*0.000000000000001)))/Input!F57)*1000000000000</f>
        <v>223.85944953364324</v>
      </c>
      <c r="AE57" s="142">
        <f>AD57*Input!V57/100</f>
        <v>1.7431215442313992</v>
      </c>
      <c r="AF57" s="142">
        <f t="shared" si="238"/>
        <v>10.205421818840019</v>
      </c>
      <c r="AG57" s="142">
        <f>AF57*Input!V57/100</f>
        <v>7.9466337817987551E-2</v>
      </c>
      <c r="AH57" s="138">
        <f t="shared" si="239"/>
        <v>49759.067546590421</v>
      </c>
      <c r="AI57" s="147">
        <f t="shared" si="240"/>
        <v>854.61334316343732</v>
      </c>
      <c r="AJ57" s="144">
        <f t="shared" si="241"/>
        <v>-29.336532209335076</v>
      </c>
      <c r="AK57" s="147">
        <f t="shared" si="242"/>
        <v>1.3033438219264155</v>
      </c>
      <c r="AL57" s="147">
        <f t="shared" si="243"/>
        <v>0.99811541561926365</v>
      </c>
      <c r="AM57" s="147">
        <f t="shared" si="244"/>
        <v>7.7733389634708416E-3</v>
      </c>
      <c r="AN57" s="138">
        <f>AF57/Q57</f>
        <v>0.99811541561926365</v>
      </c>
      <c r="AO57" s="142">
        <f t="shared" si="245"/>
        <v>7.7733389634708416E-3</v>
      </c>
      <c r="AP57" s="138" t="str">
        <f t="shared" si="246"/>
        <v>Out of range</v>
      </c>
      <c r="AQ57" s="138" t="e">
        <f t="shared" si="247"/>
        <v>#VALUE!</v>
      </c>
      <c r="AR57" s="138" t="e">
        <f t="shared" si="248"/>
        <v>#VALUE!</v>
      </c>
      <c r="AS57" s="146">
        <f t="shared" si="249"/>
        <v>2.0058965427451148E-5</v>
      </c>
      <c r="AT57" s="146">
        <f t="shared" si="250"/>
        <v>3.0708568605413949E-7</v>
      </c>
      <c r="AU57" s="138">
        <v>0.75</v>
      </c>
      <c r="AV57" s="138">
        <f t="shared" si="251"/>
        <v>0.375</v>
      </c>
      <c r="AW57" s="138" t="str">
        <f t="shared" si="252"/>
        <v>Out of range</v>
      </c>
      <c r="AX57" s="148">
        <f t="shared" si="253"/>
        <v>0</v>
      </c>
      <c r="AY57" s="148" t="e">
        <f t="shared" si="254"/>
        <v>#VALUE!</v>
      </c>
      <c r="AZ57" s="138" t="str">
        <f>Input!B57</f>
        <v>Hu1-13</v>
      </c>
      <c r="BA57" s="149">
        <f>Input!E57</f>
        <v>0</v>
      </c>
      <c r="BB57" s="138" t="e">
        <f t="shared" si="255"/>
        <v>#VALUE!</v>
      </c>
      <c r="BC57" s="144" t="e">
        <f t="shared" si="256"/>
        <v>#VALUE!</v>
      </c>
      <c r="BD57" s="138" t="e">
        <f t="shared" si="257"/>
        <v>#VALUE!</v>
      </c>
      <c r="BE57" s="150" t="e">
        <f t="shared" si="258"/>
        <v>#VALUE!</v>
      </c>
      <c r="BF57" s="151" t="e">
        <f t="shared" si="259"/>
        <v>#VALUE!</v>
      </c>
      <c r="BG57" s="152"/>
      <c r="BH57" s="152"/>
      <c r="BI57" s="152"/>
      <c r="BJ57" s="152"/>
      <c r="BK57" s="152"/>
      <c r="BL57" s="152"/>
      <c r="BM57" s="156"/>
      <c r="BN57" s="152"/>
      <c r="BO57" s="152"/>
      <c r="BP57" s="152"/>
      <c r="BQ57" s="152"/>
      <c r="BR57" s="152"/>
      <c r="BS57" s="152"/>
      <c r="BT57" s="152"/>
      <c r="BU57" s="152"/>
      <c r="BV57" s="152"/>
      <c r="BW57" s="152"/>
      <c r="BX57" s="152"/>
      <c r="BY57" s="152"/>
      <c r="BZ57" s="152"/>
      <c r="CA57" s="152"/>
      <c r="CB57" s="152"/>
      <c r="CC57" s="152"/>
      <c r="CD57" s="152"/>
      <c r="CE57" s="152"/>
      <c r="CF57" s="152"/>
      <c r="CG57" s="152"/>
      <c r="CH57" s="152"/>
      <c r="CI57" s="152"/>
      <c r="CJ57" s="152"/>
      <c r="CK57" s="152"/>
      <c r="CL57" s="152"/>
      <c r="CM57" s="152"/>
      <c r="CN57" s="152"/>
      <c r="CO57" s="152"/>
      <c r="CP57" s="152"/>
      <c r="CQ57" s="152"/>
      <c r="CR57" s="152"/>
      <c r="CS57" s="152"/>
      <c r="CT57" s="152"/>
      <c r="CU57" s="152"/>
      <c r="CV57" s="152"/>
      <c r="CW57" s="152"/>
      <c r="CX57" s="152"/>
      <c r="CY57" s="152"/>
      <c r="CZ57" s="152"/>
      <c r="DA57" s="152"/>
      <c r="DB57" s="152"/>
      <c r="DC57" s="152"/>
      <c r="DD57" s="152"/>
      <c r="DE57" s="152"/>
    </row>
    <row r="58" spans="1:109" ht="15" customHeight="1" x14ac:dyDescent="0.2">
      <c r="A58" s="9">
        <f>Input!A58</f>
        <v>8240</v>
      </c>
      <c r="B58" s="9" t="str">
        <f>Input!B58</f>
        <v>VSMS 2; 47mm</v>
      </c>
      <c r="C58" s="9">
        <f>Input!O58</f>
        <v>1.0986464506617815</v>
      </c>
      <c r="D58" s="9">
        <f>C58*Input!P58/100</f>
        <v>4.8424069400420707E-3</v>
      </c>
      <c r="E58" s="11">
        <f>Input!M58</f>
        <v>0.58195756297765566</v>
      </c>
      <c r="F58" s="12">
        <f>E58*Input!N58/100</f>
        <v>5.8616702325638099E-5</v>
      </c>
      <c r="G58" s="13">
        <f t="shared" si="234"/>
        <v>80.240308783359154</v>
      </c>
      <c r="H58" s="12">
        <f>G58*Input!L58/100</f>
        <v>2.0183940776026837E-2</v>
      </c>
      <c r="I58" s="9">
        <v>0.3</v>
      </c>
      <c r="J58" s="21">
        <f>(((C58*$G$4*0.000000001*Input!G58*(234/233))-(I58*0.000000000000001))/Input!F58)*1000000000000</f>
        <v>12.241645991488891</v>
      </c>
      <c r="K58" s="9">
        <f>J58*Input!P58/100</f>
        <v>5.3956421987270471E-2</v>
      </c>
      <c r="L58" s="14">
        <f t="shared" si="235"/>
        <v>0.16929306571871636</v>
      </c>
      <c r="M58" s="22">
        <f>L58*Input!P58/100</f>
        <v>7.4617809564078025E-4</v>
      </c>
      <c r="N58" s="9">
        <v>5.0000000000000001E-3</v>
      </c>
      <c r="O58" s="21">
        <f>(((G58*$D$4*0.000000001*Input!G58*(238/236))-(N58*0.000000001))/Input!F58)*1000000</f>
        <v>9.0056060440296015E-2</v>
      </c>
      <c r="P58" s="9">
        <f>O58*Input!L58/100</f>
        <v>2.2653030852072116E-5</v>
      </c>
      <c r="Q58" s="23">
        <f t="shared" si="236"/>
        <v>6.7190752832958306E-2</v>
      </c>
      <c r="R58" s="24">
        <f>Q58*Input!L58/100</f>
        <v>1.6901407739327415E-5</v>
      </c>
      <c r="S58" s="65">
        <f>Input!S58*0.0000028263/0.000000000155125</f>
        <v>2.506281997275118</v>
      </c>
      <c r="T58" s="9">
        <f>S58*Input!T58/100</f>
        <v>3.9238436744180307E-3</v>
      </c>
      <c r="U58" s="9">
        <f>S58*1/((U57+U59)/2)</f>
        <v>2.5821155299709622</v>
      </c>
      <c r="V58" s="9">
        <f>U58*Input!T58/100</f>
        <v>4.042568912799375E-3</v>
      </c>
      <c r="W58" s="3">
        <v>3.0000000000000001E-3</v>
      </c>
      <c r="X58" s="21">
        <f>((($L$4*0.000000001*Input!G58/Input!W58*(232/229))-(W58*0.000000001))/Input!F58)*1000000000</f>
        <v>13.628945550018505</v>
      </c>
      <c r="Y58" s="21">
        <f>X58*Input!X58/100</f>
        <v>6.192913554597225E-2</v>
      </c>
      <c r="Z58" s="21">
        <f t="shared" si="237"/>
        <v>3.3277985391795147E-3</v>
      </c>
      <c r="AA58" s="21">
        <f>Z58*Input!X58/100</f>
        <v>1.5121322925987974E-5</v>
      </c>
      <c r="AB58" s="14">
        <v>0.05</v>
      </c>
      <c r="AC58" s="14">
        <v>0.85</v>
      </c>
      <c r="AD58" s="21">
        <f>(((Input!G58*$L$4*0.000000001*Input!U58*(230/229))-((AB58*0.000000000000001)+(Input!G58*AC58*0.000000000000001)))/Input!F58)*1000000000000</f>
        <v>0.51142513246710342</v>
      </c>
      <c r="AE58" s="21">
        <f>AD58*Input!V58/100</f>
        <v>3.9514343123186356E-3</v>
      </c>
      <c r="AF58" s="21">
        <f t="shared" si="238"/>
        <v>2.3315116768383409E-2</v>
      </c>
      <c r="AG58" s="21">
        <f>AF58*Input!V58/100</f>
        <v>1.8014005676623992E-4</v>
      </c>
      <c r="AH58" s="9">
        <f t="shared" si="239"/>
        <v>7.0061683403863348</v>
      </c>
      <c r="AI58" s="3">
        <f t="shared" si="240"/>
        <v>6.2799437476290548E-2</v>
      </c>
      <c r="AJ58" s="22">
        <f t="shared" si="241"/>
        <v>1582.1155299709621</v>
      </c>
      <c r="AK58" s="3">
        <f t="shared" si="242"/>
        <v>4.0425689127993749</v>
      </c>
      <c r="AL58" s="3">
        <f t="shared" si="243"/>
        <v>0.34699889174253923</v>
      </c>
      <c r="AM58" s="3">
        <f t="shared" si="244"/>
        <v>2.6824450199156736E-3</v>
      </c>
      <c r="AN58" s="9">
        <f>AL58*1/((AN57+AN59)/2)</f>
        <v>0.3481509042268065</v>
      </c>
      <c r="AO58" s="21">
        <f t="shared" si="245"/>
        <v>2.6913505531171926E-3</v>
      </c>
      <c r="AP58" s="58">
        <f t="shared" si="246"/>
        <v>15.5909</v>
      </c>
      <c r="AQ58" s="58">
        <f t="shared" si="247"/>
        <v>0.12920000000000001</v>
      </c>
      <c r="AR58" s="58">
        <f t="shared" si="248"/>
        <v>0.82868852984753927</v>
      </c>
      <c r="AS58" s="67">
        <f t="shared" si="249"/>
        <v>4.9527626925876145E-2</v>
      </c>
      <c r="AT58" s="67">
        <f t="shared" si="250"/>
        <v>2.2539522621478037E-4</v>
      </c>
      <c r="AU58" s="58">
        <v>0.75</v>
      </c>
      <c r="AV58" s="58">
        <f t="shared" si="251"/>
        <v>0.375</v>
      </c>
      <c r="AW58" s="58">
        <f t="shared" si="252"/>
        <v>14.049300000000001</v>
      </c>
      <c r="AX58" s="57">
        <f t="shared" si="253"/>
        <v>0.71953085360000002</v>
      </c>
      <c r="AY58" s="47">
        <f t="shared" si="254"/>
        <v>0.78818928761694396</v>
      </c>
      <c r="AZ58" s="9" t="str">
        <f>Input!B58</f>
        <v>VSMS 2; 47mm</v>
      </c>
      <c r="BA58" s="48">
        <f>Input!E58</f>
        <v>4.7</v>
      </c>
      <c r="BB58" s="58">
        <f t="shared" si="255"/>
        <v>1646.2013655353123</v>
      </c>
      <c r="BC58" s="22">
        <f t="shared" si="256"/>
        <v>5.3759116337847361</v>
      </c>
      <c r="BD58" s="9">
        <f t="shared" si="257"/>
        <v>13991.300000000001</v>
      </c>
      <c r="BE58" s="49">
        <f t="shared" si="258"/>
        <v>394.09464380847197</v>
      </c>
      <c r="BF58" s="89">
        <f t="shared" si="259"/>
        <v>5.6101676782255625</v>
      </c>
      <c r="BG58" s="85"/>
      <c r="BH58" s="85"/>
      <c r="BI58" s="85"/>
      <c r="BJ58" s="85"/>
      <c r="BK58" s="85"/>
      <c r="BL58" s="85"/>
      <c r="BM58" s="90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</row>
    <row r="59" spans="1:109" s="155" customFormat="1" ht="15" customHeight="1" x14ac:dyDescent="0.2">
      <c r="A59" s="138">
        <f>Input!A59</f>
        <v>6555</v>
      </c>
      <c r="B59" s="138" t="str">
        <f>Input!B59</f>
        <v>Hu1-13</v>
      </c>
      <c r="C59" s="138">
        <f>Input!O59</f>
        <v>2.0287311007844546</v>
      </c>
      <c r="D59" s="138">
        <f>C59*Input!P59/100</f>
        <v>6.2636493410493377E-2</v>
      </c>
      <c r="E59" s="139">
        <f>Input!M59</f>
        <v>2.7683153838679617</v>
      </c>
      <c r="F59" s="140">
        <f>E59*Input!N59/100</f>
        <v>7.2877150618751868E-4</v>
      </c>
      <c r="G59" s="141">
        <f t="shared" si="234"/>
        <v>381.69532512771457</v>
      </c>
      <c r="H59" s="140">
        <f>G59*Input!L59/100</f>
        <v>6.6334461918957199E-2</v>
      </c>
      <c r="I59" s="138">
        <v>0</v>
      </c>
      <c r="J59" s="142">
        <f>(((C59*$G$4*0.000000001*Input!G59*(234/233))-(I59*0.000000000000001))/Input!F59)*1000000000000</f>
        <v>723.09600665541859</v>
      </c>
      <c r="K59" s="138">
        <f>J59*Input!P59/100</f>
        <v>22.325382717558259</v>
      </c>
      <c r="L59" s="143">
        <f t="shared" si="235"/>
        <v>9.999892159989539</v>
      </c>
      <c r="M59" s="144">
        <f>L59*Input!P59/100</f>
        <v>0.30874381486172991</v>
      </c>
      <c r="N59" s="138">
        <v>0</v>
      </c>
      <c r="O59" s="142">
        <f>(((G59*$D$4*0.000000001*Input!G59*(238/236))-(N59*0.000000001))/Input!F59)*1000000</f>
        <v>13.704568694486767</v>
      </c>
      <c r="P59" s="138">
        <f>O59*Input!L59/100</f>
        <v>2.3817037577706437E-3</v>
      </c>
      <c r="Q59" s="145">
        <f t="shared" si="236"/>
        <v>10.22496746283977</v>
      </c>
      <c r="R59" s="146">
        <f>Q59*Input!L59/100</f>
        <v>1.7769872202636331E-3</v>
      </c>
      <c r="S59" s="144">
        <f>Input!S59*0.0000028263/0.000000000155125</f>
        <v>0.97059901112196778</v>
      </c>
      <c r="T59" s="138">
        <f>S59*Input!T59/100</f>
        <v>1.5768354368560073E-3</v>
      </c>
      <c r="U59" s="144">
        <f>S59</f>
        <v>0.97059901112196778</v>
      </c>
      <c r="V59" s="138">
        <f>U59*Input!T59/100</f>
        <v>1.5768354368560073E-3</v>
      </c>
      <c r="W59" s="147">
        <v>0</v>
      </c>
      <c r="X59" s="142">
        <f>((($L$4*0.000000001*Input!G59/Input!W59*(232/229))-(W59*0.000000001))/Input!F59)*1000000000</f>
        <v>0.88635623079366432</v>
      </c>
      <c r="Y59" s="142">
        <f>X59*Input!X59/100</f>
        <v>1.1105769142098508E-2</v>
      </c>
      <c r="Z59" s="142">
        <f t="shared" si="237"/>
        <v>2.1642283030647318E-4</v>
      </c>
      <c r="AA59" s="142">
        <f>Z59*Input!X59/100</f>
        <v>2.7117110558483503E-6</v>
      </c>
      <c r="AB59" s="143">
        <v>0</v>
      </c>
      <c r="AC59" s="143">
        <v>0.85</v>
      </c>
      <c r="AD59" s="142">
        <f>(((Input!G59*$L$4*0.000000001*Input!U59*(230/229))-((AB59*0.000000000000001)+(Input!G59*AC59*0.000000000000001)))/Input!F59)*1000000000000</f>
        <v>223.22656505583032</v>
      </c>
      <c r="AE59" s="142">
        <f>AD59*Input!V59/100</f>
        <v>1.1747799414719371</v>
      </c>
      <c r="AF59" s="142">
        <f t="shared" si="238"/>
        <v>10.176569549828672</v>
      </c>
      <c r="AG59" s="142">
        <f>AF59*Input!V59/100</f>
        <v>5.3556483195191164E-2</v>
      </c>
      <c r="AH59" s="138">
        <f t="shared" si="239"/>
        <v>47021.700693119034</v>
      </c>
      <c r="AI59" s="147">
        <f t="shared" si="240"/>
        <v>639.0271815583119</v>
      </c>
      <c r="AJ59" s="144">
        <f t="shared" si="241"/>
        <v>-29.400988878032219</v>
      </c>
      <c r="AK59" s="147">
        <f t="shared" si="242"/>
        <v>1.5768354368560074</v>
      </c>
      <c r="AL59" s="147">
        <f t="shared" si="243"/>
        <v>0.99526669271203183</v>
      </c>
      <c r="AM59" s="147">
        <f t="shared" si="244"/>
        <v>5.2406696604425373E-3</v>
      </c>
      <c r="AN59" s="138">
        <f>AF59/Q59</f>
        <v>0.99526669271203183</v>
      </c>
      <c r="AO59" s="142">
        <f t="shared" si="245"/>
        <v>5.2406696604425373E-3</v>
      </c>
      <c r="AP59" s="138" t="str">
        <f t="shared" si="246"/>
        <v>Out of range</v>
      </c>
      <c r="AQ59" s="138" t="e">
        <f t="shared" si="247"/>
        <v>#VALUE!</v>
      </c>
      <c r="AR59" s="138" t="e">
        <f t="shared" si="248"/>
        <v>#VALUE!</v>
      </c>
      <c r="AS59" s="146">
        <f t="shared" si="249"/>
        <v>2.1166114326819215E-5</v>
      </c>
      <c r="AT59" s="146">
        <f t="shared" si="250"/>
        <v>2.6523036822692596E-7</v>
      </c>
      <c r="AU59" s="138">
        <v>0.75</v>
      </c>
      <c r="AV59" s="138">
        <f t="shared" si="251"/>
        <v>0.375</v>
      </c>
      <c r="AW59" s="138" t="str">
        <f t="shared" si="252"/>
        <v>Out of range</v>
      </c>
      <c r="AX59" s="148">
        <f t="shared" si="253"/>
        <v>0</v>
      </c>
      <c r="AY59" s="148" t="e">
        <f t="shared" si="254"/>
        <v>#VALUE!</v>
      </c>
      <c r="AZ59" s="138" t="str">
        <f>Input!B59</f>
        <v>Hu1-13</v>
      </c>
      <c r="BA59" s="149">
        <f>Input!E59</f>
        <v>0</v>
      </c>
      <c r="BB59" s="138" t="e">
        <f t="shared" si="255"/>
        <v>#VALUE!</v>
      </c>
      <c r="BC59" s="144" t="e">
        <f t="shared" si="256"/>
        <v>#VALUE!</v>
      </c>
      <c r="BD59" s="138" t="e">
        <f t="shared" si="257"/>
        <v>#VALUE!</v>
      </c>
      <c r="BE59" s="150" t="e">
        <f t="shared" si="258"/>
        <v>#VALUE!</v>
      </c>
      <c r="BF59" s="151" t="e">
        <f t="shared" si="259"/>
        <v>#VALUE!</v>
      </c>
      <c r="BG59" s="152"/>
      <c r="BH59" s="152"/>
      <c r="BI59" s="152"/>
      <c r="BJ59" s="152"/>
      <c r="BK59" s="152"/>
      <c r="BL59" s="152"/>
      <c r="BM59" s="156"/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152"/>
      <c r="CR59" s="152"/>
      <c r="CS59" s="152"/>
      <c r="CT59" s="152"/>
      <c r="CU59" s="152"/>
      <c r="CV59" s="152"/>
      <c r="CW59" s="152"/>
      <c r="CX59" s="152"/>
      <c r="CY59" s="152"/>
      <c r="CZ59" s="152"/>
      <c r="DA59" s="152"/>
      <c r="DB59" s="152"/>
      <c r="DC59" s="152"/>
      <c r="DD59" s="152"/>
      <c r="DE59" s="152"/>
    </row>
    <row r="60" spans="1:109" ht="15" customHeight="1" x14ac:dyDescent="0.2">
      <c r="A60" s="9">
        <f>Input!A60</f>
        <v>8241</v>
      </c>
      <c r="B60" s="9" t="str">
        <f>Input!B60</f>
        <v>VSMS 2; 94mm</v>
      </c>
      <c r="C60" s="9">
        <f>Input!O60</f>
        <v>1.7982117550945318</v>
      </c>
      <c r="D60" s="9">
        <f>C60*Input!P60/100</f>
        <v>4.5850804175762018E-2</v>
      </c>
      <c r="E60" s="11">
        <f>Input!M60</f>
        <v>0.82852967787915932</v>
      </c>
      <c r="F60" s="12">
        <f>E60*Input!N60/100</f>
        <v>2.6767177634180441E-4</v>
      </c>
      <c r="G60" s="13">
        <f t="shared" si="234"/>
        <v>114.23767198597848</v>
      </c>
      <c r="H60" s="12">
        <f>G60*Input!L60/100</f>
        <v>0.2406805982543844</v>
      </c>
      <c r="I60" s="9">
        <v>0.3</v>
      </c>
      <c r="J60" s="21">
        <f>(((C60*$G$4*0.000000001*Input!G60*(234/233))-(I60*0.000000000000001))/Input!F60)*1000000000000</f>
        <v>26.088783761726887</v>
      </c>
      <c r="K60" s="9">
        <f>J60*Input!P60/100</f>
        <v>0.66521182060666473</v>
      </c>
      <c r="L60" s="14">
        <f t="shared" si="235"/>
        <v>0.36078891571984062</v>
      </c>
      <c r="M60" s="22">
        <f>L60*Input!P60/100</f>
        <v>9.1993959424352019E-3</v>
      </c>
      <c r="N60" s="9">
        <v>5.0000000000000001E-3</v>
      </c>
      <c r="O60" s="21">
        <f>(((G60*$D$4*0.000000001*Input!G60*(238/236))-(N60*0.000000001))/Input!F60)*1000000</f>
        <v>0.16694348641267326</v>
      </c>
      <c r="P60" s="9">
        <f>O60*Input!L60/100</f>
        <v>3.517233631074571E-4</v>
      </c>
      <c r="Q60" s="23">
        <f t="shared" si="236"/>
        <v>0.12455639828996048</v>
      </c>
      <c r="R60" s="24">
        <f>Q60*Input!L60/100</f>
        <v>2.6242051274047852E-4</v>
      </c>
      <c r="S60" s="65">
        <f>Input!S60*0.0000028263/0.000000000155125</f>
        <v>2.6880351135918574</v>
      </c>
      <c r="T60" s="9">
        <f>S60*Input!T60/100</f>
        <v>1.4825807128998413E-2</v>
      </c>
      <c r="U60" s="9">
        <f>S60*1/((U59+U61)/2)</f>
        <v>2.71067677006062</v>
      </c>
      <c r="V60" s="9">
        <f>U60*Input!T60/100</f>
        <v>1.4950686759546973E-2</v>
      </c>
      <c r="W60" s="3">
        <v>3.0000000000000001E-3</v>
      </c>
      <c r="X60" s="21">
        <f>((($L$4*0.000000001*Input!G60/Input!W60*(232/229))-(W60*0.000000001))/Input!F60)*1000000000</f>
        <v>12.404818095110443</v>
      </c>
      <c r="Y60" s="21">
        <f>X60*Input!X60/100</f>
        <v>0.28156361752789516</v>
      </c>
      <c r="Z60" s="21">
        <f t="shared" si="237"/>
        <v>3.0289016405704323E-3</v>
      </c>
      <c r="AA60" s="21">
        <f>Z60*Input!X60/100</f>
        <v>6.8749779038786824E-5</v>
      </c>
      <c r="AB60" s="14">
        <v>0.05</v>
      </c>
      <c r="AC60" s="14">
        <v>0.85</v>
      </c>
      <c r="AD60" s="21">
        <f>(((Input!G60*$L$4*0.000000001*Input!U60*(230/229))-((AB60*0.000000000000001)+(Input!G60*AC60*0.000000000000001)))/Input!F60)*1000000000000</f>
        <v>0.80302384875891875</v>
      </c>
      <c r="AE60" s="21">
        <f>AD60*Input!V60/100</f>
        <v>5.7449753209417385E-2</v>
      </c>
      <c r="AF60" s="21">
        <f t="shared" si="238"/>
        <v>3.6608671754736546E-2</v>
      </c>
      <c r="AG60" s="21">
        <f>AF60*Input!V60/100</f>
        <v>2.619049435312085E-3</v>
      </c>
      <c r="AH60" s="9">
        <f t="shared" si="239"/>
        <v>12.086451162488737</v>
      </c>
      <c r="AI60" s="3">
        <f t="shared" si="240"/>
        <v>0.90716216705610075</v>
      </c>
      <c r="AJ60" s="22">
        <f t="shared" si="241"/>
        <v>1710.6767700606201</v>
      </c>
      <c r="AK60" s="3">
        <f t="shared" si="242"/>
        <v>14.950686759546974</v>
      </c>
      <c r="AL60" s="3">
        <f t="shared" si="243"/>
        <v>0.29391241443505423</v>
      </c>
      <c r="AM60" s="3">
        <f t="shared" si="244"/>
        <v>2.1036132304240663E-2</v>
      </c>
      <c r="AN60" s="9">
        <f>AL60*1/((AN59+AN61)/2)</f>
        <v>0.29538465973739042</v>
      </c>
      <c r="AO60" s="21">
        <f t="shared" si="245"/>
        <v>2.1141505012037886E-2</v>
      </c>
      <c r="AP60" s="58">
        <f t="shared" si="246"/>
        <v>12.4535</v>
      </c>
      <c r="AQ60" s="58">
        <f t="shared" si="247"/>
        <v>0.99060000000000004</v>
      </c>
      <c r="AR60" s="58">
        <f t="shared" si="248"/>
        <v>7.9543903320351719</v>
      </c>
      <c r="AS60" s="67">
        <f t="shared" si="249"/>
        <v>2.4317511441839502E-2</v>
      </c>
      <c r="AT60" s="67">
        <f t="shared" si="250"/>
        <v>5.5432967693927731E-4</v>
      </c>
      <c r="AU60" s="58">
        <v>0.75</v>
      </c>
      <c r="AV60" s="58">
        <f t="shared" si="251"/>
        <v>0.375</v>
      </c>
      <c r="AW60" s="58">
        <f t="shared" si="252"/>
        <v>11.732200000000001</v>
      </c>
      <c r="AX60" s="57">
        <f t="shared" si="253"/>
        <v>1.0998061446</v>
      </c>
      <c r="AY60" s="47">
        <f t="shared" si="254"/>
        <v>1.0047879435555311</v>
      </c>
      <c r="AZ60" s="9" t="str">
        <f>Input!B60</f>
        <v>VSMS 2; 94mm</v>
      </c>
      <c r="BA60" s="48">
        <f>Input!E60</f>
        <v>9.4</v>
      </c>
      <c r="BB60" s="58">
        <f t="shared" si="255"/>
        <v>1768.3515430958944</v>
      </c>
      <c r="BC60" s="22">
        <f t="shared" si="256"/>
        <v>16.403137816049711</v>
      </c>
      <c r="BD60" s="9">
        <f t="shared" si="257"/>
        <v>11674.2</v>
      </c>
      <c r="BE60" s="49">
        <f t="shared" si="258"/>
        <v>502.39397177776556</v>
      </c>
      <c r="BF60" s="89">
        <f t="shared" si="259"/>
        <v>8.5643608492484891</v>
      </c>
      <c r="BG60" s="85"/>
      <c r="BH60" s="85"/>
      <c r="BI60" s="85"/>
      <c r="BJ60" s="85"/>
      <c r="BK60" s="85"/>
      <c r="BL60" s="85"/>
      <c r="BM60" s="90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</row>
    <row r="61" spans="1:109" s="155" customFormat="1" ht="15" customHeight="1" x14ac:dyDescent="0.2">
      <c r="A61" s="138">
        <f>Input!A61</f>
        <v>6555</v>
      </c>
      <c r="B61" s="138" t="str">
        <f>Input!B61</f>
        <v>Hu1-13</v>
      </c>
      <c r="C61" s="138">
        <f>Input!O61</f>
        <v>2.144758225912359</v>
      </c>
      <c r="D61" s="138">
        <f>C61*Input!P61/100</f>
        <v>5.1502118046792299E-2</v>
      </c>
      <c r="E61" s="139">
        <f>Input!M61</f>
        <v>2.7697749183928977</v>
      </c>
      <c r="F61" s="140">
        <f>E61*Input!N61/100</f>
        <v>8.2042613910251073E-4</v>
      </c>
      <c r="G61" s="141">
        <f t="shared" si="234"/>
        <v>381.89656574801273</v>
      </c>
      <c r="H61" s="140">
        <f>G61*Input!L61/100</f>
        <v>5.6864783076413045E-2</v>
      </c>
      <c r="I61" s="138">
        <v>0</v>
      </c>
      <c r="J61" s="142">
        <f>(((C61*$G$4*0.000000001*Input!G61*(234/233))-(I61*0.000000000000001))/Input!F61)*1000000000000</f>
        <v>764.45129066090101</v>
      </c>
      <c r="K61" s="138">
        <f>J61*Input!P61/100</f>
        <v>18.356782660615501</v>
      </c>
      <c r="L61" s="143">
        <f t="shared" si="235"/>
        <v>10.571805676997297</v>
      </c>
      <c r="M61" s="144">
        <f>L61*Input!P61/100</f>
        <v>0.2538609608142901</v>
      </c>
      <c r="N61" s="138">
        <v>0</v>
      </c>
      <c r="O61" s="142">
        <f>(((G61*$D$4*0.000000001*Input!G61*(238/236))-(N61*0.000000001))/Input!F61)*1000000</f>
        <v>13.711794132482568</v>
      </c>
      <c r="P61" s="138">
        <f>O61*Input!L61/100</f>
        <v>2.0416999493170014E-3</v>
      </c>
      <c r="Q61" s="145">
        <f t="shared" si="236"/>
        <v>10.230358356202329</v>
      </c>
      <c r="R61" s="146">
        <f>Q61*Input!L61/100</f>
        <v>1.5233106576383038E-3</v>
      </c>
      <c r="S61" s="144">
        <f>Input!S61*0.0000028263/0.000000000155125</f>
        <v>1.0126954511917692</v>
      </c>
      <c r="T61" s="138">
        <f>S61*Input!T61/100</f>
        <v>1.6060318630074242E-3</v>
      </c>
      <c r="U61" s="144">
        <f>S61</f>
        <v>1.0126954511917692</v>
      </c>
      <c r="V61" s="138">
        <f>U61*Input!T61/100</f>
        <v>1.6060318630074242E-3</v>
      </c>
      <c r="W61" s="147">
        <v>0</v>
      </c>
      <c r="X61" s="142">
        <f>((($L$4*0.000000001*Input!G61/Input!W61*(232/229))-(W61*0.000000001))/Input!F61)*1000000000</f>
        <v>0.85809591957912579</v>
      </c>
      <c r="Y61" s="142">
        <f>X61*Input!X61/100</f>
        <v>1.0132657792437556E-2</v>
      </c>
      <c r="Z61" s="142">
        <f t="shared" si="237"/>
        <v>2.0952247091833456E-4</v>
      </c>
      <c r="AA61" s="142">
        <f>Z61*Input!X61/100</f>
        <v>2.474105107833074E-6</v>
      </c>
      <c r="AB61" s="143">
        <v>0</v>
      </c>
      <c r="AC61" s="143">
        <v>0.85</v>
      </c>
      <c r="AD61" s="142">
        <f>(((Input!G61*$L$4*0.000000001*Input!U61*(230/229))-((AB61*0.000000000000001)+(Input!G61*AC61*0.000000000000001)))/Input!F61)*1000000000000</f>
        <v>223.23166915224766</v>
      </c>
      <c r="AE61" s="142">
        <f>AD61*Input!V61/100</f>
        <v>1.5175920843571502</v>
      </c>
      <c r="AF61" s="142">
        <f t="shared" si="238"/>
        <v>10.176802238049122</v>
      </c>
      <c r="AG61" s="142">
        <f>AF61*Input!V61/100</f>
        <v>6.9184782693168217E-2</v>
      </c>
      <c r="AH61" s="138">
        <f t="shared" si="239"/>
        <v>48571.411903669883</v>
      </c>
      <c r="AI61" s="147">
        <f t="shared" si="240"/>
        <v>661.80701887474845</v>
      </c>
      <c r="AJ61" s="144">
        <f t="shared" si="241"/>
        <v>12.69545119176918</v>
      </c>
      <c r="AK61" s="147">
        <f t="shared" si="242"/>
        <v>1.6060318630074242</v>
      </c>
      <c r="AL61" s="147">
        <f t="shared" si="243"/>
        <v>0.9947649812168371</v>
      </c>
      <c r="AM61" s="147">
        <f t="shared" si="244"/>
        <v>6.7643159015438464E-3</v>
      </c>
      <c r="AN61" s="138">
        <f>AF61/Q61</f>
        <v>0.9947649812168371</v>
      </c>
      <c r="AO61" s="142">
        <f t="shared" si="245"/>
        <v>6.7643159015438464E-3</v>
      </c>
      <c r="AP61" s="138">
        <f t="shared" si="246"/>
        <v>415.423</v>
      </c>
      <c r="AQ61" s="138">
        <f t="shared" si="247"/>
        <v>42.164099999999998</v>
      </c>
      <c r="AR61" s="138">
        <f t="shared" si="248"/>
        <v>10.149678761166328</v>
      </c>
      <c r="AS61" s="146">
        <f t="shared" si="249"/>
        <v>2.0480462523710911E-5</v>
      </c>
      <c r="AT61" s="146">
        <f t="shared" si="250"/>
        <v>2.4185876150830164E-7</v>
      </c>
      <c r="AU61" s="138">
        <v>0.75</v>
      </c>
      <c r="AV61" s="138">
        <f t="shared" si="251"/>
        <v>0.375</v>
      </c>
      <c r="AW61" s="138">
        <f t="shared" si="252"/>
        <v>415.42140000000001</v>
      </c>
      <c r="AX61" s="148">
        <f t="shared" si="253"/>
        <v>36.570378218499997</v>
      </c>
      <c r="AY61" s="148">
        <f t="shared" si="254"/>
        <v>33.431267294671301</v>
      </c>
      <c r="AZ61" s="138" t="str">
        <f>Input!B61</f>
        <v>Hu1-13</v>
      </c>
      <c r="BA61" s="149">
        <f>Input!E61</f>
        <v>0</v>
      </c>
      <c r="BB61" s="138">
        <f t="shared" si="255"/>
        <v>41.072929639086503</v>
      </c>
      <c r="BC61" s="144">
        <f t="shared" si="256"/>
        <v>6.7096682538974797</v>
      </c>
      <c r="BD61" s="138">
        <f t="shared" si="257"/>
        <v>415363.4</v>
      </c>
      <c r="BE61" s="150">
        <f t="shared" si="258"/>
        <v>16715.63364733565</v>
      </c>
      <c r="BF61" s="151">
        <f t="shared" si="259"/>
        <v>8.0475553966818527</v>
      </c>
      <c r="BG61" s="152"/>
      <c r="BH61" s="152"/>
      <c r="BI61" s="152"/>
      <c r="BJ61" s="152"/>
      <c r="BK61" s="152"/>
      <c r="BL61" s="152"/>
      <c r="BM61" s="156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152"/>
      <c r="CR61" s="152"/>
      <c r="CS61" s="152"/>
      <c r="CT61" s="152"/>
      <c r="CU61" s="152"/>
      <c r="CV61" s="152"/>
      <c r="CW61" s="152"/>
      <c r="CX61" s="152"/>
      <c r="CY61" s="152"/>
      <c r="CZ61" s="152"/>
      <c r="DA61" s="152"/>
      <c r="DB61" s="152"/>
      <c r="DC61" s="152"/>
      <c r="DD61" s="152"/>
      <c r="DE61" s="152"/>
    </row>
    <row r="62" spans="1:109" ht="15" customHeight="1" x14ac:dyDescent="0.2">
      <c r="A62" s="9">
        <f>Input!A62</f>
        <v>8242</v>
      </c>
      <c r="B62" s="9" t="str">
        <f>Input!B62</f>
        <v>VSMS 2; 103mm</v>
      </c>
      <c r="C62" s="9">
        <f>Input!O62</f>
        <v>0.79287538456886042</v>
      </c>
      <c r="D62" s="9">
        <f>C62*Input!P62/100</f>
        <v>5.7800446286438763E-3</v>
      </c>
      <c r="E62" s="11">
        <f>Input!M62</f>
        <v>0.3802823017427393</v>
      </c>
      <c r="F62" s="12">
        <f>E62*Input!N62/100</f>
        <v>7.3600006326703213E-5</v>
      </c>
      <c r="G62" s="13">
        <f t="shared" si="234"/>
        <v>52.433323764288893</v>
      </c>
      <c r="H62" s="12">
        <f>G62*Input!L62/100</f>
        <v>1.5414024802508705E-2</v>
      </c>
      <c r="I62" s="9">
        <v>0.3</v>
      </c>
      <c r="J62" s="21">
        <f>(((C62*$G$4*0.000000001*Input!G62*(234/233))-(I62*0.000000000000001))/Input!F62)*1000000000000</f>
        <v>13.370952984996702</v>
      </c>
      <c r="K62" s="9">
        <f>J62*Input!P62/100</f>
        <v>9.7473961841815629E-2</v>
      </c>
      <c r="L62" s="14">
        <f t="shared" si="235"/>
        <v>0.18491056055572164</v>
      </c>
      <c r="M62" s="22">
        <f>L62*Input!P62/100</f>
        <v>1.3479940393165324E-3</v>
      </c>
      <c r="N62" s="9">
        <v>5.0000000000000001E-3</v>
      </c>
      <c r="O62" s="21">
        <f>(((G62*$D$4*0.000000001*Input!G62*(238/236))-(N62*0.000000001))/Input!F62)*1000000</f>
        <v>8.9059246365057063E-2</v>
      </c>
      <c r="P62" s="9">
        <f>O62*Input!L62/100</f>
        <v>2.6181087404164878E-5</v>
      </c>
      <c r="Q62" s="23">
        <f t="shared" si="236"/>
        <v>6.6447030668982499E-2</v>
      </c>
      <c r="R62" s="24">
        <f>Q62*Input!L62/100</f>
        <v>1.953368783922721E-5</v>
      </c>
      <c r="S62" s="65">
        <f>Input!S62*0.0000028263/0.000000000155125</f>
        <v>2.781446287923159</v>
      </c>
      <c r="T62" s="9">
        <f>S62*Input!T62/100</f>
        <v>3.2189941950465499E-3</v>
      </c>
      <c r="U62" s="9">
        <f>S62*1/((U61+U63)/2)</f>
        <v>2.7594631837668642</v>
      </c>
      <c r="V62" s="9">
        <f>U62*Input!T62/100</f>
        <v>3.193552939906925E-3</v>
      </c>
      <c r="W62" s="3">
        <v>3.0000000000000001E-3</v>
      </c>
      <c r="X62" s="21">
        <f>((($L$4*0.000000001*Input!G62/Input!W62*(232/229))-(W62*0.000000001))/Input!F62)*1000000000</f>
        <v>15.617180531260033</v>
      </c>
      <c r="Y62" s="21">
        <f>X62*Input!X62/100</f>
        <v>4.4257172615987932E-2</v>
      </c>
      <c r="Z62" s="21">
        <f t="shared" si="237"/>
        <v>3.8132686323601411E-3</v>
      </c>
      <c r="AA62" s="21">
        <f>Z62*Input!X62/100</f>
        <v>1.0806335225214859E-5</v>
      </c>
      <c r="AB62" s="14">
        <v>0.05</v>
      </c>
      <c r="AC62" s="14">
        <v>0.85</v>
      </c>
      <c r="AD62" s="21">
        <f>(((Input!G62*$L$4*0.000000001*Input!U62*(230/229))-((AB62*0.000000000000001)+(Input!G62*AC62*0.000000000000001)))/Input!F62)*1000000000000</f>
        <v>0.54784900144959991</v>
      </c>
      <c r="AE62" s="21">
        <f>AD62*Input!V62/100</f>
        <v>7.5567969473782966E-3</v>
      </c>
      <c r="AF62" s="21">
        <f t="shared" si="238"/>
        <v>2.4975627182462112E-2</v>
      </c>
      <c r="AG62" s="21">
        <f>AF62*Input!V62/100</f>
        <v>3.4450321667447835E-4</v>
      </c>
      <c r="AH62" s="9">
        <f t="shared" si="239"/>
        <v>6.5496637112093463</v>
      </c>
      <c r="AI62" s="3">
        <f t="shared" si="240"/>
        <v>9.2230243609621287E-2</v>
      </c>
      <c r="AJ62" s="22">
        <f t="shared" si="241"/>
        <v>1759.4631837668642</v>
      </c>
      <c r="AK62" s="3">
        <f t="shared" si="242"/>
        <v>3.1935529399069251</v>
      </c>
      <c r="AL62" s="3">
        <f t="shared" si="243"/>
        <v>0.37587273548584232</v>
      </c>
      <c r="AM62" s="3">
        <f t="shared" si="244"/>
        <v>5.1858065584804167E-3</v>
      </c>
      <c r="AN62" s="9">
        <f>AL62*1/((AN61+AN63)/2)</f>
        <v>0.37849101351157394</v>
      </c>
      <c r="AO62" s="21">
        <f t="shared" si="245"/>
        <v>5.2219301771307932E-3</v>
      </c>
      <c r="AP62" s="58">
        <f t="shared" si="246"/>
        <v>15.867599999999999</v>
      </c>
      <c r="AQ62" s="58">
        <f t="shared" si="247"/>
        <v>0.24340000000000001</v>
      </c>
      <c r="AR62" s="58">
        <f t="shared" si="248"/>
        <v>1.5339433814817618</v>
      </c>
      <c r="AS62" s="67">
        <f t="shared" si="249"/>
        <v>5.7388096864051087E-2</v>
      </c>
      <c r="AT62" s="67">
        <f t="shared" si="250"/>
        <v>1.6350352104616505E-4</v>
      </c>
      <c r="AU62" s="58">
        <v>0.75</v>
      </c>
      <c r="AV62" s="58">
        <f t="shared" si="251"/>
        <v>0.375</v>
      </c>
      <c r="AW62" s="58">
        <f t="shared" si="252"/>
        <v>14.1975</v>
      </c>
      <c r="AX62" s="57">
        <f t="shared" si="253"/>
        <v>0.81118194450000003</v>
      </c>
      <c r="AY62" s="47">
        <f t="shared" si="254"/>
        <v>0.87453868989625061</v>
      </c>
      <c r="AZ62" s="9" t="str">
        <f>Input!B62</f>
        <v>VSMS 2; 103mm</v>
      </c>
      <c r="BA62" s="48">
        <f>Input!E62</f>
        <v>10.3</v>
      </c>
      <c r="BB62" s="58">
        <f t="shared" si="255"/>
        <v>1831.4997148632783</v>
      </c>
      <c r="BC62" s="22">
        <f t="shared" si="256"/>
        <v>5.3555951405454865</v>
      </c>
      <c r="BD62" s="9">
        <f t="shared" si="257"/>
        <v>14139.5</v>
      </c>
      <c r="BE62" s="49">
        <f t="shared" si="258"/>
        <v>437.26934494812531</v>
      </c>
      <c r="BF62" s="89">
        <f t="shared" si="259"/>
        <v>6.1598076414597687</v>
      </c>
      <c r="BG62" s="85"/>
      <c r="BH62" s="85"/>
      <c r="BI62" s="85"/>
      <c r="BJ62" s="85"/>
      <c r="BK62" s="85"/>
      <c r="BL62" s="85"/>
      <c r="BM62" s="90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</row>
    <row r="63" spans="1:109" s="155" customFormat="1" ht="15" customHeight="1" x14ac:dyDescent="0.2">
      <c r="A63" s="138">
        <f>Input!A63</f>
        <v>6555</v>
      </c>
      <c r="B63" s="138" t="str">
        <f>Input!B63</f>
        <v>Hu1-13</v>
      </c>
      <c r="C63" s="138">
        <f>Input!O63</f>
        <v>2.0924222320550165</v>
      </c>
      <c r="D63" s="138">
        <f>C63*Input!P63/100</f>
        <v>5.1886354688788244E-2</v>
      </c>
      <c r="E63" s="139">
        <f>Input!M63</f>
        <v>2.7711368269936116</v>
      </c>
      <c r="F63" s="140">
        <f>E63*Input!N63/100</f>
        <v>8.031469890202841E-4</v>
      </c>
      <c r="G63" s="141">
        <f t="shared" si="234"/>
        <v>382.08434570587917</v>
      </c>
      <c r="H63" s="140">
        <f>G63*Input!L63/100</f>
        <v>4.8980296093847603E-2</v>
      </c>
      <c r="I63" s="138">
        <v>0</v>
      </c>
      <c r="J63" s="142">
        <f>(((C63*$G$4*0.000000001*Input!G63*(234/233))-(I63*0.000000000000001))/Input!F63)*1000000000000</f>
        <v>745.79729154393885</v>
      </c>
      <c r="K63" s="138">
        <f>J63*Input!P63/100</f>
        <v>18.49373525198186</v>
      </c>
      <c r="L63" s="143">
        <f t="shared" si="235"/>
        <v>10.31383442863573</v>
      </c>
      <c r="M63" s="144">
        <f>L63*Input!P63/100</f>
        <v>0.25575491560326641</v>
      </c>
      <c r="N63" s="138">
        <v>0</v>
      </c>
      <c r="O63" s="142">
        <f>(((G63*$D$4*0.000000001*Input!G63*(238/236))-(N63*0.000000001))/Input!F63)*1000000</f>
        <v>13.718536272515767</v>
      </c>
      <c r="P63" s="138">
        <f>O63*Input!L63/100</f>
        <v>1.7586116158740906E-3</v>
      </c>
      <c r="Q63" s="145">
        <f t="shared" si="236"/>
        <v>10.235388661351376</v>
      </c>
      <c r="R63" s="146">
        <f>Q63*Input!L63/100</f>
        <v>1.3120986842379469E-3</v>
      </c>
      <c r="S63" s="144">
        <f>Input!S63*0.0000028263/0.000000000155125</f>
        <v>1.0032374333530332</v>
      </c>
      <c r="T63" s="138">
        <f>S63*Input!T63/100</f>
        <v>1.0740705420608987E-3</v>
      </c>
      <c r="U63" s="144">
        <f>S63</f>
        <v>1.0032374333530332</v>
      </c>
      <c r="V63" s="138">
        <f>U63*Input!T63/100</f>
        <v>1.0740705420608987E-3</v>
      </c>
      <c r="W63" s="147">
        <v>0</v>
      </c>
      <c r="X63" s="142">
        <f>((($L$4*0.000000001*Input!G63/Input!W63*(232/229))-(W63*0.000000001))/Input!F63)*1000000000</f>
        <v>0.77221119811158789</v>
      </c>
      <c r="Y63" s="142">
        <f>X63*Input!X63/100</f>
        <v>1.1328440944166566E-2</v>
      </c>
      <c r="Z63" s="142">
        <f t="shared" si="237"/>
        <v>1.8855187934992639E-4</v>
      </c>
      <c r="AA63" s="142">
        <f>Z63*Input!X63/100</f>
        <v>2.7660811386195407E-6</v>
      </c>
      <c r="AB63" s="143">
        <v>0</v>
      </c>
      <c r="AC63" s="143">
        <v>0.85</v>
      </c>
      <c r="AD63" s="142">
        <f>(((Input!G63*$L$4*0.000000001*Input!U63*(230/229))-((AB63*0.000000000000001)+(Input!G63*AC63*0.000000000000001)))/Input!F63)*1000000000000</f>
        <v>222.58586363018952</v>
      </c>
      <c r="AE63" s="142">
        <f>AD63*Input!V63/100</f>
        <v>1.262027121805527</v>
      </c>
      <c r="AF63" s="142">
        <f t="shared" si="238"/>
        <v>10.14736091770607</v>
      </c>
      <c r="AG63" s="142">
        <f>AF63*Input!V63/100</f>
        <v>5.7533953342927206E-2</v>
      </c>
      <c r="AH63" s="138">
        <f t="shared" si="239"/>
        <v>53817.341692330534</v>
      </c>
      <c r="AI63" s="147">
        <f t="shared" si="240"/>
        <v>846.42195182661635</v>
      </c>
      <c r="AJ63" s="144">
        <f t="shared" si="241"/>
        <v>3.23743335303317</v>
      </c>
      <c r="AK63" s="147">
        <f t="shared" si="242"/>
        <v>1.0740705420608987</v>
      </c>
      <c r="AL63" s="147">
        <f t="shared" si="243"/>
        <v>0.99139966770605437</v>
      </c>
      <c r="AM63" s="147">
        <f t="shared" si="244"/>
        <v>5.62251798643504E-3</v>
      </c>
      <c r="AN63" s="138">
        <f>AF63/Q63</f>
        <v>0.99139966770605437</v>
      </c>
      <c r="AO63" s="142">
        <f t="shared" si="245"/>
        <v>5.62251798643504E-3</v>
      </c>
      <c r="AP63" s="138">
        <f t="shared" si="246"/>
        <v>473.80650000000003</v>
      </c>
      <c r="AQ63" s="138" t="e">
        <f t="shared" si="247"/>
        <v>#VALUE!</v>
      </c>
      <c r="AR63" s="138" t="e">
        <f t="shared" si="248"/>
        <v>#VALUE!</v>
      </c>
      <c r="AS63" s="146">
        <f t="shared" si="249"/>
        <v>1.8421565178261822E-5</v>
      </c>
      <c r="AT63" s="146">
        <f t="shared" si="250"/>
        <v>2.7025712796512654E-7</v>
      </c>
      <c r="AU63" s="138">
        <v>0.75</v>
      </c>
      <c r="AV63" s="138">
        <f t="shared" si="251"/>
        <v>0.375</v>
      </c>
      <c r="AW63" s="138">
        <f t="shared" si="252"/>
        <v>473.80500000000001</v>
      </c>
      <c r="AX63" s="148">
        <f t="shared" si="253"/>
        <v>64.916383662699999</v>
      </c>
      <c r="AY63" s="148">
        <f t="shared" si="254"/>
        <v>48.048663703998407</v>
      </c>
      <c r="AZ63" s="138" t="str">
        <f>Input!B63</f>
        <v>Hu1-13</v>
      </c>
      <c r="BA63" s="149">
        <f>Input!E63</f>
        <v>0</v>
      </c>
      <c r="BB63" s="138">
        <f t="shared" si="255"/>
        <v>12.352962494167222</v>
      </c>
      <c r="BC63" s="144">
        <f t="shared" si="256"/>
        <v>4.6832414091615826</v>
      </c>
      <c r="BD63" s="138">
        <f t="shared" si="257"/>
        <v>473747</v>
      </c>
      <c r="BE63" s="150">
        <f t="shared" si="258"/>
        <v>24024.331851999203</v>
      </c>
      <c r="BF63" s="151">
        <f t="shared" si="259"/>
        <v>10.1410208216457</v>
      </c>
      <c r="BG63" s="152"/>
      <c r="BH63" s="152"/>
      <c r="BI63" s="152"/>
      <c r="BJ63" s="152"/>
      <c r="BK63" s="152"/>
      <c r="BL63" s="152"/>
      <c r="BM63" s="156"/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152"/>
      <c r="CR63" s="152"/>
      <c r="CS63" s="152"/>
      <c r="CT63" s="152"/>
      <c r="CU63" s="152"/>
      <c r="CV63" s="152"/>
      <c r="CW63" s="152"/>
      <c r="CX63" s="152"/>
      <c r="CY63" s="152"/>
      <c r="CZ63" s="152"/>
      <c r="DA63" s="152"/>
      <c r="DB63" s="152"/>
      <c r="DC63" s="152"/>
      <c r="DD63" s="152"/>
      <c r="DE63" s="152"/>
    </row>
    <row r="64" spans="1:109" s="76" customFormat="1" ht="15" customHeight="1" x14ac:dyDescent="0.2">
      <c r="A64" s="58"/>
      <c r="B64" s="58"/>
      <c r="C64" s="58"/>
      <c r="D64" s="58"/>
      <c r="E64" s="60"/>
      <c r="F64" s="61"/>
      <c r="G64" s="59"/>
      <c r="H64" s="61"/>
      <c r="I64" s="58"/>
      <c r="J64" s="63"/>
      <c r="K64" s="58"/>
      <c r="L64" s="64"/>
      <c r="M64" s="65"/>
      <c r="N64" s="58"/>
      <c r="O64" s="63"/>
      <c r="P64" s="58"/>
      <c r="Q64" s="66"/>
      <c r="R64" s="67"/>
      <c r="S64" s="65"/>
      <c r="T64" s="58"/>
      <c r="U64" s="58"/>
      <c r="V64" s="58"/>
      <c r="W64" s="68"/>
      <c r="X64" s="63"/>
      <c r="Y64" s="63"/>
      <c r="Z64" s="63"/>
      <c r="AA64" s="63"/>
      <c r="AB64" s="64"/>
      <c r="AC64" s="64"/>
      <c r="AD64" s="63"/>
      <c r="AE64" s="63"/>
      <c r="AF64" s="63"/>
      <c r="AG64" s="63"/>
      <c r="AH64" s="58"/>
      <c r="AI64" s="68"/>
      <c r="AJ64" s="65"/>
      <c r="AK64" s="68"/>
      <c r="AL64" s="68"/>
      <c r="AM64" s="68"/>
      <c r="AN64" s="58"/>
      <c r="AO64" s="63"/>
      <c r="AP64" s="58"/>
      <c r="AQ64" s="58"/>
      <c r="AR64" s="58"/>
      <c r="AS64" s="67"/>
      <c r="AT64" s="67"/>
      <c r="AU64" s="58"/>
      <c r="AV64" s="58"/>
      <c r="AW64" s="58"/>
      <c r="AX64" s="57"/>
      <c r="AY64" s="57"/>
      <c r="AZ64" s="58"/>
      <c r="BA64" s="69"/>
      <c r="BB64" s="58"/>
      <c r="BC64" s="65"/>
      <c r="BD64" s="58"/>
      <c r="BE64" s="62"/>
      <c r="BF64" s="74"/>
      <c r="BG64" s="75"/>
      <c r="BH64" s="75"/>
      <c r="BI64" s="75"/>
      <c r="BJ64" s="75"/>
      <c r="BK64" s="75"/>
      <c r="BL64" s="75"/>
      <c r="BM64" s="103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</row>
    <row r="65" spans="1:109" s="155" customFormat="1" ht="15" customHeight="1" x14ac:dyDescent="0.2">
      <c r="A65" s="138">
        <f>Input!A65</f>
        <v>7953</v>
      </c>
      <c r="B65" s="138" t="str">
        <f>Input!B65</f>
        <v>Hu1-13</v>
      </c>
      <c r="C65" s="138">
        <f>Input!O65</f>
        <v>3.0203833267753604</v>
      </c>
      <c r="D65" s="138">
        <f>C65*Input!P65/100</f>
        <v>0.5596003348611035</v>
      </c>
      <c r="E65" s="139">
        <f>Input!M65</f>
        <v>2.7258356271626001</v>
      </c>
      <c r="F65" s="140">
        <f>E65*Input!N65/100</f>
        <v>3.4414852736228217E-3</v>
      </c>
      <c r="G65" s="141">
        <f t="shared" ref="G65:G67" si="260">E65*137.88</f>
        <v>375.83821627317928</v>
      </c>
      <c r="H65" s="140">
        <f>G65*Input!L65/100</f>
        <v>0.20662178156093827</v>
      </c>
      <c r="I65" s="138">
        <v>0</v>
      </c>
      <c r="J65" s="142">
        <f>(((C65*$G$4*0.000000001*Input!G65*(234/233))-(I65*0.000000000000001))/Input!F65)*1000000000000</f>
        <v>1092.0068285963048</v>
      </c>
      <c r="K65" s="138">
        <f>J65*Input!P65/100</f>
        <v>202.32113637228838</v>
      </c>
      <c r="L65" s="143">
        <f t="shared" ref="L65:L67" si="261">(J65/234)*602200000000*0.0000028263/(365.2425*24*60)</f>
        <v>15.101660669437193</v>
      </c>
      <c r="M65" s="144">
        <f>L65*Input!P65/100</f>
        <v>2.7979542505944779</v>
      </c>
      <c r="N65" s="138">
        <v>0</v>
      </c>
      <c r="O65" s="142">
        <f>(((G65*$D$4*0.000000001*Input!G65*(238/236))-(N65*0.000000001))/Input!F65)*1000000</f>
        <v>13.688040558733615</v>
      </c>
      <c r="P65" s="138">
        <f>O65*Input!L65/100</f>
        <v>7.5251722785641354E-3</v>
      </c>
      <c r="Q65" s="145">
        <f t="shared" ref="Q65:Q67" si="262">(O65/238.05)*602200000000000000*0.00000000015512/(365.2425*24*60)</f>
        <v>10.212635834310273</v>
      </c>
      <c r="R65" s="146">
        <f>Q65*Input!L65/100</f>
        <v>5.614524865093804E-3</v>
      </c>
      <c r="S65" s="144">
        <f>Input!S65*0.0000028263/0.000000000155125</f>
        <v>0.99247492456456265</v>
      </c>
      <c r="T65" s="138">
        <f>S65*Input!T65/100</f>
        <v>1.883728214040838E-2</v>
      </c>
      <c r="U65" s="144">
        <f>S65</f>
        <v>0.99247492456456265</v>
      </c>
      <c r="V65" s="138">
        <f>U65*Input!T65/100</f>
        <v>1.883728214040838E-2</v>
      </c>
      <c r="W65" s="147">
        <v>0</v>
      </c>
      <c r="X65" s="142">
        <f>((($L$4*0.000000001*Input!G65/Input!W65*(232/229))-(W65*0.000000001))/Input!F65)*1000000000</f>
        <v>0.84487849043903585</v>
      </c>
      <c r="Y65" s="142">
        <f>X65*Input!X65/100</f>
        <v>6.9214744298326775E-2</v>
      </c>
      <c r="Z65" s="142">
        <f t="shared" ref="Z65:Z67" si="263">(X65/232)*6.022E+23*0.000000001*0.000000000049475/(365.2425*24*60)</f>
        <v>2.0629515291176724E-4</v>
      </c>
      <c r="AA65" s="142">
        <f>Z65*Input!X65/100</f>
        <v>1.6900260120662285E-5</v>
      </c>
      <c r="AB65" s="143">
        <v>0</v>
      </c>
      <c r="AC65" s="143">
        <v>0.85</v>
      </c>
      <c r="AD65" s="142">
        <f>(((Input!G65*$L$4*0.000000001*Input!U65*(230/229))-((AB65*0.000000000000001)+(Input!G65*AC65*0.000000000000001)))/Input!F65)*1000000000000</f>
        <v>222.85866402731878</v>
      </c>
      <c r="AE65" s="142">
        <f>AD65*Input!V65/100</f>
        <v>1.5207409174640412</v>
      </c>
      <c r="AF65" s="142">
        <f t="shared" ref="AF65:AF67" si="264">(AD65/230)*602200000000*0.0000091577/(365.2425*24*60)</f>
        <v>10.159797485073902</v>
      </c>
      <c r="AG65" s="142">
        <f>AF65*Input!V65/100</f>
        <v>6.9328333345865245E-2</v>
      </c>
      <c r="AH65" s="138">
        <f t="shared" ref="AH65:AH67" si="265">AF65/Z65</f>
        <v>49248.842455446655</v>
      </c>
      <c r="AI65" s="147">
        <f t="shared" ref="AI65:AI67" si="266">AH65*SQRT((AG65/AF65)^2+(AA65/Z65)^2)</f>
        <v>4048.5712495163493</v>
      </c>
      <c r="AJ65" s="144">
        <f t="shared" ref="AJ65:AJ67" si="267">(U65-1)*1000</f>
        <v>-7.525075435437345</v>
      </c>
      <c r="AK65" s="147">
        <f t="shared" ref="AK65:AK67" si="268">V65*1000</f>
        <v>18.83728214040838</v>
      </c>
      <c r="AL65" s="147">
        <f t="shared" ref="AL65:AL67" si="269">AF65/Q65</f>
        <v>0.99482617904979476</v>
      </c>
      <c r="AM65" s="147">
        <f t="shared" ref="AM65:AM67" si="270">AL65*SQRT((R65/Q65)^2+(AG65/AF65)^2)</f>
        <v>6.8104815520034371E-3</v>
      </c>
      <c r="AN65" s="138">
        <f>AF65/Q65</f>
        <v>0.99482617904979476</v>
      </c>
      <c r="AO65" s="142">
        <f t="shared" ref="AO65:AO67" si="271">AN65*SQRT((R65/Q65)^2+(AG65/AF65)^2)</f>
        <v>6.8104815520034371E-3</v>
      </c>
      <c r="AP65" s="138" t="str">
        <f t="shared" ref="AP65:AP67" si="272">ThU_Alter_Kombi(AN65,U65)</f>
        <v>Out of range</v>
      </c>
      <c r="AQ65" s="138" t="e">
        <f t="shared" ref="AQ65:AQ67" si="273">Montealter(AN65,AO65,U65,V65)</f>
        <v>#VALUE!</v>
      </c>
      <c r="AR65" s="138" t="e">
        <f t="shared" ref="AR65:AR67" si="274">(AQ65/AP65)*100</f>
        <v>#VALUE!</v>
      </c>
      <c r="AS65" s="146">
        <f t="shared" ref="AS65:AS67" si="275">Z65/Q65</f>
        <v>2.0199991095217557E-5</v>
      </c>
      <c r="AT65" s="146">
        <f t="shared" ref="AT65:AT67" si="276">AS65*SQRT((Y65/X65)^2+(P65/O65)^2)</f>
        <v>1.654875483143777E-6</v>
      </c>
      <c r="AU65" s="138">
        <v>0.75</v>
      </c>
      <c r="AV65" s="138">
        <f t="shared" ref="AV65:AV67" si="277">AU65/2</f>
        <v>0.375</v>
      </c>
      <c r="AW65" s="138" t="str">
        <f t="shared" ref="AW65:AW67" si="278">marincorr_age(AN65,U65,AS65,AU65)</f>
        <v>Out of range</v>
      </c>
      <c r="AX65" s="148">
        <f t="shared" ref="AX65:AX67" si="279">marincorr_age_error(AN65, AO65, U65, V65, AS65, AT65, AU65, AV65)</f>
        <v>242.20373279430001</v>
      </c>
      <c r="AY65" s="148" t="e">
        <f t="shared" ref="AY65:AY67" si="280">SQRT(((AU65*EXP(-0.0000091577*AW65*1000))/(0.0000091577*(EXP(-0.0000091577*AW65*1000)+(AJ65/1000)*EXP(-(0.0000091577-0.0000028263)*AW65*1000)-AS65*AU65*EXP(-0.0000091577*AW65*1000))))^2*AT65^2+((AS65*EXP(-0.0000091577*AW65*1000))/(0.0000091577*(EXP(-0.0000091577*AW65*1000)+(AJ65/1000)*EXP(-(0.0000091577-0.0000028263)*AW65*1000)-AS65*AU65*EXP(-0.0000091577*AW65*1000))))^2*AV65^2+((0.0000091577/(0.0000091577-0.0000028263))*(EXP(-(0.0000091577-0.0000028263)*AW65*1000)-1)/(0.0000091577*(EXP(-0.0000091577*AW65*1000)+(AJ65/1000)*EXP(-(0.0000091577-0.0000028263)*AW65*1000)-AS65*AU65*EXP(-0.0000091577*AW65*1000))))^2*T65^2+(1/(0.0000091577*(EXP(-0.0000091577*AW65*1000)+(AJ65/1000)*EXP(-(0.0000091577-0.0000028263)*AW65*1000)-AS65*AU65*EXP(-0.0000091577*AW65*1000))))^2*AO65^2)/1000</f>
        <v>#VALUE!</v>
      </c>
      <c r="AZ65" s="138" t="str">
        <f>Input!B65</f>
        <v>Hu1-13</v>
      </c>
      <c r="BA65" s="149">
        <f>Input!E65</f>
        <v>0</v>
      </c>
      <c r="BB65" s="138" t="e">
        <f t="shared" ref="BB65:BB67" si="281">((U65-1)*EXP(0.0000028263*AW65*1000))*1000</f>
        <v>#VALUE!</v>
      </c>
      <c r="BC65" s="144" t="e">
        <f t="shared" ref="BC65:BC67" si="282">SQRT((EXP(0.0000028263*AW65*1000)*V65)^2+((U65-1)*0.0000028263*EXP(0.0000028263*AW65*1000)*AX65*1000)^2)*1000</f>
        <v>#VALUE!</v>
      </c>
      <c r="BD65" s="138" t="e">
        <f t="shared" ref="BD65:BD67" si="283">AW65*1000-58</f>
        <v>#VALUE!</v>
      </c>
      <c r="BE65" s="150" t="e">
        <f t="shared" ref="BE65:BE67" si="284">AY65/2*1000</f>
        <v>#VALUE!</v>
      </c>
      <c r="BF65" s="151" t="e">
        <f t="shared" ref="BF65:BF67" si="285">AY65/AW65*100</f>
        <v>#VALUE!</v>
      </c>
      <c r="BG65" s="152"/>
      <c r="BH65" s="152"/>
      <c r="BI65" s="152"/>
      <c r="BJ65" s="152"/>
      <c r="BK65" s="152"/>
      <c r="BL65" s="152"/>
      <c r="BM65" s="156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152"/>
      <c r="CR65" s="152"/>
      <c r="CS65" s="152"/>
      <c r="CT65" s="152"/>
      <c r="CU65" s="152"/>
      <c r="CV65" s="152"/>
      <c r="CW65" s="152"/>
      <c r="CX65" s="152"/>
      <c r="CY65" s="152"/>
      <c r="CZ65" s="152"/>
      <c r="DA65" s="152"/>
      <c r="DB65" s="152"/>
      <c r="DC65" s="152"/>
      <c r="DD65" s="152"/>
      <c r="DE65" s="152"/>
    </row>
    <row r="66" spans="1:109" ht="15" customHeight="1" x14ac:dyDescent="0.2">
      <c r="A66" s="9">
        <f>Input!A66</f>
        <v>8279</v>
      </c>
      <c r="B66" s="9" t="str">
        <f>Input!B66</f>
        <v>JM 33/2 Top</v>
      </c>
      <c r="C66" s="9">
        <f>Input!O66</f>
        <v>0.34192439511155936</v>
      </c>
      <c r="D66" s="9">
        <f>C66*Input!P66/100</f>
        <v>1.3379974767999753E-2</v>
      </c>
      <c r="E66" s="11">
        <f>Input!M66</f>
        <v>0.40160253464665058</v>
      </c>
      <c r="F66" s="12">
        <f>E66*Input!N66/100</f>
        <v>7.6042323496333761E-4</v>
      </c>
      <c r="G66" s="13">
        <f t="shared" si="260"/>
        <v>55.372957477080178</v>
      </c>
      <c r="H66" s="12">
        <f>G66*Input!L66/100</f>
        <v>5.4707105712214779E-2</v>
      </c>
      <c r="I66" s="9">
        <v>0.3</v>
      </c>
      <c r="J66" s="21">
        <f>(((C66*$G$4*0.000000001*Input!G66*(234/233))-(I66*0.000000000000001))/Input!F66)*1000000000000</f>
        <v>15.582109320827188</v>
      </c>
      <c r="K66" s="9">
        <f>J66*Input!P66/100</f>
        <v>0.60974950171911035</v>
      </c>
      <c r="L66" s="14">
        <f t="shared" si="261"/>
        <v>0.21548924541038619</v>
      </c>
      <c r="M66" s="22">
        <f>L66*Input!P66/100</f>
        <v>8.4323923872865574E-3</v>
      </c>
      <c r="N66" s="9">
        <v>5.0000000000000001E-3</v>
      </c>
      <c r="O66" s="21">
        <f>(((G66*$D$4*0.000000001*Input!G66*(238/236))-(N66*0.000000001))/Input!F66)*1000000</f>
        <v>0.25419606548284446</v>
      </c>
      <c r="P66" s="9">
        <f>O66*Input!L66/100</f>
        <v>2.5113939474435894E-4</v>
      </c>
      <c r="Q66" s="23">
        <f t="shared" si="262"/>
        <v>0.18965547597200832</v>
      </c>
      <c r="R66" s="24">
        <f>Q66*Input!L66/100</f>
        <v>1.87374896441023E-4</v>
      </c>
      <c r="S66" s="65">
        <f>Input!S66*0.0000028263/0.000000000155125</f>
        <v>1.139225371498124</v>
      </c>
      <c r="T66" s="9">
        <f>S66*Input!T66/100</f>
        <v>3.2810900596717485E-2</v>
      </c>
      <c r="U66" s="9">
        <f>S66*1/((U65+U67)/2)</f>
        <v>1.1478631281268354</v>
      </c>
      <c r="V66" s="9">
        <f>U66*Input!T66/100</f>
        <v>3.3059677161226916E-2</v>
      </c>
      <c r="W66" s="3">
        <v>3.0000000000000001E-3</v>
      </c>
      <c r="X66" s="21">
        <f>((($L$4*0.000000001*Input!G66/Input!W66*(232/229))-(W66*0.000000001))/Input!F66)*1000000000</f>
        <v>0.95983001523845479</v>
      </c>
      <c r="Y66" s="21">
        <f>X66*Input!X66/100</f>
        <v>3.9607461014257526E-3</v>
      </c>
      <c r="Z66" s="21">
        <f t="shared" si="263"/>
        <v>2.3436302616726236E-4</v>
      </c>
      <c r="AA66" s="21">
        <f>Z66*Input!X66/100</f>
        <v>9.671008693968757E-7</v>
      </c>
      <c r="AB66" s="14">
        <v>0.05</v>
      </c>
      <c r="AC66" s="14">
        <v>0.85</v>
      </c>
      <c r="AD66" s="21">
        <f>(((Input!G66*$L$4*0.000000001*Input!U66*(230/229))-((AB66*0.000000000000001)+(Input!G66*AC66*0.000000000000001)))/Input!F66)*1000000000000</f>
        <v>3.0783778865871489E-3</v>
      </c>
      <c r="AE66" s="21">
        <f>AD66*Input!V66/100</f>
        <v>1.1005147663875224E-3</v>
      </c>
      <c r="AF66" s="21">
        <f t="shared" si="264"/>
        <v>1.4033870321694715E-4</v>
      </c>
      <c r="AG66" s="21">
        <f>AF66*Input!V66/100</f>
        <v>5.0170843501332457E-5</v>
      </c>
      <c r="AH66" s="9">
        <f t="shared" si="265"/>
        <v>0.59880905922758032</v>
      </c>
      <c r="AI66" s="3">
        <f t="shared" si="266"/>
        <v>0.21408746277133575</v>
      </c>
      <c r="AJ66" s="22">
        <f t="shared" si="267"/>
        <v>147.86312812683545</v>
      </c>
      <c r="AK66" s="3">
        <f t="shared" si="268"/>
        <v>33.059677161226915</v>
      </c>
      <c r="AL66" s="3">
        <f t="shared" si="269"/>
        <v>7.3996652349579434E-4</v>
      </c>
      <c r="AM66" s="3">
        <f t="shared" si="270"/>
        <v>2.6453776159439911E-4</v>
      </c>
      <c r="AN66" s="9">
        <f>AL66*1/((AN65+AN67)/2)</f>
        <v>7.4381488854924501E-4</v>
      </c>
      <c r="AO66" s="21">
        <f t="shared" si="271"/>
        <v>2.6591355069392281E-4</v>
      </c>
      <c r="AP66" s="58">
        <f t="shared" si="272"/>
        <v>7.0800000000000002E-2</v>
      </c>
      <c r="AQ66" s="58" t="e">
        <f t="shared" si="273"/>
        <v>#VALUE!</v>
      </c>
      <c r="AR66" s="58" t="e">
        <f t="shared" si="274"/>
        <v>#VALUE!</v>
      </c>
      <c r="AS66" s="67">
        <f t="shared" si="275"/>
        <v>1.2357303419061442E-3</v>
      </c>
      <c r="AT66" s="67">
        <f t="shared" si="276"/>
        <v>5.2433659131775804E-6</v>
      </c>
      <c r="AU66" s="58">
        <v>0.75</v>
      </c>
      <c r="AV66" s="58">
        <f t="shared" si="277"/>
        <v>0.375</v>
      </c>
      <c r="AW66" s="58" t="str">
        <f t="shared" si="278"/>
        <v>Out of range</v>
      </c>
      <c r="AX66" s="57">
        <f t="shared" si="279"/>
        <v>2.7089793500000001E-2</v>
      </c>
      <c r="AY66" s="47" t="e">
        <f t="shared" si="280"/>
        <v>#VALUE!</v>
      </c>
      <c r="AZ66" s="9" t="str">
        <f>Input!B66</f>
        <v>JM 33/2 Top</v>
      </c>
      <c r="BA66" s="48">
        <f>Input!E66</f>
        <v>0</v>
      </c>
      <c r="BB66" s="58" t="e">
        <f t="shared" si="281"/>
        <v>#VALUE!</v>
      </c>
      <c r="BC66" s="22" t="e">
        <f t="shared" si="282"/>
        <v>#VALUE!</v>
      </c>
      <c r="BD66" s="9" t="e">
        <f t="shared" si="283"/>
        <v>#VALUE!</v>
      </c>
      <c r="BE66" s="49" t="e">
        <f t="shared" si="284"/>
        <v>#VALUE!</v>
      </c>
      <c r="BF66" s="89" t="e">
        <f t="shared" si="285"/>
        <v>#VALUE!</v>
      </c>
      <c r="BG66" s="85"/>
      <c r="BH66" s="85"/>
      <c r="BI66" s="85"/>
      <c r="BJ66" s="85"/>
      <c r="BK66" s="85"/>
      <c r="BL66" s="85"/>
      <c r="BM66" s="90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</row>
    <row r="67" spans="1:109" s="155" customFormat="1" ht="15" customHeight="1" x14ac:dyDescent="0.2">
      <c r="A67" s="138">
        <f>Input!A67</f>
        <v>7953</v>
      </c>
      <c r="B67" s="138" t="str">
        <f>Input!B67</f>
        <v>Hu1-13</v>
      </c>
      <c r="C67" s="138">
        <f>Input!O67</f>
        <v>3.0203833267753604</v>
      </c>
      <c r="D67" s="138">
        <f>C67*Input!P67/100</f>
        <v>0.5596003348611035</v>
      </c>
      <c r="E67" s="139">
        <f>Input!M67</f>
        <v>2.7258356271626001</v>
      </c>
      <c r="F67" s="140">
        <f>E67*Input!N67/100</f>
        <v>3.4414852736228217E-3</v>
      </c>
      <c r="G67" s="141">
        <f t="shared" si="260"/>
        <v>375.83821627317928</v>
      </c>
      <c r="H67" s="140">
        <f>G67*Input!L67/100</f>
        <v>0.20662178156093827</v>
      </c>
      <c r="I67" s="138">
        <v>0</v>
      </c>
      <c r="J67" s="142">
        <f>(((C67*$G$4*0.000000001*Input!G67*(234/233))-(I67*0.000000000000001))/Input!F67)*1000000000000</f>
        <v>1092.0068285963048</v>
      </c>
      <c r="K67" s="138">
        <f>J67*Input!P67/100</f>
        <v>202.32113637228838</v>
      </c>
      <c r="L67" s="143">
        <f t="shared" si="261"/>
        <v>15.101660669437193</v>
      </c>
      <c r="M67" s="144">
        <f>L67*Input!P67/100</f>
        <v>2.7979542505944779</v>
      </c>
      <c r="N67" s="138">
        <v>0</v>
      </c>
      <c r="O67" s="142">
        <f>(((G67*$D$4*0.000000001*Input!G67*(238/236))-(N67*0.000000001))/Input!F67)*1000000</f>
        <v>13.688040558733615</v>
      </c>
      <c r="P67" s="138">
        <f>O67*Input!L67/100</f>
        <v>7.5251722785641354E-3</v>
      </c>
      <c r="Q67" s="145">
        <f t="shared" si="262"/>
        <v>10.212635834310273</v>
      </c>
      <c r="R67" s="146">
        <f>Q67*Input!L67/100</f>
        <v>5.614524865093804E-3</v>
      </c>
      <c r="S67" s="144">
        <f>Input!S67*0.0000028263/0.000000000155125</f>
        <v>0.99247492456456265</v>
      </c>
      <c r="T67" s="138">
        <f>S67*Input!T67/100</f>
        <v>1.883728214040838E-2</v>
      </c>
      <c r="U67" s="144">
        <f>S67</f>
        <v>0.99247492456456265</v>
      </c>
      <c r="V67" s="138">
        <f>U67*Input!T67/100</f>
        <v>1.883728214040838E-2</v>
      </c>
      <c r="W67" s="147">
        <v>0</v>
      </c>
      <c r="X67" s="142">
        <f>((($L$4*0.000000001*Input!G67/Input!W67*(232/229))-(W67*0.000000001))/Input!F67)*1000000000</f>
        <v>0.84487849043903585</v>
      </c>
      <c r="Y67" s="142">
        <f>X67*Input!X67/100</f>
        <v>6.9214744298326775E-2</v>
      </c>
      <c r="Z67" s="142">
        <f t="shared" si="263"/>
        <v>2.0629515291176724E-4</v>
      </c>
      <c r="AA67" s="142">
        <f>Z67*Input!X67/100</f>
        <v>1.6900260120662285E-5</v>
      </c>
      <c r="AB67" s="143">
        <v>0</v>
      </c>
      <c r="AC67" s="143">
        <v>0.85</v>
      </c>
      <c r="AD67" s="142">
        <f>(((Input!G67*$L$4*0.000000001*Input!U67*(230/229))-((AB67*0.000000000000001)+(Input!G67*AC67*0.000000000000001)))/Input!F67)*1000000000000</f>
        <v>222.85866402731878</v>
      </c>
      <c r="AE67" s="142">
        <f>AD67*Input!V67/100</f>
        <v>1.5207409174640412</v>
      </c>
      <c r="AF67" s="142">
        <f t="shared" si="264"/>
        <v>10.159797485073902</v>
      </c>
      <c r="AG67" s="142">
        <f>AF67*Input!V67/100</f>
        <v>6.9328333345865245E-2</v>
      </c>
      <c r="AH67" s="138">
        <f t="shared" si="265"/>
        <v>49248.842455446655</v>
      </c>
      <c r="AI67" s="147">
        <f t="shared" si="266"/>
        <v>4048.5712495163493</v>
      </c>
      <c r="AJ67" s="144">
        <f t="shared" si="267"/>
        <v>-7.525075435437345</v>
      </c>
      <c r="AK67" s="147">
        <f t="shared" si="268"/>
        <v>18.83728214040838</v>
      </c>
      <c r="AL67" s="147">
        <f t="shared" si="269"/>
        <v>0.99482617904979476</v>
      </c>
      <c r="AM67" s="147">
        <f t="shared" si="270"/>
        <v>6.8104815520034371E-3</v>
      </c>
      <c r="AN67" s="138">
        <f>AF67/Q67</f>
        <v>0.99482617904979476</v>
      </c>
      <c r="AO67" s="142">
        <f t="shared" si="271"/>
        <v>6.8104815520034371E-3</v>
      </c>
      <c r="AP67" s="138" t="str">
        <f t="shared" si="272"/>
        <v>Out of range</v>
      </c>
      <c r="AQ67" s="138" t="e">
        <f t="shared" si="273"/>
        <v>#VALUE!</v>
      </c>
      <c r="AR67" s="138" t="e">
        <f t="shared" si="274"/>
        <v>#VALUE!</v>
      </c>
      <c r="AS67" s="146">
        <f t="shared" si="275"/>
        <v>2.0199991095217557E-5</v>
      </c>
      <c r="AT67" s="146">
        <f t="shared" si="276"/>
        <v>1.654875483143777E-6</v>
      </c>
      <c r="AU67" s="138">
        <v>0.75</v>
      </c>
      <c r="AV67" s="138">
        <f t="shared" si="277"/>
        <v>0.375</v>
      </c>
      <c r="AW67" s="138" t="str">
        <f t="shared" si="278"/>
        <v>Out of range</v>
      </c>
      <c r="AX67" s="148">
        <f t="shared" si="279"/>
        <v>243.62703569070001</v>
      </c>
      <c r="AY67" s="148" t="e">
        <f t="shared" si="280"/>
        <v>#VALUE!</v>
      </c>
      <c r="AZ67" s="138" t="str">
        <f>Input!B67</f>
        <v>Hu1-13</v>
      </c>
      <c r="BA67" s="149">
        <f>Input!E67</f>
        <v>0</v>
      </c>
      <c r="BB67" s="138" t="e">
        <f t="shared" si="281"/>
        <v>#VALUE!</v>
      </c>
      <c r="BC67" s="144" t="e">
        <f t="shared" si="282"/>
        <v>#VALUE!</v>
      </c>
      <c r="BD67" s="138" t="e">
        <f t="shared" si="283"/>
        <v>#VALUE!</v>
      </c>
      <c r="BE67" s="150" t="e">
        <f t="shared" si="284"/>
        <v>#VALUE!</v>
      </c>
      <c r="BF67" s="151" t="e">
        <f t="shared" si="285"/>
        <v>#VALUE!</v>
      </c>
      <c r="BG67" s="152"/>
      <c r="BH67" s="152"/>
      <c r="BI67" s="152"/>
      <c r="BJ67" s="152"/>
      <c r="BK67" s="152"/>
      <c r="BL67" s="152"/>
      <c r="BM67" s="156"/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152"/>
      <c r="CR67" s="152"/>
      <c r="CS67" s="152"/>
      <c r="CT67" s="152"/>
      <c r="CU67" s="152"/>
      <c r="CV67" s="152"/>
      <c r="CW67" s="152"/>
      <c r="CX67" s="152"/>
      <c r="CY67" s="152"/>
      <c r="CZ67" s="152"/>
      <c r="DA67" s="152"/>
      <c r="DB67" s="152"/>
      <c r="DC67" s="152"/>
      <c r="DD67" s="152"/>
      <c r="DE67" s="152"/>
    </row>
    <row r="68" spans="1:109" ht="15" customHeight="1" x14ac:dyDescent="0.2">
      <c r="A68" s="9">
        <f>Input!A68</f>
        <v>8282</v>
      </c>
      <c r="B68" s="9" t="str">
        <f>Input!B68</f>
        <v>FM 58/1 Top</v>
      </c>
      <c r="C68" s="9">
        <f>Input!O68</f>
        <v>0.82784664958210064</v>
      </c>
      <c r="D68" s="9">
        <f>C68*Input!P68/100</f>
        <v>6.0356717133572121E-3</v>
      </c>
      <c r="E68" s="11">
        <f>Input!M68</f>
        <v>0.95167908524615785</v>
      </c>
      <c r="F68" s="12">
        <f>E68*Input!N68/100</f>
        <v>1.4261589863176903E-4</v>
      </c>
      <c r="G68" s="13">
        <f t="shared" ref="G68:G71" si="286">E68*137.88</f>
        <v>131.21751227374023</v>
      </c>
      <c r="H68" s="12">
        <f>G68*Input!L68/100</f>
        <v>1.723834865682649E-2</v>
      </c>
      <c r="I68" s="9">
        <v>0.3</v>
      </c>
      <c r="J68" s="21">
        <f>(((C68*$G$4*0.000000001*Input!G68*(234/233))-(I68*0.000000000000001))/Input!F68)*1000000000000</f>
        <v>145.86664868706868</v>
      </c>
      <c r="K68" s="9">
        <f>J68*Input!P68/100</f>
        <v>1.0634858591832006</v>
      </c>
      <c r="L68" s="14">
        <f t="shared" ref="L68:L71" si="287">(J68/234)*602200000000*0.0000028263/(365.2425*24*60)</f>
        <v>2.0172297221727935</v>
      </c>
      <c r="M68" s="22">
        <f>L68*Input!P68/100</f>
        <v>1.4707236394092917E-2</v>
      </c>
      <c r="N68" s="9">
        <v>5.0000000000000001E-3</v>
      </c>
      <c r="O68" s="21">
        <f>(((G68*$D$4*0.000000001*Input!G68*(238/236))-(N68*0.000000001))/Input!F68)*1000000</f>
        <v>2.3290246917754267</v>
      </c>
      <c r="P68" s="9">
        <f>O68*Input!L68/100</f>
        <v>3.0596937079119843E-4</v>
      </c>
      <c r="Q68" s="23">
        <f t="shared" ref="Q68:Q71" si="288">(O68/238.05)*602200000000000000*0.00000000015512/(365.2425*24*60)</f>
        <v>1.7376834123305478</v>
      </c>
      <c r="R68" s="24">
        <f>Q68*Input!L68/100</f>
        <v>2.2828349659950568E-4</v>
      </c>
      <c r="S68" s="65">
        <f>Input!S68*0.0000028263/0.000000000155125</f>
        <v>1.1416571973513285</v>
      </c>
      <c r="T68" s="9">
        <f>S68*Input!T68/100</f>
        <v>4.0006646643370508E-3</v>
      </c>
      <c r="U68" s="9">
        <f>S68*1/((U67+U69)/2)</f>
        <v>1.1475627795353072</v>
      </c>
      <c r="V68" s="9">
        <f>U68*Input!T68/100</f>
        <v>4.0213593650060388E-3</v>
      </c>
      <c r="W68" s="3">
        <v>3.0000000000000001E-3</v>
      </c>
      <c r="X68" s="21">
        <f>((($L$4*0.000000001*Input!G68/Input!W68*(232/229))-(W68*0.000000001))/Input!F68)*1000000000</f>
        <v>2.5477806733821381E-2</v>
      </c>
      <c r="Y68" s="21">
        <f>X68*Input!X68/100</f>
        <v>2.5691432041314915E-4</v>
      </c>
      <c r="Z68" s="21">
        <f t="shared" ref="Z68:Z71" si="289">(X68/232)*6.022E+23*0.000000001*0.000000000049475/(365.2425*24*60)</f>
        <v>6.220951409567682E-6</v>
      </c>
      <c r="AA68" s="21">
        <f>Z68*Input!X68/100</f>
        <v>6.2731125972105367E-8</v>
      </c>
      <c r="AB68" s="14">
        <v>0.05</v>
      </c>
      <c r="AC68" s="14">
        <v>0.85</v>
      </c>
      <c r="AD68" s="21">
        <f>(((Input!G68*$L$4*0.000000001*Input!U68*(230/229))-((AB68*0.000000000000001)+(Input!G68*AC68*0.000000000000001)))/Input!F68)*1000000000000</f>
        <v>2.7698869241896677E-2</v>
      </c>
      <c r="AE68" s="21">
        <f>AD68*Input!V68/100</f>
        <v>2.0478110981769957E-3</v>
      </c>
      <c r="AF68" s="21">
        <f t="shared" ref="AF68:AF71" si="290">(AD68/230)*602200000000*0.0000091577/(365.2425*24*60)</f>
        <v>1.2627505566878744E-3</v>
      </c>
      <c r="AG68" s="21">
        <f>AF68*Input!V68/100</f>
        <v>9.3356684766873933E-5</v>
      </c>
      <c r="AH68" s="9">
        <f t="shared" ref="AH68:AH71" si="291">AF68/Z68</f>
        <v>202.98351064851474</v>
      </c>
      <c r="AI68" s="3">
        <f t="shared" ref="AI68:AI71" si="292">AH68*SQRT((AG68/AF68)^2+(AA68/Z68)^2)</f>
        <v>15.145764986778534</v>
      </c>
      <c r="AJ68" s="22">
        <f t="shared" ref="AJ68:AJ71" si="293">(U68-1)*1000</f>
        <v>147.56277953530716</v>
      </c>
      <c r="AK68" s="3">
        <f t="shared" ref="AK68:AK71" si="294">V68*1000</f>
        <v>4.0213593650060391</v>
      </c>
      <c r="AL68" s="3">
        <f t="shared" ref="AL68:AL71" si="295">AF68/Q68</f>
        <v>7.2668620056302283E-4</v>
      </c>
      <c r="AM68" s="3">
        <f t="shared" ref="AM68:AM71" si="296">AL68*SQRT((R68/Q68)^2+(AG68/AF68)^2)</f>
        <v>5.3724879626579023E-5</v>
      </c>
      <c r="AN68" s="9">
        <f>AL68*1/((AN67+AN69)/2)</f>
        <v>7.2801952710408087E-4</v>
      </c>
      <c r="AO68" s="21">
        <f t="shared" ref="AO68:AO71" si="297">AN68*SQRT((R68/Q68)^2+(AG68/AF68)^2)</f>
        <v>5.382345423535206E-5</v>
      </c>
      <c r="AP68" s="58">
        <f t="shared" ref="AP68:AP71" si="298">ThU_Alter_Kombi(AN68,U68)</f>
        <v>6.93E-2</v>
      </c>
      <c r="AQ68" s="58">
        <f t="shared" ref="AQ68:AQ71" si="299">Montealter(AN68,AO68,U68,V68)</f>
        <v>5.1000000000000004E-3</v>
      </c>
      <c r="AR68" s="58">
        <f t="shared" ref="AR68:AR71" si="300">(AQ68/AP68)*100</f>
        <v>7.3593073593073601</v>
      </c>
      <c r="AS68" s="67">
        <f t="shared" ref="AS68:AS71" si="301">Z68/Q68</f>
        <v>3.5800257776669807E-6</v>
      </c>
      <c r="AT68" s="67">
        <f t="shared" ref="AT68:AT71" si="302">AS68*SQRT((Y68/X68)^2+(P68/O68)^2)</f>
        <v>3.6103497873044302E-8</v>
      </c>
      <c r="AU68" s="58">
        <v>0.75</v>
      </c>
      <c r="AV68" s="58">
        <f t="shared" ref="AV68:AV71" si="303">AU68/2</f>
        <v>0.375</v>
      </c>
      <c r="AW68" s="58">
        <f t="shared" ref="AW68:AW71" si="304">marincorr_age(AN68,U68,AS68,AU68)</f>
        <v>6.9000000000000006E-2</v>
      </c>
      <c r="AX68" s="57">
        <f t="shared" ref="AX68:AX71" si="305">marincorr_age_error(AN68, AO68, U68, V68, AS68, AT68, AU68, AV68)</f>
        <v>4.9945501E-3</v>
      </c>
      <c r="AY68" s="47">
        <f t="shared" ref="AY68:AY71" si="306">SQRT(((AU68*EXP(-0.0000091577*AW68*1000))/(0.0000091577*(EXP(-0.0000091577*AW68*1000)+(AJ68/1000)*EXP(-(0.0000091577-0.0000028263)*AW68*1000)-AS68*AU68*EXP(-0.0000091577*AW68*1000))))^2*AT68^2+((AS68*EXP(-0.0000091577*AW68*1000))/(0.0000091577*(EXP(-0.0000091577*AW68*1000)+(AJ68/1000)*EXP(-(0.0000091577-0.0000028263)*AW68*1000)-AS68*AU68*EXP(-0.0000091577*AW68*1000))))^2*AV68^2+((0.0000091577/(0.0000091577-0.0000028263))*(EXP(-(0.0000091577-0.0000028263)*AW68*1000)-1)/(0.0000091577*(EXP(-0.0000091577*AW68*1000)+(AJ68/1000)*EXP(-(0.0000091577-0.0000028263)*AW68*1000)-AS68*AU68*EXP(-0.0000091577*AW68*1000))))^2*T68^2+(1/(0.0000091577*(EXP(-0.0000091577*AW68*1000)+(AJ68/1000)*EXP(-(0.0000091577-0.0000028263)*AW68*1000)-AS68*AU68*EXP(-0.0000091577*AW68*1000))))^2*AO68^2)/1000</f>
        <v>5.1319943044155292E-3</v>
      </c>
      <c r="AZ68" s="9" t="str">
        <f>Input!B68</f>
        <v>FM 58/1 Top</v>
      </c>
      <c r="BA68" s="48">
        <f>Input!E68</f>
        <v>0</v>
      </c>
      <c r="BB68" s="58">
        <f t="shared" ref="BB68:BB71" si="307">((U68-1)*EXP(0.0000028263*AW68*1000))*1000</f>
        <v>147.59155925263218</v>
      </c>
      <c r="BC68" s="22">
        <f t="shared" ref="BC68:BC71" si="308">SQRT((EXP(0.0000028263*AW68*1000)*V68)^2+((U68-1)*0.0000028263*EXP(0.0000028263*AW68*1000)*AX68*1000)^2)*1000</f>
        <v>4.0221442052597984</v>
      </c>
      <c r="BD68" s="9">
        <f t="shared" ref="BD68:BD71" si="309">AW68*1000-58</f>
        <v>11</v>
      </c>
      <c r="BE68" s="49">
        <f t="shared" ref="BE68:BE71" si="310">AY68/2*1000</f>
        <v>2.5659971522077645</v>
      </c>
      <c r="BF68" s="89">
        <f t="shared" ref="BF68:BF71" si="311">AY68/AW68*100</f>
        <v>7.4376729049500421</v>
      </c>
      <c r="BG68" s="85"/>
      <c r="BH68" s="85"/>
      <c r="BI68" s="85"/>
      <c r="BJ68" s="85"/>
      <c r="BK68" s="85"/>
      <c r="BL68" s="85"/>
      <c r="BM68" s="90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</row>
    <row r="69" spans="1:109" s="155" customFormat="1" ht="15" customHeight="1" x14ac:dyDescent="0.2">
      <c r="A69" s="138">
        <f>Input!A69</f>
        <v>7953</v>
      </c>
      <c r="B69" s="138" t="str">
        <f>Input!B69</f>
        <v>Hu1-13</v>
      </c>
      <c r="C69" s="138">
        <f>Input!O69</f>
        <v>2.8332007410885378</v>
      </c>
      <c r="D69" s="138">
        <f>C69*Input!P69/100</f>
        <v>0.87314093813521898</v>
      </c>
      <c r="E69" s="139">
        <f>Input!M69</f>
        <v>2.7298227829240616</v>
      </c>
      <c r="F69" s="140">
        <f>E69*Input!N69/100</f>
        <v>2.7797775593580228E-3</v>
      </c>
      <c r="G69" s="141">
        <f t="shared" si="286"/>
        <v>376.38796530956961</v>
      </c>
      <c r="H69" s="140">
        <f>G69*Input!L69/100</f>
        <v>0.17167691237227983</v>
      </c>
      <c r="I69" s="138">
        <v>0</v>
      </c>
      <c r="J69" s="142">
        <f>(((C69*$G$4*0.000000001*Input!G69*(234/233))-(I69*0.000000000000001))/Input!F69)*1000000000000</f>
        <v>1024.3317557165483</v>
      </c>
      <c r="K69" s="138">
        <f>J69*Input!P69/100</f>
        <v>315.68041656109858</v>
      </c>
      <c r="L69" s="143">
        <f t="shared" si="287"/>
        <v>14.165763603918629</v>
      </c>
      <c r="M69" s="144">
        <f>L69*Input!P69/100</f>
        <v>4.3656306957533477</v>
      </c>
      <c r="N69" s="138">
        <v>0</v>
      </c>
      <c r="O69" s="142">
        <f>(((G69*$D$4*0.000000001*Input!G69*(238/236))-(N69*0.000000001))/Input!F69)*1000000</f>
        <v>13.708062437247868</v>
      </c>
      <c r="P69" s="138">
        <f>O69*Input!L69/100</f>
        <v>6.2524789598348762E-3</v>
      </c>
      <c r="Q69" s="145">
        <f t="shared" si="288"/>
        <v>10.227574141448356</v>
      </c>
      <c r="R69" s="146">
        <f>Q69*Input!L69/100</f>
        <v>4.6649694238185642E-3</v>
      </c>
      <c r="S69" s="144">
        <f>Input!S69*0.0000028263/0.000000000155125</f>
        <v>0.99723268483285954</v>
      </c>
      <c r="T69" s="138">
        <f>S69*Input!T69/100</f>
        <v>1.3521542501975951E-2</v>
      </c>
      <c r="U69" s="144">
        <f>S69</f>
        <v>0.99723268483285954</v>
      </c>
      <c r="V69" s="138">
        <f>U69*Input!T69/100</f>
        <v>1.3521542501975951E-2</v>
      </c>
      <c r="W69" s="147">
        <v>0</v>
      </c>
      <c r="X69" s="142">
        <f>((($L$4*0.000000001*Input!G69/Input!W69*(232/229))-(W69*0.000000001))/Input!F69)*1000000000</f>
        <v>0.86403472045156093</v>
      </c>
      <c r="Y69" s="142">
        <f>X69*Input!X69/100</f>
        <v>3.8136881854062318E-2</v>
      </c>
      <c r="Z69" s="142">
        <f t="shared" si="289"/>
        <v>2.1097255616485904E-4</v>
      </c>
      <c r="AA69" s="142">
        <f>Z69*Input!X69/100</f>
        <v>9.3119353406352116E-6</v>
      </c>
      <c r="AB69" s="143">
        <v>0</v>
      </c>
      <c r="AC69" s="143">
        <v>0.85</v>
      </c>
      <c r="AD69" s="142">
        <f>(((Input!G69*$L$4*0.000000001*Input!U69*(230/229))-((AB69*0.000000000000001)+(Input!G69*AC69*0.000000000000001)))/Input!F69)*1000000000000</f>
        <v>224.68433946387509</v>
      </c>
      <c r="AE69" s="142">
        <f>AD69*Input!V69/100</f>
        <v>1.9334393720198801</v>
      </c>
      <c r="AF69" s="142">
        <f t="shared" si="290"/>
        <v>10.243027332968047</v>
      </c>
      <c r="AG69" s="142">
        <f>AF69*Input!V69/100</f>
        <v>8.8142646619215559E-2</v>
      </c>
      <c r="AH69" s="138">
        <f t="shared" si="291"/>
        <v>48551.468111159913</v>
      </c>
      <c r="AI69" s="147">
        <f t="shared" si="292"/>
        <v>2183.3176876324842</v>
      </c>
      <c r="AJ69" s="144">
        <f t="shared" si="293"/>
        <v>-2.7673151671404606</v>
      </c>
      <c r="AK69" s="147">
        <f t="shared" si="294"/>
        <v>13.521542501975951</v>
      </c>
      <c r="AL69" s="147">
        <f t="shared" si="295"/>
        <v>1.001510934196709</v>
      </c>
      <c r="AM69" s="147">
        <f t="shared" si="296"/>
        <v>8.6302361784269341E-3</v>
      </c>
      <c r="AN69" s="138">
        <f>AF69/Q69</f>
        <v>1.001510934196709</v>
      </c>
      <c r="AO69" s="142">
        <f t="shared" si="297"/>
        <v>8.6302361784269341E-3</v>
      </c>
      <c r="AP69" s="138" t="str">
        <f t="shared" si="298"/>
        <v>Out of range</v>
      </c>
      <c r="AQ69" s="138" t="e">
        <f t="shared" si="299"/>
        <v>#VALUE!</v>
      </c>
      <c r="AR69" s="138" t="e">
        <f t="shared" si="300"/>
        <v>#VALUE!</v>
      </c>
      <c r="AS69" s="146">
        <f t="shared" si="301"/>
        <v>2.0627819778873058E-5</v>
      </c>
      <c r="AT69" s="146">
        <f t="shared" si="302"/>
        <v>9.1052212403695775E-7</v>
      </c>
      <c r="AU69" s="138">
        <v>0.75</v>
      </c>
      <c r="AV69" s="138">
        <f t="shared" si="303"/>
        <v>0.375</v>
      </c>
      <c r="AW69" s="138" t="str">
        <f t="shared" si="304"/>
        <v>Out of range</v>
      </c>
      <c r="AX69" s="148">
        <f t="shared" si="305"/>
        <v>251.48439666109999</v>
      </c>
      <c r="AY69" s="148" t="e">
        <f t="shared" si="306"/>
        <v>#VALUE!</v>
      </c>
      <c r="AZ69" s="138" t="str">
        <f>Input!B69</f>
        <v>Hu1-13</v>
      </c>
      <c r="BA69" s="149">
        <f>Input!E69</f>
        <v>0</v>
      </c>
      <c r="BB69" s="138" t="e">
        <f t="shared" si="307"/>
        <v>#VALUE!</v>
      </c>
      <c r="BC69" s="144" t="e">
        <f t="shared" si="308"/>
        <v>#VALUE!</v>
      </c>
      <c r="BD69" s="138" t="e">
        <f t="shared" si="309"/>
        <v>#VALUE!</v>
      </c>
      <c r="BE69" s="150" t="e">
        <f t="shared" si="310"/>
        <v>#VALUE!</v>
      </c>
      <c r="BF69" s="151" t="e">
        <f t="shared" si="311"/>
        <v>#VALUE!</v>
      </c>
      <c r="BG69" s="152"/>
      <c r="BH69" s="152"/>
      <c r="BI69" s="152"/>
      <c r="BJ69" s="152"/>
      <c r="BK69" s="152"/>
      <c r="BL69" s="152"/>
      <c r="BM69" s="156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152"/>
      <c r="CR69" s="152"/>
      <c r="CS69" s="152"/>
      <c r="CT69" s="152"/>
      <c r="CU69" s="152"/>
      <c r="CV69" s="152"/>
      <c r="CW69" s="152"/>
      <c r="CX69" s="152"/>
      <c r="CY69" s="152"/>
      <c r="CZ69" s="152"/>
      <c r="DA69" s="152"/>
      <c r="DB69" s="152"/>
      <c r="DC69" s="152"/>
      <c r="DD69" s="152"/>
      <c r="DE69" s="152"/>
    </row>
    <row r="70" spans="1:109" ht="15" customHeight="1" x14ac:dyDescent="0.2">
      <c r="A70" s="9">
        <f>Input!A70</f>
        <v>8283</v>
      </c>
      <c r="B70" s="9" t="str">
        <f>Input!B70</f>
        <v>FM 58/1 Base</v>
      </c>
      <c r="C70" s="9">
        <f>Input!O70</f>
        <v>1.0959029563255762</v>
      </c>
      <c r="D70" s="9">
        <f>C70*Input!P70/100</f>
        <v>4.3743688455135611E-3</v>
      </c>
      <c r="E70" s="11">
        <f>Input!M70</f>
        <v>1.2642334443538963</v>
      </c>
      <c r="F70" s="12">
        <f>E70*Input!N70/100</f>
        <v>9.4729466060188686E-5</v>
      </c>
      <c r="G70" s="13">
        <f t="shared" si="286"/>
        <v>174.3125073075152</v>
      </c>
      <c r="H70" s="12">
        <f>G70*Input!L70/100</f>
        <v>1.4023959595635783E-2</v>
      </c>
      <c r="I70" s="9">
        <v>0.3</v>
      </c>
      <c r="J70" s="21">
        <f>(((C70*$G$4*0.000000001*Input!G70*(234/233))-(I70*0.000000000000001))/Input!F70)*1000000000000</f>
        <v>151.95062090214722</v>
      </c>
      <c r="K70" s="9">
        <f>J70*Input!P70/100</f>
        <v>0.606520913456981</v>
      </c>
      <c r="L70" s="14">
        <f t="shared" si="287"/>
        <v>2.1013666355220471</v>
      </c>
      <c r="M70" s="22">
        <f>L70*Input!P70/100</f>
        <v>8.387743358453395E-3</v>
      </c>
      <c r="N70" s="9">
        <v>5.0000000000000001E-3</v>
      </c>
      <c r="O70" s="21">
        <f>(((G70*$D$4*0.000000001*Input!G70*(238/236))-(N70*0.000000001))/Input!F70)*1000000</f>
        <v>2.4346435257733638</v>
      </c>
      <c r="P70" s="9">
        <f>O70*Input!L70/100</f>
        <v>1.9587431196194986E-4</v>
      </c>
      <c r="Q70" s="23">
        <f t="shared" si="288"/>
        <v>1.8164855377506957</v>
      </c>
      <c r="R70" s="24">
        <f>Q70*Input!L70/100</f>
        <v>1.4614166350399464E-4</v>
      </c>
      <c r="S70" s="65">
        <f>Input!S70*0.0000028263/0.000000000155125</f>
        <v>1.1493800540301424</v>
      </c>
      <c r="T70" s="9">
        <f>S70*Input!T70/100</f>
        <v>1.337306511184603E-3</v>
      </c>
      <c r="U70" s="9">
        <f>S70*1/((U69+U71)/2)</f>
        <v>1.1525695773025966</v>
      </c>
      <c r="V70" s="9">
        <f>U70*Input!T70/100</f>
        <v>1.3410175293329274E-3</v>
      </c>
      <c r="W70" s="3">
        <v>3.0000000000000001E-3</v>
      </c>
      <c r="X70" s="21">
        <f>((($L$4*0.000000001*Input!G70/Input!W70*(232/229))-(W70*0.000000001))/Input!F70)*1000000000</f>
        <v>0.10144852970276134</v>
      </c>
      <c r="Y70" s="21">
        <f>X70*Input!X70/100</f>
        <v>6.147024092516578E-4</v>
      </c>
      <c r="Z70" s="21">
        <f t="shared" si="289"/>
        <v>2.4770828213214222E-5</v>
      </c>
      <c r="AA70" s="21">
        <f>Z70*Input!X70/100</f>
        <v>1.5009273989909053E-7</v>
      </c>
      <c r="AB70" s="14">
        <v>0.05</v>
      </c>
      <c r="AC70" s="14">
        <v>0.85</v>
      </c>
      <c r="AD70" s="21">
        <f>(((Input!G70*$L$4*0.000000001*Input!U70*(230/229))-((AB70*0.000000000000001)+(Input!G70*AC70*0.000000000000001)))/Input!F70)*1000000000000</f>
        <v>3.5619165551698771E-2</v>
      </c>
      <c r="AE70" s="21">
        <f>AD70*Input!V70/100</f>
        <v>2.4877908424705045E-3</v>
      </c>
      <c r="AF70" s="21">
        <f t="shared" si="290"/>
        <v>1.6238251726583949E-3</v>
      </c>
      <c r="AG70" s="21">
        <f>AF70*Input!V70/100</f>
        <v>1.1341471176379018E-4</v>
      </c>
      <c r="AH70" s="9">
        <f t="shared" si="291"/>
        <v>65.553931369648382</v>
      </c>
      <c r="AI70" s="3">
        <f t="shared" si="292"/>
        <v>4.5957569093054449</v>
      </c>
      <c r="AJ70" s="22">
        <f t="shared" si="293"/>
        <v>152.56957730259657</v>
      </c>
      <c r="AK70" s="3">
        <f t="shared" si="294"/>
        <v>1.3410175293329274</v>
      </c>
      <c r="AL70" s="3">
        <f t="shared" si="295"/>
        <v>8.9393784806518918E-4</v>
      </c>
      <c r="AM70" s="3">
        <f t="shared" si="296"/>
        <v>6.2436383141661257E-5</v>
      </c>
      <c r="AN70" s="9">
        <f>AL70*1/((AN69+AN71)/2)</f>
        <v>8.9258920451247797E-4</v>
      </c>
      <c r="AO70" s="21">
        <f t="shared" si="297"/>
        <v>6.234218819761581E-5</v>
      </c>
      <c r="AP70" s="58">
        <f t="shared" si="298"/>
        <v>8.4599999999999995E-2</v>
      </c>
      <c r="AQ70" s="58">
        <f t="shared" si="299"/>
        <v>7.1999999999999998E-3</v>
      </c>
      <c r="AR70" s="58">
        <f t="shared" si="300"/>
        <v>8.5106382978723403</v>
      </c>
      <c r="AS70" s="67">
        <f t="shared" si="301"/>
        <v>1.3636677913707622E-5</v>
      </c>
      <c r="AT70" s="67">
        <f t="shared" si="302"/>
        <v>8.263537841385325E-8</v>
      </c>
      <c r="AU70" s="58">
        <v>0.75</v>
      </c>
      <c r="AV70" s="58">
        <f t="shared" si="303"/>
        <v>0.375</v>
      </c>
      <c r="AW70" s="58">
        <f t="shared" si="304"/>
        <v>8.3599999999999994E-2</v>
      </c>
      <c r="AX70" s="57">
        <f t="shared" si="305"/>
        <v>5.8734885999999998E-3</v>
      </c>
      <c r="AY70" s="47">
        <f t="shared" si="306"/>
        <v>5.9314863598227043E-3</v>
      </c>
      <c r="AZ70" s="9" t="str">
        <f>Input!B70</f>
        <v>FM 58/1 Base</v>
      </c>
      <c r="BA70" s="48">
        <f>Input!E70</f>
        <v>0</v>
      </c>
      <c r="BB70" s="58">
        <f t="shared" si="307"/>
        <v>152.60563050006297</v>
      </c>
      <c r="BC70" s="22">
        <f t="shared" si="308"/>
        <v>1.3413368128477563</v>
      </c>
      <c r="BD70" s="9">
        <f t="shared" si="309"/>
        <v>25.599999999999994</v>
      </c>
      <c r="BE70" s="49">
        <f t="shared" si="310"/>
        <v>2.9657431799113523</v>
      </c>
      <c r="BF70" s="89">
        <f t="shared" si="311"/>
        <v>7.0950793777783545</v>
      </c>
      <c r="BG70" s="85"/>
      <c r="BH70" s="85"/>
      <c r="BI70" s="85"/>
      <c r="BJ70" s="85"/>
      <c r="BK70" s="85"/>
      <c r="BL70" s="85"/>
      <c r="BM70" s="90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</row>
    <row r="71" spans="1:109" s="155" customFormat="1" ht="15" customHeight="1" x14ac:dyDescent="0.2">
      <c r="A71" s="138">
        <f>Input!A71</f>
        <v>7953</v>
      </c>
      <c r="B71" s="138" t="str">
        <f>Input!B71</f>
        <v>Hu1-13</v>
      </c>
      <c r="C71" s="138">
        <f>Input!O71</f>
        <v>2.8332007410885378</v>
      </c>
      <c r="D71" s="138">
        <f>C71*Input!P71/100</f>
        <v>0.87314093813521898</v>
      </c>
      <c r="E71" s="139">
        <f>Input!M71</f>
        <v>2.7298227829240616</v>
      </c>
      <c r="F71" s="140">
        <f>E71*Input!N71/100</f>
        <v>2.7797775593580228E-3</v>
      </c>
      <c r="G71" s="141">
        <f t="shared" si="286"/>
        <v>376.38796530956961</v>
      </c>
      <c r="H71" s="140">
        <f>G71*Input!L71/100</f>
        <v>0.17167691237227983</v>
      </c>
      <c r="I71" s="138">
        <v>0</v>
      </c>
      <c r="J71" s="142">
        <f>(((C71*$G$4*0.000000001*Input!G71*(234/233))-(I71*0.000000000000001))/Input!F71)*1000000000000</f>
        <v>1024.3317557165483</v>
      </c>
      <c r="K71" s="138">
        <f>J71*Input!P71/100</f>
        <v>315.68041656109858</v>
      </c>
      <c r="L71" s="143">
        <f t="shared" si="287"/>
        <v>14.165763603918629</v>
      </c>
      <c r="M71" s="144">
        <f>L71*Input!P71/100</f>
        <v>4.3656306957533477</v>
      </c>
      <c r="N71" s="138">
        <v>0</v>
      </c>
      <c r="O71" s="142">
        <f>(((G71*$D$4*0.000000001*Input!G71*(238/236))-(N71*0.000000001))/Input!F71)*1000000</f>
        <v>13.708062437247868</v>
      </c>
      <c r="P71" s="138">
        <f>O71*Input!L71/100</f>
        <v>6.2524789598348762E-3</v>
      </c>
      <c r="Q71" s="145">
        <f t="shared" si="288"/>
        <v>10.227574141448356</v>
      </c>
      <c r="R71" s="146">
        <f>Q71*Input!L71/100</f>
        <v>4.6649694238185642E-3</v>
      </c>
      <c r="S71" s="144">
        <f>Input!S71*0.0000028263/0.000000000155125</f>
        <v>0.99723268483285954</v>
      </c>
      <c r="T71" s="138">
        <f>S71*Input!T71/100</f>
        <v>1.3521542501975951E-2</v>
      </c>
      <c r="U71" s="144">
        <f>S71</f>
        <v>0.99723268483285954</v>
      </c>
      <c r="V71" s="138">
        <f>U71*Input!T71/100</f>
        <v>1.3521542501975951E-2</v>
      </c>
      <c r="W71" s="147">
        <v>0</v>
      </c>
      <c r="X71" s="142">
        <f>((($L$4*0.000000001*Input!G71/Input!W71*(232/229))-(W71*0.000000001))/Input!F71)*1000000000</f>
        <v>0.86403472045156093</v>
      </c>
      <c r="Y71" s="142">
        <f>X71*Input!X71/100</f>
        <v>3.8136881854062318E-2</v>
      </c>
      <c r="Z71" s="142">
        <f t="shared" si="289"/>
        <v>2.1097255616485904E-4</v>
      </c>
      <c r="AA71" s="142">
        <f>Z71*Input!X71/100</f>
        <v>9.3119353406352116E-6</v>
      </c>
      <c r="AB71" s="143">
        <v>0</v>
      </c>
      <c r="AC71" s="143">
        <v>0.85</v>
      </c>
      <c r="AD71" s="142">
        <f>(((Input!G71*$L$4*0.000000001*Input!U71*(230/229))-((AB71*0.000000000000001)+(Input!G71*AC71*0.000000000000001)))/Input!F71)*1000000000000</f>
        <v>224.68433946387509</v>
      </c>
      <c r="AE71" s="142">
        <f>AD71*Input!V71/100</f>
        <v>1.9334393720198801</v>
      </c>
      <c r="AF71" s="142">
        <f t="shared" si="290"/>
        <v>10.243027332968047</v>
      </c>
      <c r="AG71" s="142">
        <f>AF71*Input!V71/100</f>
        <v>8.8142646619215559E-2</v>
      </c>
      <c r="AH71" s="138">
        <f t="shared" si="291"/>
        <v>48551.468111159913</v>
      </c>
      <c r="AI71" s="147">
        <f t="shared" si="292"/>
        <v>2183.3176876324842</v>
      </c>
      <c r="AJ71" s="144">
        <f t="shared" si="293"/>
        <v>-2.7673151671404606</v>
      </c>
      <c r="AK71" s="147">
        <f t="shared" si="294"/>
        <v>13.521542501975951</v>
      </c>
      <c r="AL71" s="147">
        <f t="shared" si="295"/>
        <v>1.001510934196709</v>
      </c>
      <c r="AM71" s="147">
        <f t="shared" si="296"/>
        <v>8.6302361784269341E-3</v>
      </c>
      <c r="AN71" s="138">
        <f>AF71/Q71</f>
        <v>1.001510934196709</v>
      </c>
      <c r="AO71" s="142">
        <f t="shared" si="297"/>
        <v>8.6302361784269341E-3</v>
      </c>
      <c r="AP71" s="138" t="str">
        <f t="shared" si="298"/>
        <v>Out of range</v>
      </c>
      <c r="AQ71" s="138" t="e">
        <f t="shared" si="299"/>
        <v>#VALUE!</v>
      </c>
      <c r="AR71" s="138" t="e">
        <f t="shared" si="300"/>
        <v>#VALUE!</v>
      </c>
      <c r="AS71" s="146">
        <f t="shared" si="301"/>
        <v>2.0627819778873058E-5</v>
      </c>
      <c r="AT71" s="146">
        <f t="shared" si="302"/>
        <v>9.1052212403695775E-7</v>
      </c>
      <c r="AU71" s="138">
        <v>0.75</v>
      </c>
      <c r="AV71" s="138">
        <f t="shared" si="303"/>
        <v>0.375</v>
      </c>
      <c r="AW71" s="138" t="str">
        <f t="shared" si="304"/>
        <v>Out of range</v>
      </c>
      <c r="AX71" s="148">
        <f t="shared" si="305"/>
        <v>249.29283446549999</v>
      </c>
      <c r="AY71" s="148" t="e">
        <f t="shared" si="306"/>
        <v>#VALUE!</v>
      </c>
      <c r="AZ71" s="138" t="str">
        <f>Input!B71</f>
        <v>Hu1-13</v>
      </c>
      <c r="BA71" s="149">
        <f>Input!E71</f>
        <v>0</v>
      </c>
      <c r="BB71" s="138" t="e">
        <f t="shared" si="307"/>
        <v>#VALUE!</v>
      </c>
      <c r="BC71" s="144" t="e">
        <f t="shared" si="308"/>
        <v>#VALUE!</v>
      </c>
      <c r="BD71" s="138" t="e">
        <f t="shared" si="309"/>
        <v>#VALUE!</v>
      </c>
      <c r="BE71" s="150" t="e">
        <f t="shared" si="310"/>
        <v>#VALUE!</v>
      </c>
      <c r="BF71" s="151" t="e">
        <f t="shared" si="311"/>
        <v>#VALUE!</v>
      </c>
      <c r="BG71" s="152"/>
      <c r="BH71" s="152"/>
      <c r="BI71" s="152"/>
      <c r="BJ71" s="152"/>
      <c r="BK71" s="152"/>
      <c r="BL71" s="152"/>
      <c r="BM71" s="156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152"/>
      <c r="CR71" s="152"/>
      <c r="CS71" s="152"/>
      <c r="CT71" s="152"/>
      <c r="CU71" s="152"/>
      <c r="CV71" s="152"/>
      <c r="CW71" s="152"/>
      <c r="CX71" s="152"/>
      <c r="CY71" s="152"/>
      <c r="CZ71" s="152"/>
      <c r="DA71" s="152"/>
      <c r="DB71" s="152"/>
      <c r="DC71" s="152"/>
      <c r="DD71" s="152"/>
      <c r="DE71" s="152"/>
    </row>
    <row r="72" spans="1:109" ht="15" customHeight="1" x14ac:dyDescent="0.2">
      <c r="A72" s="9">
        <f>Input!A72</f>
        <v>8280</v>
      </c>
      <c r="B72" s="9" t="str">
        <f>Input!B72</f>
        <v xml:space="preserve">JM 33/3 </v>
      </c>
      <c r="C72" s="9">
        <f>Input!O72</f>
        <v>6.8675732725764735</v>
      </c>
      <c r="D72" s="9">
        <f>C72*Input!P72/100</f>
        <v>0.10581361634682658</v>
      </c>
      <c r="E72" s="11">
        <f>Input!M72</f>
        <v>7.7809189729939146</v>
      </c>
      <c r="F72" s="12">
        <f>E72*Input!N72/100</f>
        <v>1.6852228141459639E-3</v>
      </c>
      <c r="G72" s="13">
        <f t="shared" ref="G72:G73" si="312">E72*137.88</f>
        <v>1072.8331079964009</v>
      </c>
      <c r="H72" s="12">
        <f>G72*Input!L72/100</f>
        <v>6.7617351954900956E-2</v>
      </c>
      <c r="I72" s="9">
        <v>0.3</v>
      </c>
      <c r="J72" s="21">
        <f>(((C72*$G$4*0.000000001*Input!G72*(234/233))-(I72*0.000000000000001))/Input!F72)*1000000000000</f>
        <v>175.79730871338609</v>
      </c>
      <c r="K72" s="9">
        <f>J72*Input!P72/100</f>
        <v>2.7086349487209973</v>
      </c>
      <c r="L72" s="14">
        <f t="shared" ref="L72:L73" si="313">(J72/234)*602200000000*0.0000028263/(365.2425*24*60)</f>
        <v>2.4311489940062403</v>
      </c>
      <c r="M72" s="22">
        <f>L72*Input!P72/100</f>
        <v>3.7458452458161977E-2</v>
      </c>
      <c r="N72" s="9">
        <v>5.0000000000000001E-3</v>
      </c>
      <c r="O72" s="21">
        <f>(((G72*$D$4*0.000000001*Input!G72*(238/236))-(N72*0.000000001))/Input!F72)*1000000</f>
        <v>2.7664183297682721</v>
      </c>
      <c r="P72" s="9">
        <f>O72*Input!L72/100</f>
        <v>1.7435878932537383E-4</v>
      </c>
      <c r="Q72" s="23">
        <f t="shared" ref="Q72:Q73" si="314">(O72/238.05)*602200000000000000*0.00000000015512/(365.2425*24*60)</f>
        <v>2.0640224468985706</v>
      </c>
      <c r="R72" s="24">
        <f>Q72*Input!L72/100</f>
        <v>1.3008894971129538E-4</v>
      </c>
      <c r="S72" s="65">
        <f>Input!S72*0.0000028263/0.000000000155125</f>
        <v>1.1473400443988564</v>
      </c>
      <c r="T72" s="9">
        <f>S72*Input!T72/100</f>
        <v>1.1261155203073291E-3</v>
      </c>
      <c r="U72" s="9">
        <f>S72*1/((U71+U73)/2)</f>
        <v>1.150523906655903</v>
      </c>
      <c r="V72" s="9">
        <f>U72*Input!T72/100</f>
        <v>1.1292404846277887E-3</v>
      </c>
      <c r="W72" s="3">
        <v>3.0000000000000001E-3</v>
      </c>
      <c r="X72" s="21">
        <f>((($L$4*0.000000001*Input!G72/Input!W72*(232/229))-(W72*0.000000001))/Input!F72)*1000000000</f>
        <v>1.6541436890564729</v>
      </c>
      <c r="Y72" s="21">
        <f>X72*Input!X72/100</f>
        <v>5.728672620553584E-3</v>
      </c>
      <c r="Z72" s="21">
        <f t="shared" ref="Z72:Z73" si="315">(X72/232)*6.022E+23*0.000000001*0.000000000049475/(365.2425*24*60)</f>
        <v>4.0389455896150899E-4</v>
      </c>
      <c r="AA72" s="21">
        <f>Z72*Input!X72/100</f>
        <v>1.3987779398010744E-6</v>
      </c>
      <c r="AB72" s="14">
        <v>0.05</v>
      </c>
      <c r="AC72" s="14">
        <v>0.85</v>
      </c>
      <c r="AD72" s="21">
        <f>(((Input!G72*$L$4*0.000000001*Input!U72*(230/229))-((AB72*0.000000000000001)+(Input!G72*AC72*0.000000000000001)))/Input!F72)*1000000000000</f>
        <v>1.1201000375464063</v>
      </c>
      <c r="AE72" s="21">
        <f>AD72*Input!V72/100</f>
        <v>8.7801238282386191E-3</v>
      </c>
      <c r="AF72" s="21">
        <f t="shared" ref="AF72:AF73" si="316">(AD72/230)*602200000000*0.0000091577/(365.2425*24*60)</f>
        <v>5.1063707099582016E-2</v>
      </c>
      <c r="AG72" s="21">
        <f>AF72*Input!V72/100</f>
        <v>4.0027288316617205E-4</v>
      </c>
      <c r="AH72" s="9">
        <f t="shared" ref="AH72:AH73" si="317">AF72/Z72</f>
        <v>126.42831146543959</v>
      </c>
      <c r="AI72" s="3">
        <f t="shared" ref="AI72:AI73" si="318">AH72*SQRT((AG72/AF72)^2+(AA72/Z72)^2)</f>
        <v>1.0834477573452086</v>
      </c>
      <c r="AJ72" s="22">
        <f t="shared" ref="AJ72:AJ73" si="319">(U72-1)*1000</f>
        <v>150.52390665590298</v>
      </c>
      <c r="AK72" s="3">
        <f t="shared" ref="AK72:AK73" si="320">V72*1000</f>
        <v>1.1292404846277888</v>
      </c>
      <c r="AL72" s="3">
        <f t="shared" ref="AL72:AL73" si="321">AF72/Q72</f>
        <v>2.4739899111228692E-2</v>
      </c>
      <c r="AM72" s="3">
        <f t="shared" ref="AM72:AM73" si="322">AL72*SQRT((R72/Q72)^2+(AG72/AF72)^2)</f>
        <v>1.9393481996971945E-4</v>
      </c>
      <c r="AN72" s="9">
        <f>AL72*1/((AN71+AN73)/2)</f>
        <v>2.4702575145694287E-2</v>
      </c>
      <c r="AO72" s="21">
        <f t="shared" ref="AO72:AO73" si="323">AN72*SQRT((R72/Q72)^2+(AG72/AF72)^2)</f>
        <v>1.9364223928845122E-4</v>
      </c>
      <c r="AP72" s="58">
        <f t="shared" ref="AP72:AP73" si="324">ThU_Alter_Kombi(AN72,U72)</f>
        <v>2.3690000000000002</v>
      </c>
      <c r="AQ72" s="58">
        <f t="shared" ref="AQ72:AQ73" si="325">Montealter(AN72,AO72,U72,V72)</f>
        <v>1.7299999999999999E-2</v>
      </c>
      <c r="AR72" s="58">
        <f t="shared" ref="AR72:AR73" si="326">(AQ72/AP72)*100</f>
        <v>0.73026593499366821</v>
      </c>
      <c r="AS72" s="67">
        <f t="shared" ref="AS72:AS73" si="327">Z72/Q72</f>
        <v>1.9568322019385335E-4</v>
      </c>
      <c r="AT72" s="67">
        <f t="shared" ref="AT72:AT73" si="328">AS72*SQRT((Y72/X72)^2+(P72/O72)^2)</f>
        <v>6.7780733703396764E-7</v>
      </c>
      <c r="AU72" s="58">
        <v>0.75</v>
      </c>
      <c r="AV72" s="58">
        <f t="shared" ref="AV72:AV73" si="329">AU72/2</f>
        <v>0.375</v>
      </c>
      <c r="AW72" s="58">
        <f t="shared" ref="AW72:AW73" si="330">marincorr_age(AN72,U72,AS72,AU72)</f>
        <v>2.3551000000000002</v>
      </c>
      <c r="AX72" s="57">
        <f t="shared" ref="AX72:AX73" si="331">marincorr_age_error(AN72, AO72, U72, V72, AS72, AT72, AU72, AV72)</f>
        <v>1.94469723E-2</v>
      </c>
      <c r="AY72" s="47">
        <f t="shared" ref="AY72:AY73" si="332">SQRT(((AU72*EXP(-0.0000091577*AW72*1000))/(0.0000091577*(EXP(-0.0000091577*AW72*1000)+(AJ72/1000)*EXP(-(0.0000091577-0.0000028263)*AW72*1000)-AS72*AU72*EXP(-0.0000091577*AW72*1000))))^2*AT72^2+((AS72*EXP(-0.0000091577*AW72*1000))/(0.0000091577*(EXP(-0.0000091577*AW72*1000)+(AJ72/1000)*EXP(-(0.0000091577-0.0000028263)*AW72*1000)-AS72*AU72*EXP(-0.0000091577*AW72*1000))))^2*AV72^2+((0.0000091577/(0.0000091577-0.0000028263))*(EXP(-(0.0000091577-0.0000028263)*AW72*1000)-1)/(0.0000091577*(EXP(-0.0000091577*AW72*1000)+(AJ72/1000)*EXP(-(0.0000091577-0.0000028263)*AW72*1000)-AS72*AU72*EXP(-0.0000091577*AW72*1000))))^2*T72^2+(1/(0.0000091577*(EXP(-0.0000091577*AW72*1000)+(AJ72/1000)*EXP(-(0.0000091577-0.0000028263)*AW72*1000)-AS72*AU72*EXP(-0.0000091577*AW72*1000))))^2*AO72^2)/1000</f>
        <v>2.0150426384659047E-2</v>
      </c>
      <c r="AZ72" s="9" t="str">
        <f>Input!B72</f>
        <v xml:space="preserve">JM 33/3 </v>
      </c>
      <c r="BA72" s="48">
        <f>Input!E72</f>
        <v>0</v>
      </c>
      <c r="BB72" s="58">
        <f t="shared" ref="BB72:BB73" si="333">((U72-1)*EXP(0.0000028263*AW72*1000))*1000</f>
        <v>151.52916867351487</v>
      </c>
      <c r="BC72" s="22">
        <f t="shared" ref="BC72:BC73" si="334">SQRT((EXP(0.0000028263*AW72*1000)*V72)^2+((U72-1)*0.0000028263*EXP(0.0000028263*AW72*1000)*AX72*1000)^2)*1000</f>
        <v>1.1368125364199679</v>
      </c>
      <c r="BD72" s="9">
        <f t="shared" ref="BD72:BD73" si="335">AW72*1000-58</f>
        <v>2297.1000000000004</v>
      </c>
      <c r="BE72" s="49">
        <f t="shared" ref="BE72:BE73" si="336">AY72/2*1000</f>
        <v>10.075213192329523</v>
      </c>
      <c r="BF72" s="89">
        <f t="shared" ref="BF72:BF73" si="337">AY72/AW72*100</f>
        <v>0.8556081009154195</v>
      </c>
      <c r="BG72" s="85"/>
      <c r="BH72" s="85"/>
      <c r="BI72" s="85"/>
      <c r="BJ72" s="85"/>
      <c r="BK72" s="85"/>
      <c r="BL72" s="85"/>
      <c r="BM72" s="90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</row>
    <row r="73" spans="1:109" s="155" customFormat="1" ht="15" customHeight="1" x14ac:dyDescent="0.2">
      <c r="A73" s="138">
        <f>Input!A73</f>
        <v>7953</v>
      </c>
      <c r="B73" s="138" t="str">
        <f>Input!B73</f>
        <v>Hu1-13</v>
      </c>
      <c r="C73" s="138">
        <f>Input!O73</f>
        <v>2.8332007410885378</v>
      </c>
      <c r="D73" s="138">
        <f>C73*Input!P73/100</f>
        <v>0.87314093813521898</v>
      </c>
      <c r="E73" s="139">
        <f>Input!M73</f>
        <v>2.7298227829240616</v>
      </c>
      <c r="F73" s="140">
        <f>E73*Input!N73/100</f>
        <v>2.7797775593580228E-3</v>
      </c>
      <c r="G73" s="141">
        <f t="shared" si="312"/>
        <v>376.38796530956961</v>
      </c>
      <c r="H73" s="140">
        <f>G73*Input!L73/100</f>
        <v>0.17167691237227983</v>
      </c>
      <c r="I73" s="138">
        <v>0</v>
      </c>
      <c r="J73" s="142">
        <f>(((C73*$G$4*0.000000001*Input!G73*(234/233))-(I73*0.000000000000001))/Input!F73)*1000000000000</f>
        <v>1024.3317557165483</v>
      </c>
      <c r="K73" s="138">
        <f>J73*Input!P73/100</f>
        <v>315.68041656109858</v>
      </c>
      <c r="L73" s="143">
        <f t="shared" si="313"/>
        <v>14.165763603918629</v>
      </c>
      <c r="M73" s="144">
        <f>L73*Input!P73/100</f>
        <v>4.3656306957533477</v>
      </c>
      <c r="N73" s="138">
        <v>0</v>
      </c>
      <c r="O73" s="142">
        <f>(((G73*$D$4*0.000000001*Input!G73*(238/236))-(N73*0.000000001))/Input!F73)*1000000</f>
        <v>13.708062437247868</v>
      </c>
      <c r="P73" s="138">
        <f>O73*Input!L73/100</f>
        <v>6.2524789598348762E-3</v>
      </c>
      <c r="Q73" s="145">
        <f t="shared" si="314"/>
        <v>10.227574141448356</v>
      </c>
      <c r="R73" s="146">
        <f>Q73*Input!L73/100</f>
        <v>4.6649694238185642E-3</v>
      </c>
      <c r="S73" s="144">
        <f>Input!S73*0.0000028263/0.000000000155125</f>
        <v>0.99723268483285954</v>
      </c>
      <c r="T73" s="138">
        <f>S73*Input!T73/100</f>
        <v>1.3521542501975951E-2</v>
      </c>
      <c r="U73" s="144">
        <f>S73</f>
        <v>0.99723268483285954</v>
      </c>
      <c r="V73" s="138">
        <f>U73*Input!T73/100</f>
        <v>1.3521542501975951E-2</v>
      </c>
      <c r="W73" s="147">
        <v>0</v>
      </c>
      <c r="X73" s="142">
        <f>((($L$4*0.000000001*Input!G73/Input!W73*(232/229))-(W73*0.000000001))/Input!F73)*1000000000</f>
        <v>0.86403472045156093</v>
      </c>
      <c r="Y73" s="142">
        <f>X73*Input!X73/100</f>
        <v>3.8136881854062318E-2</v>
      </c>
      <c r="Z73" s="142">
        <f t="shared" si="315"/>
        <v>2.1097255616485904E-4</v>
      </c>
      <c r="AA73" s="142">
        <f>Z73*Input!X73/100</f>
        <v>9.3119353406352116E-6</v>
      </c>
      <c r="AB73" s="143">
        <v>0</v>
      </c>
      <c r="AC73" s="143">
        <v>0.85</v>
      </c>
      <c r="AD73" s="142">
        <f>(((Input!G73*$L$4*0.000000001*Input!U73*(230/229))-((AB73*0.000000000000001)+(Input!G73*AC73*0.000000000000001)))/Input!F73)*1000000000000</f>
        <v>224.68433946387509</v>
      </c>
      <c r="AE73" s="142">
        <f>AD73*Input!V73/100</f>
        <v>1.9334393720198801</v>
      </c>
      <c r="AF73" s="142">
        <f t="shared" si="316"/>
        <v>10.243027332968047</v>
      </c>
      <c r="AG73" s="142">
        <f>AF73*Input!V73/100</f>
        <v>8.8142646619215559E-2</v>
      </c>
      <c r="AH73" s="138">
        <f t="shared" si="317"/>
        <v>48551.468111159913</v>
      </c>
      <c r="AI73" s="147">
        <f t="shared" si="318"/>
        <v>2183.3176876324842</v>
      </c>
      <c r="AJ73" s="144">
        <f t="shared" si="319"/>
        <v>-2.7673151671404606</v>
      </c>
      <c r="AK73" s="147">
        <f t="shared" si="320"/>
        <v>13.521542501975951</v>
      </c>
      <c r="AL73" s="147">
        <f t="shared" si="321"/>
        <v>1.001510934196709</v>
      </c>
      <c r="AM73" s="147">
        <f t="shared" si="322"/>
        <v>8.6302361784269341E-3</v>
      </c>
      <c r="AN73" s="138">
        <f>AF73/Q73</f>
        <v>1.001510934196709</v>
      </c>
      <c r="AO73" s="142">
        <f t="shared" si="323"/>
        <v>8.6302361784269341E-3</v>
      </c>
      <c r="AP73" s="138" t="str">
        <f t="shared" si="324"/>
        <v>Out of range</v>
      </c>
      <c r="AQ73" s="138" t="e">
        <f t="shared" si="325"/>
        <v>#VALUE!</v>
      </c>
      <c r="AR73" s="138" t="e">
        <f t="shared" si="326"/>
        <v>#VALUE!</v>
      </c>
      <c r="AS73" s="146">
        <f t="shared" si="327"/>
        <v>2.0627819778873058E-5</v>
      </c>
      <c r="AT73" s="146">
        <f t="shared" si="328"/>
        <v>9.1052212403695775E-7</v>
      </c>
      <c r="AU73" s="138">
        <v>0.75</v>
      </c>
      <c r="AV73" s="138">
        <f t="shared" si="329"/>
        <v>0.375</v>
      </c>
      <c r="AW73" s="138" t="str">
        <f t="shared" si="330"/>
        <v>Out of range</v>
      </c>
      <c r="AX73" s="148">
        <f t="shared" si="331"/>
        <v>260.18912581090001</v>
      </c>
      <c r="AY73" s="148" t="e">
        <f t="shared" si="332"/>
        <v>#VALUE!</v>
      </c>
      <c r="AZ73" s="138" t="str">
        <f>Input!B73</f>
        <v>Hu1-13</v>
      </c>
      <c r="BA73" s="149">
        <f>Input!E73</f>
        <v>0</v>
      </c>
      <c r="BB73" s="138" t="e">
        <f t="shared" si="333"/>
        <v>#VALUE!</v>
      </c>
      <c r="BC73" s="144" t="e">
        <f t="shared" si="334"/>
        <v>#VALUE!</v>
      </c>
      <c r="BD73" s="138" t="e">
        <f t="shared" si="335"/>
        <v>#VALUE!</v>
      </c>
      <c r="BE73" s="150" t="e">
        <f t="shared" si="336"/>
        <v>#VALUE!</v>
      </c>
      <c r="BF73" s="151" t="e">
        <f t="shared" si="337"/>
        <v>#VALUE!</v>
      </c>
      <c r="BG73" s="152"/>
      <c r="BH73" s="152"/>
      <c r="BI73" s="152"/>
      <c r="BJ73" s="152"/>
      <c r="BK73" s="152"/>
      <c r="BL73" s="152"/>
      <c r="BM73" s="156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152"/>
      <c r="CR73" s="152"/>
      <c r="CS73" s="152"/>
      <c r="CT73" s="152"/>
      <c r="CU73" s="152"/>
      <c r="CV73" s="152"/>
      <c r="CW73" s="152"/>
      <c r="CX73" s="152"/>
      <c r="CY73" s="152"/>
      <c r="CZ73" s="152"/>
      <c r="DA73" s="152"/>
      <c r="DB73" s="152"/>
      <c r="DC73" s="152"/>
      <c r="DD73" s="152"/>
      <c r="DE73" s="152"/>
    </row>
    <row r="74" spans="1:109" ht="15" customHeight="1" x14ac:dyDescent="0.2">
      <c r="A74" s="9">
        <f>Input!A74</f>
        <v>8281</v>
      </c>
      <c r="B74" s="9" t="str">
        <f>Input!B74</f>
        <v>AP Dating</v>
      </c>
      <c r="C74" s="9">
        <f>Input!O74</f>
        <v>1.7509057916257245</v>
      </c>
      <c r="D74" s="9">
        <f>C74*Input!P74/100</f>
        <v>9.769843155998735E-3</v>
      </c>
      <c r="E74" s="11">
        <f>Input!M74</f>
        <v>2.0228540310783574</v>
      </c>
      <c r="F74" s="12">
        <f>E74*Input!N74/100</f>
        <v>1.6735410093145393E-4</v>
      </c>
      <c r="G74" s="13">
        <f t="shared" ref="G74:G75" si="338">E74*137.88</f>
        <v>278.91111380508391</v>
      </c>
      <c r="H74" s="12">
        <f>G74*Input!L74/100</f>
        <v>1.7469578496797342E-2</v>
      </c>
      <c r="I74" s="9">
        <v>0.3</v>
      </c>
      <c r="J74" s="21">
        <f>(((C74*$G$4*0.000000001*Input!G74*(234/233))-(I74*0.000000000000001))/Input!F74)*1000000000000</f>
        <v>190.17996541424151</v>
      </c>
      <c r="K74" s="9">
        <f>J74*Input!P74/100</f>
        <v>1.0611812710866728</v>
      </c>
      <c r="L74" s="14">
        <f t="shared" ref="L74:L75" si="339">(J74/234)*602200000000*0.0000028263/(365.2425*24*60)</f>
        <v>2.6300506815538567</v>
      </c>
      <c r="M74" s="22">
        <f>L74*Input!P74/100</f>
        <v>1.4675365615902526E-2</v>
      </c>
      <c r="N74" s="9">
        <v>5.0000000000000001E-3</v>
      </c>
      <c r="O74" s="21">
        <f>(((G74*$D$4*0.000000001*Input!G74*(238/236))-(N74*0.000000001))/Input!F74)*1000000</f>
        <v>3.051718691519969</v>
      </c>
      <c r="P74" s="9">
        <f>O74*Input!L74/100</f>
        <v>1.9114419108056359E-4</v>
      </c>
      <c r="Q74" s="23">
        <f t="shared" ref="Q74:Q75" si="340">(O74/238.05)*602200000000000000*0.00000000015512/(365.2425*24*60)</f>
        <v>2.2768848128058665</v>
      </c>
      <c r="R74" s="24">
        <f>Q74*Input!L74/100</f>
        <v>1.426125241939096E-4</v>
      </c>
      <c r="S74" s="65">
        <f>Input!S74*0.0000028263/0.000000000155125</f>
        <v>1.1479840256137734</v>
      </c>
      <c r="T74" s="9">
        <f>S74*Input!T74/100</f>
        <v>1.3998525495917786E-3</v>
      </c>
      <c r="U74" s="9">
        <f>S74*1/((U73+U75)/2)</f>
        <v>1.1511696749151181</v>
      </c>
      <c r="V74" s="9">
        <f>U74*Input!T74/100</f>
        <v>1.4037371326496382E-3</v>
      </c>
      <c r="W74" s="3">
        <v>3.0000000000000001E-3</v>
      </c>
      <c r="X74" s="21">
        <f>((($L$4*0.000000001*Input!G74/Input!W74*(232/229))-(W74*0.000000001))/Input!F74)*1000000000</f>
        <v>0.18019488351844809</v>
      </c>
      <c r="Y74" s="21">
        <f>X74*Input!X74/100</f>
        <v>1.1014645025910334E-3</v>
      </c>
      <c r="Z74" s="21">
        <f t="shared" ref="Z74:Z75" si="341">(X74/232)*6.022E+23*0.000000001*0.000000000049475/(365.2425*24*60)</f>
        <v>4.3998434650690949E-5</v>
      </c>
      <c r="AA74" s="21">
        <f>Z74*Input!X74/100</f>
        <v>2.6894611540036238E-7</v>
      </c>
      <c r="AB74" s="14">
        <v>0.05</v>
      </c>
      <c r="AC74" s="14">
        <v>0.85</v>
      </c>
      <c r="AD74" s="21">
        <f>(((Input!G74*$L$4*0.000000001*Input!U74*(230/229))-((AB74*0.000000000000001)+(Input!G74*AC74*0.000000000000001)))/Input!F74)*1000000000000</f>
        <v>1.4239796485648391</v>
      </c>
      <c r="AE74" s="21">
        <f>AD74*Input!V74/100</f>
        <v>1.0108503481142873E-2</v>
      </c>
      <c r="AF74" s="21">
        <f t="shared" ref="AF74:AF75" si="342">(AD74/230)*602200000000*0.0000091577/(365.2425*24*60)</f>
        <v>6.4917129946143848E-2</v>
      </c>
      <c r="AG74" s="21">
        <f>AF74*Input!V74/100</f>
        <v>4.608317504451466E-4</v>
      </c>
      <c r="AH74" s="9">
        <f t="shared" ref="AH74:AH75" si="343">AF74/Z74</f>
        <v>1475.4418074535838</v>
      </c>
      <c r="AI74" s="3">
        <f t="shared" ref="AI74:AI75" si="344">AH74*SQRT((AG74/AF74)^2+(AA74/Z74)^2)</f>
        <v>13.8217295121354</v>
      </c>
      <c r="AJ74" s="22">
        <f t="shared" ref="AJ74:AJ75" si="345">(U74-1)*1000</f>
        <v>151.16967491511812</v>
      </c>
      <c r="AK74" s="3">
        <f t="shared" ref="AK74:AK75" si="346">V74*1000</f>
        <v>1.4037371326496382</v>
      </c>
      <c r="AL74" s="3">
        <f t="shared" ref="AL74:AL75" si="347">AF74/Q74</f>
        <v>2.8511380804611155E-2</v>
      </c>
      <c r="AM74" s="3">
        <f t="shared" ref="AM74:AM75" si="348">AL74*SQRT((R74/Q74)^2+(AG74/AF74)^2)</f>
        <v>2.0240360238172694E-4</v>
      </c>
      <c r="AN74" s="9">
        <f>AL74*1/((AN73+AN75)/2)</f>
        <v>2.8468366975423525E-2</v>
      </c>
      <c r="AO74" s="21">
        <f t="shared" ref="AO74:AO75" si="349">AN74*SQRT((R74/Q74)^2+(AG74/AF74)^2)</f>
        <v>2.0209824523191114E-4</v>
      </c>
      <c r="AP74" s="58">
        <f t="shared" ref="AP74:AP75" si="350">ThU_Alter_Kombi(AN74,U74)</f>
        <v>2.7330000000000001</v>
      </c>
      <c r="AQ74" s="58">
        <f t="shared" ref="AQ74:AQ75" si="351">Montealter(AN74,AO74,U74,V74)</f>
        <v>1.89E-2</v>
      </c>
      <c r="AR74" s="58">
        <f t="shared" ref="AR74:AR75" si="352">(AQ74/AP74)*100</f>
        <v>0.6915477497255762</v>
      </c>
      <c r="AS74" s="67">
        <f t="shared" ref="AS74:AS75" si="353">Z74/Q74</f>
        <v>1.9323961582610976E-5</v>
      </c>
      <c r="AT74" s="67">
        <f t="shared" ref="AT74:AT75" si="354">AS74*SQRT((Y74/X74)^2+(P74/O74)^2)</f>
        <v>1.1812641236478826E-7</v>
      </c>
      <c r="AU74" s="58">
        <v>0.75</v>
      </c>
      <c r="AV74" s="58">
        <f t="shared" ref="AV74:AV75" si="355">AU74/2</f>
        <v>0.375</v>
      </c>
      <c r="AW74" s="58">
        <f t="shared" ref="AW74:AW75" si="356">marincorr_age(AN74,U74,AS74,AU74)</f>
        <v>2.7315999999999998</v>
      </c>
      <c r="AX74" s="57">
        <f t="shared" ref="AX74:AX75" si="357">marincorr_age_error(AN74, AO74, U74, V74, AS74, AT74, AU74, AV74)</f>
        <v>2.0493831300000001E-2</v>
      </c>
      <c r="AY74" s="47">
        <f t="shared" ref="AY74:AY75" si="358">SQRT(((AU74*EXP(-0.0000091577*AW74*1000))/(0.0000091577*(EXP(-0.0000091577*AW74*1000)+(AJ74/1000)*EXP(-(0.0000091577-0.0000028263)*AW74*1000)-AS74*AU74*EXP(-0.0000091577*AW74*1000))))^2*AT74^2+((AS74*EXP(-0.0000091577*AW74*1000))/(0.0000091577*(EXP(-0.0000091577*AW74*1000)+(AJ74/1000)*EXP(-(0.0000091577-0.0000028263)*AW74*1000)-AS74*AU74*EXP(-0.0000091577*AW74*1000))))^2*AV74^2+((0.0000091577/(0.0000091577-0.0000028263))*(EXP(-(0.0000091577-0.0000028263)*AW74*1000)-1)/(0.0000091577*(EXP(-0.0000091577*AW74*1000)+(AJ74/1000)*EXP(-(0.0000091577-0.0000028263)*AW74*1000)-AS74*AU74*EXP(-0.0000091577*AW74*1000))))^2*T74^2+(1/(0.0000091577*(EXP(-0.0000091577*AW74*1000)+(AJ74/1000)*EXP(-(0.0000091577-0.0000028263)*AW74*1000)-AS74*AU74*EXP(-0.0000091577*AW74*1000))))^2*AO74^2)/1000</f>
        <v>1.9935962799231478E-2</v>
      </c>
      <c r="AZ74" s="9" t="str">
        <f>Input!B74</f>
        <v>AP Dating</v>
      </c>
      <c r="BA74" s="48">
        <f>Input!E74</f>
        <v>0</v>
      </c>
      <c r="BB74" s="58">
        <f t="shared" ref="BB74:BB75" si="359">((U74-1)*EXP(0.0000028263*AW74*1000))*1000</f>
        <v>152.34127006915992</v>
      </c>
      <c r="BC74" s="22">
        <f t="shared" ref="BC74:BC75" si="360">SQRT((EXP(0.0000028263*AW74*1000)*V74)^2+((U74-1)*0.0000028263*EXP(0.0000028263*AW74*1000)*AX74*1000)^2)*1000</f>
        <v>1.4146438954007845</v>
      </c>
      <c r="BD74" s="9">
        <f t="shared" ref="BD74:BD75" si="361">AW74*1000-58</f>
        <v>2673.6</v>
      </c>
      <c r="BE74" s="49">
        <f t="shared" ref="BE74:BE75" si="362">AY74/2*1000</f>
        <v>9.9679813996157396</v>
      </c>
      <c r="BF74" s="89">
        <f t="shared" ref="BF74:BF75" si="363">AY74/AW74*100</f>
        <v>0.7298273099733299</v>
      </c>
      <c r="BG74" s="85"/>
      <c r="BH74" s="85"/>
      <c r="BI74" s="85"/>
      <c r="BJ74" s="85"/>
      <c r="BK74" s="85"/>
      <c r="BL74" s="85"/>
      <c r="BM74" s="90"/>
      <c r="BN74" s="85"/>
      <c r="BO74" s="85"/>
      <c r="BP74" s="85"/>
      <c r="BQ74" s="85"/>
      <c r="BR74" s="85"/>
      <c r="BS74" s="85"/>
      <c r="BT74" s="85"/>
      <c r="BU74" s="85"/>
      <c r="BV74" s="85"/>
      <c r="BW74" s="85"/>
      <c r="BX74" s="85"/>
      <c r="BY74" s="85"/>
      <c r="BZ74" s="85"/>
      <c r="CA74" s="85"/>
      <c r="CB74" s="85"/>
      <c r="CC74" s="85"/>
      <c r="CD74" s="85"/>
      <c r="CE74" s="85"/>
      <c r="CF74" s="85"/>
      <c r="CG74" s="85"/>
      <c r="CH74" s="85"/>
      <c r="CI74" s="85"/>
      <c r="CJ74" s="85"/>
      <c r="CK74" s="85"/>
      <c r="CL74" s="85"/>
      <c r="CM74" s="85"/>
      <c r="CN74" s="85"/>
      <c r="CO74" s="85"/>
      <c r="CP74" s="85"/>
      <c r="CQ74" s="85"/>
      <c r="CR74" s="85"/>
      <c r="CS74" s="85"/>
      <c r="CT74" s="85"/>
      <c r="CU74" s="85"/>
      <c r="CV74" s="85"/>
      <c r="CW74" s="85"/>
      <c r="CX74" s="85"/>
      <c r="CY74" s="85"/>
      <c r="CZ74" s="85"/>
      <c r="DA74" s="85"/>
      <c r="DB74" s="85"/>
      <c r="DC74" s="85"/>
      <c r="DD74" s="85"/>
      <c r="DE74" s="85"/>
    </row>
    <row r="75" spans="1:109" s="155" customFormat="1" ht="15" customHeight="1" x14ac:dyDescent="0.2">
      <c r="A75" s="138">
        <f>Input!A75</f>
        <v>7953</v>
      </c>
      <c r="B75" s="138" t="str">
        <f>Input!B75</f>
        <v>Hu1-13</v>
      </c>
      <c r="C75" s="138">
        <f>Input!O75</f>
        <v>2.8332007410885378</v>
      </c>
      <c r="D75" s="138">
        <f>C75*Input!P75/100</f>
        <v>0.87314093813521898</v>
      </c>
      <c r="E75" s="139">
        <f>Input!M75</f>
        <v>2.7298227829240616</v>
      </c>
      <c r="F75" s="140">
        <f>E75*Input!N75/100</f>
        <v>2.7797775593580228E-3</v>
      </c>
      <c r="G75" s="141">
        <f t="shared" si="338"/>
        <v>376.38796530956961</v>
      </c>
      <c r="H75" s="140">
        <f>G75*Input!L75/100</f>
        <v>0.17167691237227983</v>
      </c>
      <c r="I75" s="138">
        <v>0</v>
      </c>
      <c r="J75" s="142">
        <f>(((C75*$G$4*0.000000001*Input!G75*(234/233))-(I75*0.000000000000001))/Input!F75)*1000000000000</f>
        <v>1024.3317557165483</v>
      </c>
      <c r="K75" s="138">
        <f>J75*Input!P75/100</f>
        <v>315.68041656109858</v>
      </c>
      <c r="L75" s="143">
        <f t="shared" si="339"/>
        <v>14.165763603918629</v>
      </c>
      <c r="M75" s="144">
        <f>L75*Input!P75/100</f>
        <v>4.3656306957533477</v>
      </c>
      <c r="N75" s="138">
        <v>0</v>
      </c>
      <c r="O75" s="142">
        <f>(((G75*$D$4*0.000000001*Input!G75*(238/236))-(N75*0.000000001))/Input!F75)*1000000</f>
        <v>13.708062437247868</v>
      </c>
      <c r="P75" s="138">
        <f>O75*Input!L75/100</f>
        <v>6.2524789598348762E-3</v>
      </c>
      <c r="Q75" s="145">
        <f t="shared" si="340"/>
        <v>10.227574141448356</v>
      </c>
      <c r="R75" s="146">
        <f>Q75*Input!L75/100</f>
        <v>4.6649694238185642E-3</v>
      </c>
      <c r="S75" s="144">
        <f>Input!S75*0.0000028263/0.000000000155125</f>
        <v>0.99723268483285954</v>
      </c>
      <c r="T75" s="138">
        <f>S75*Input!T75/100</f>
        <v>1.3521542501975951E-2</v>
      </c>
      <c r="U75" s="144">
        <f>S75</f>
        <v>0.99723268483285954</v>
      </c>
      <c r="V75" s="138">
        <f>U75*Input!T75/100</f>
        <v>1.3521542501975951E-2</v>
      </c>
      <c r="W75" s="147">
        <v>0</v>
      </c>
      <c r="X75" s="142">
        <f>((($L$4*0.000000001*Input!G75/Input!W75*(232/229))-(W75*0.000000001))/Input!F75)*1000000000</f>
        <v>0.86403472045156093</v>
      </c>
      <c r="Y75" s="142">
        <f>X75*Input!X75/100</f>
        <v>3.8136881854062318E-2</v>
      </c>
      <c r="Z75" s="142">
        <f t="shared" si="341"/>
        <v>2.1097255616485904E-4</v>
      </c>
      <c r="AA75" s="142">
        <f>Z75*Input!X75/100</f>
        <v>9.3119353406352116E-6</v>
      </c>
      <c r="AB75" s="143">
        <v>0</v>
      </c>
      <c r="AC75" s="143">
        <v>0.85</v>
      </c>
      <c r="AD75" s="142">
        <f>(((Input!G75*$L$4*0.000000001*Input!U75*(230/229))-((AB75*0.000000000000001)+(Input!G75*AC75*0.000000000000001)))/Input!F75)*1000000000000</f>
        <v>224.68433946387509</v>
      </c>
      <c r="AE75" s="142">
        <f>AD75*Input!V75/100</f>
        <v>1.9334393720198801</v>
      </c>
      <c r="AF75" s="142">
        <f t="shared" si="342"/>
        <v>10.243027332968047</v>
      </c>
      <c r="AG75" s="142">
        <f>AF75*Input!V75/100</f>
        <v>8.8142646619215559E-2</v>
      </c>
      <c r="AH75" s="138">
        <f t="shared" si="343"/>
        <v>48551.468111159913</v>
      </c>
      <c r="AI75" s="147">
        <f t="shared" si="344"/>
        <v>2183.3176876324842</v>
      </c>
      <c r="AJ75" s="144">
        <f t="shared" si="345"/>
        <v>-2.7673151671404606</v>
      </c>
      <c r="AK75" s="147">
        <f t="shared" si="346"/>
        <v>13.521542501975951</v>
      </c>
      <c r="AL75" s="147">
        <f t="shared" si="347"/>
        <v>1.001510934196709</v>
      </c>
      <c r="AM75" s="147">
        <f t="shared" si="348"/>
        <v>8.6302361784269341E-3</v>
      </c>
      <c r="AN75" s="138">
        <f>AF75/Q75</f>
        <v>1.001510934196709</v>
      </c>
      <c r="AO75" s="142">
        <f t="shared" si="349"/>
        <v>8.6302361784269341E-3</v>
      </c>
      <c r="AP75" s="138" t="str">
        <f t="shared" si="350"/>
        <v>Out of range</v>
      </c>
      <c r="AQ75" s="138" t="e">
        <f t="shared" si="351"/>
        <v>#VALUE!</v>
      </c>
      <c r="AR75" s="138" t="e">
        <f t="shared" si="352"/>
        <v>#VALUE!</v>
      </c>
      <c r="AS75" s="146">
        <f t="shared" si="353"/>
        <v>2.0627819778873058E-5</v>
      </c>
      <c r="AT75" s="146">
        <f t="shared" si="354"/>
        <v>9.1052212403695775E-7</v>
      </c>
      <c r="AU75" s="138">
        <v>0.75</v>
      </c>
      <c r="AV75" s="138">
        <f t="shared" si="355"/>
        <v>0.375</v>
      </c>
      <c r="AW75" s="138" t="str">
        <f t="shared" si="356"/>
        <v>Out of range</v>
      </c>
      <c r="AX75" s="148">
        <f t="shared" si="357"/>
        <v>252.8648723627</v>
      </c>
      <c r="AY75" s="148" t="e">
        <f t="shared" si="358"/>
        <v>#VALUE!</v>
      </c>
      <c r="AZ75" s="138" t="str">
        <f>Input!B75</f>
        <v>Hu1-13</v>
      </c>
      <c r="BA75" s="149">
        <f>Input!E75</f>
        <v>0</v>
      </c>
      <c r="BB75" s="138" t="e">
        <f t="shared" si="359"/>
        <v>#VALUE!</v>
      </c>
      <c r="BC75" s="144" t="e">
        <f t="shared" si="360"/>
        <v>#VALUE!</v>
      </c>
      <c r="BD75" s="138" t="e">
        <f t="shared" si="361"/>
        <v>#VALUE!</v>
      </c>
      <c r="BE75" s="150" t="e">
        <f t="shared" si="362"/>
        <v>#VALUE!</v>
      </c>
      <c r="BF75" s="151" t="e">
        <f t="shared" si="363"/>
        <v>#VALUE!</v>
      </c>
      <c r="BG75" s="152"/>
      <c r="BH75" s="152"/>
      <c r="BI75" s="152"/>
      <c r="BJ75" s="152"/>
      <c r="BK75" s="152"/>
      <c r="BL75" s="152"/>
      <c r="BM75" s="156"/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Q75" s="152"/>
      <c r="CR75" s="152"/>
      <c r="CS75" s="152"/>
      <c r="CT75" s="152"/>
      <c r="CU75" s="152"/>
      <c r="CV75" s="152"/>
      <c r="CW75" s="152"/>
      <c r="CX75" s="152"/>
      <c r="CY75" s="152"/>
      <c r="CZ75" s="152"/>
      <c r="DA75" s="152"/>
      <c r="DB75" s="152"/>
      <c r="DC75" s="152"/>
      <c r="DD75" s="152"/>
      <c r="DE75" s="152"/>
    </row>
    <row r="76" spans="1:109" s="76" customFormat="1" ht="15" customHeight="1" x14ac:dyDescent="0.2">
      <c r="A76" s="58"/>
      <c r="B76" s="58"/>
      <c r="C76" s="58"/>
      <c r="D76" s="58"/>
      <c r="E76" s="60"/>
      <c r="F76" s="61"/>
      <c r="G76" s="59"/>
      <c r="H76" s="61"/>
      <c r="I76" s="58"/>
      <c r="J76" s="63"/>
      <c r="K76" s="58"/>
      <c r="L76" s="64"/>
      <c r="M76" s="65"/>
      <c r="N76" s="58"/>
      <c r="O76" s="63"/>
      <c r="P76" s="58"/>
      <c r="Q76" s="66"/>
      <c r="R76" s="67"/>
      <c r="S76" s="65"/>
      <c r="T76" s="58"/>
      <c r="U76" s="58"/>
      <c r="V76" s="58"/>
      <c r="W76" s="68"/>
      <c r="X76" s="63"/>
      <c r="Y76" s="63"/>
      <c r="Z76" s="63"/>
      <c r="AA76" s="63"/>
      <c r="AB76" s="64"/>
      <c r="AC76" s="64"/>
      <c r="AD76" s="63"/>
      <c r="AE76" s="63"/>
      <c r="AF76" s="63"/>
      <c r="AG76" s="63"/>
      <c r="AH76" s="58"/>
      <c r="AI76" s="68"/>
      <c r="AJ76" s="65"/>
      <c r="AK76" s="68"/>
      <c r="AL76" s="68"/>
      <c r="AM76" s="68"/>
      <c r="AN76" s="58"/>
      <c r="AO76" s="63"/>
      <c r="AP76" s="58"/>
      <c r="AQ76" s="58"/>
      <c r="AR76" s="58"/>
      <c r="AS76" s="67"/>
      <c r="AT76" s="67"/>
      <c r="AU76" s="58"/>
      <c r="AV76" s="58"/>
      <c r="AW76" s="58"/>
      <c r="AX76" s="57"/>
      <c r="AY76" s="57"/>
      <c r="AZ76" s="58"/>
      <c r="BA76" s="69"/>
      <c r="BB76" s="58"/>
      <c r="BC76" s="65"/>
      <c r="BD76" s="58"/>
      <c r="BE76" s="62"/>
      <c r="BF76" s="74"/>
      <c r="BG76" s="75"/>
      <c r="BH76" s="75"/>
      <c r="BI76" s="75"/>
      <c r="BJ76" s="75"/>
      <c r="BK76" s="75"/>
      <c r="BL76" s="75"/>
      <c r="BM76" s="103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</row>
    <row r="77" spans="1:109" s="155" customFormat="1" ht="15" customHeight="1" x14ac:dyDescent="0.2">
      <c r="A77" s="138">
        <f>Input!A77</f>
        <v>7953</v>
      </c>
      <c r="B77" s="138" t="str">
        <f>Input!B77</f>
        <v>Hu1-13</v>
      </c>
      <c r="C77" s="138">
        <f>Input!O77</f>
        <v>2.0726591862489108</v>
      </c>
      <c r="D77" s="138">
        <f>C77*Input!P77/100</f>
        <v>9.4608073999976217E-3</v>
      </c>
      <c r="E77" s="139">
        <f>Input!M77</f>
        <v>2.7296027831279295</v>
      </c>
      <c r="F77" s="140">
        <f>E77*Input!N77/100</f>
        <v>2.5824757210239884E-4</v>
      </c>
      <c r="G77" s="141">
        <f t="shared" ref="G77:G79" si="364">E77*137.88</f>
        <v>376.3576317376789</v>
      </c>
      <c r="H77" s="140">
        <f>G77*Input!L77/100</f>
        <v>1.9793203336132437E-2</v>
      </c>
      <c r="I77" s="138">
        <v>0</v>
      </c>
      <c r="J77" s="142">
        <f>(((C77*$G$4*0.000000001*Input!G77*(234/233))-(I77*0.000000000000001))/Input!F77)*1000000000000</f>
        <v>749.36117037604311</v>
      </c>
      <c r="K77" s="138">
        <f>J77*Input!P77/100</f>
        <v>3.4205149370433663</v>
      </c>
      <c r="L77" s="143">
        <f t="shared" ref="L77:L79" si="365">(J77/234)*602200000000*0.0000028263/(365.2425*24*60)</f>
        <v>10.363120282331911</v>
      </c>
      <c r="M77" s="144">
        <f>L77*Input!P77/100</f>
        <v>4.7303235237429381E-2</v>
      </c>
      <c r="N77" s="138">
        <v>0</v>
      </c>
      <c r="O77" s="142">
        <f>(((G77*$D$4*0.000000001*Input!G77*(238/236))-(N77*0.000000001))/Input!F77)*1000000</f>
        <v>13.706957687532823</v>
      </c>
      <c r="P77" s="138">
        <f>O77*Input!N77/100</f>
        <v>1.2968145275919299E-3</v>
      </c>
      <c r="Q77" s="145">
        <f t="shared" ref="Q77" si="366">(O77/238.05)*602200000000000000*0.00000000015512/(365.2425*24*60)</f>
        <v>10.226749888592046</v>
      </c>
      <c r="R77" s="146">
        <f>Q77*Input!N77/100</f>
        <v>9.6755225542411653E-4</v>
      </c>
      <c r="S77" s="144">
        <f>Input!S77*0.0000028263/0.000000000155125</f>
        <v>0.99959067549890701</v>
      </c>
      <c r="T77" s="138">
        <f>S77*Input!T77/100</f>
        <v>8.7648111116199825E-4</v>
      </c>
      <c r="U77" s="144">
        <f>S77</f>
        <v>0.99959067549890701</v>
      </c>
      <c r="V77" s="138">
        <f>U77*Input!T77/100</f>
        <v>8.7648111116199825E-4</v>
      </c>
      <c r="W77" s="147">
        <v>0</v>
      </c>
      <c r="X77" s="142">
        <f>((($L$4*0.000000001*Input!G77/Input!W77*(232/229))-(W77*0.000000001))/Input!F77)*1000000000</f>
        <v>0.89797774774429995</v>
      </c>
      <c r="Y77" s="142">
        <f>X77*Input!X77/100</f>
        <v>3.2185226342759986E-3</v>
      </c>
      <c r="Z77" s="142">
        <f t="shared" ref="Z77:Z79" si="367">(X77/232)*6.022E+23*0.000000001*0.000000000049475/(365.2425*24*60)</f>
        <v>2.1926047222010762E-4</v>
      </c>
      <c r="AA77" s="142">
        <f>Z77*Input!X77/100</f>
        <v>7.8587113591082826E-7</v>
      </c>
      <c r="AB77" s="143">
        <v>0</v>
      </c>
      <c r="AC77" s="143">
        <v>0.85</v>
      </c>
      <c r="AD77" s="142">
        <f>(((Input!G77*$L$4*0.000000001*Input!U77*(230/229))-((AB77*0.000000000000001)+(Input!G77*AC77*0.000000000000001)))/Input!F77)*1000000000000</f>
        <v>222.91095451216358</v>
      </c>
      <c r="AE77" s="142">
        <f>AD77*Input!V77/100</f>
        <v>0.60286087334163929</v>
      </c>
      <c r="AF77" s="142">
        <f t="shared" ref="AF77:AF79" si="368">(AD77/230)*602200000000*0.0000091577/(365.2425*24*60)</f>
        <v>10.16218133108114</v>
      </c>
      <c r="AG77" s="142">
        <f>AF77*Input!V77/100</f>
        <v>2.7483537207577569E-2</v>
      </c>
      <c r="AH77" s="138">
        <f t="shared" ref="AH77:AH79" si="369">AF77/Z77</f>
        <v>46347.53007774103</v>
      </c>
      <c r="AI77" s="147">
        <f t="shared" ref="AI77:AI79" si="370">AH77*SQRT((AG77/AF77)^2+(AA77/Z77)^2)</f>
        <v>208.10346865997678</v>
      </c>
      <c r="AJ77" s="144">
        <f t="shared" ref="AJ77:AJ79" si="371">(U77-1)*1000</f>
        <v>-0.40932450109298912</v>
      </c>
      <c r="AK77" s="147">
        <f t="shared" ref="AK77:AK79" si="372">V77*1000</f>
        <v>0.87648111116199823</v>
      </c>
      <c r="AL77" s="147">
        <f t="shared" ref="AL77:AL79" si="373">AF77/Q77</f>
        <v>0.99368630716363437</v>
      </c>
      <c r="AM77" s="147">
        <f t="shared" ref="AM77:AM79" si="374">AL77*SQRT((R77/Q77)^2+(AG77/AF77)^2)</f>
        <v>2.6890604759980752E-3</v>
      </c>
      <c r="AN77" s="138">
        <f>AF77/Q77</f>
        <v>0.99368630716363437</v>
      </c>
      <c r="AO77" s="142">
        <f t="shared" ref="AO77:AO79" si="375">AN77*SQRT((R77/Q77)^2+(AG77/AF77)^2)</f>
        <v>2.6890604759980752E-3</v>
      </c>
      <c r="AP77" s="138">
        <f t="shared" ref="AP77:AP79" si="376">ThU_Alter_Kombi(AN77,U77)</f>
        <v>563.52359999999999</v>
      </c>
      <c r="AQ77" s="138" t="e">
        <f t="shared" ref="AQ77:AQ79" si="377">Montealter(AN77,AO77,U77,V77)</f>
        <v>#VALUE!</v>
      </c>
      <c r="AR77" s="138" t="e">
        <f t="shared" ref="AR77:AR79" si="378">(AQ77/AP77)*100</f>
        <v>#VALUE!</v>
      </c>
      <c r="AS77" s="146">
        <f t="shared" ref="AS77:AS79" si="379">Z77/Q77</f>
        <v>2.143989777873545E-5</v>
      </c>
      <c r="AT77" s="146">
        <f t="shared" ref="AT77:AT79" si="380">AS77*SQRT((Y77/X77)^2+(P77/O77)^2)</f>
        <v>7.6871428741039352E-8</v>
      </c>
      <c r="AU77" s="138">
        <v>0.75</v>
      </c>
      <c r="AV77" s="138">
        <f t="shared" ref="AV77:AV79" si="381">AU77/2</f>
        <v>0.375</v>
      </c>
      <c r="AW77" s="138">
        <f t="shared" ref="AW77:AW79" si="382">marincorr_age(AN77,U77,AS77,AU77)</f>
        <v>563.52179999999998</v>
      </c>
      <c r="AX77" s="148">
        <f t="shared" ref="AX77:AX79" si="383">marincorr_age_error(AN77, AO77, U77, V77, AS77, AT77, AU77, AV77)</f>
        <v>128.50268491899999</v>
      </c>
      <c r="AY77" s="148">
        <f t="shared" ref="AY77:AY79" si="384">SQRT(((AU77*EXP(-0.0000091577*AW77*1000))/(0.0000091577*(EXP(-0.0000091577*AW77*1000)+(AJ77/1000)*EXP(-(0.0000091577-0.0000028263)*AW77*1000)-AS77*AU77*EXP(-0.0000091577*AW77*1000))))^2*AT77^2+((AS77*EXP(-0.0000091577*AW77*1000))/(0.0000091577*(EXP(-0.0000091577*AW77*1000)+(AJ77/1000)*EXP(-(0.0000091577-0.0000028263)*AW77*1000)-AS77*AU77*EXP(-0.0000091577*AW77*1000))))^2*AV77^2+((0.0000091577/(0.0000091577-0.0000028263))*(EXP(-(0.0000091577-0.0000028263)*AW77*1000)-1)/(0.0000091577*(EXP(-0.0000091577*AW77*1000)+(AJ77/1000)*EXP(-(0.0000091577-0.0000028263)*AW77*1000)-AS77*AU77*EXP(-0.0000091577*AW77*1000))))^2*T77^2+(1/(0.0000091577*(EXP(-0.0000091577*AW77*1000)+(AJ77/1000)*EXP(-(0.0000091577-0.0000028263)*AW77*1000)-AS77*AU77*EXP(-0.0000091577*AW77*1000))))^2*AO77^2)/1000</f>
        <v>56.399312309953565</v>
      </c>
      <c r="AZ77" s="138" t="str">
        <f>Input!B77</f>
        <v>Hu1-13</v>
      </c>
      <c r="BA77" s="149">
        <f>Input!E77</f>
        <v>0</v>
      </c>
      <c r="BB77" s="138">
        <f t="shared" ref="BB77:BB79" si="385">((U77-1)*EXP(0.0000028263*AW77*1000))*1000</f>
        <v>-2.0126145079046771</v>
      </c>
      <c r="BC77" s="144">
        <f t="shared" ref="BC77:BC79" si="386">SQRT((EXP(0.0000028263*AW77*1000)*V77)^2+((U77-1)*0.0000028263*EXP(0.0000028263*AW77*1000)*AX77*1000)^2)*1000</f>
        <v>4.3711344499624163</v>
      </c>
      <c r="BD77" s="138">
        <f t="shared" ref="BD77:BD79" si="387">AW77*1000-58</f>
        <v>563463.79999999993</v>
      </c>
      <c r="BE77" s="150">
        <f t="shared" ref="BE77:BE79" si="388">AY77/2*1000</f>
        <v>28199.656154976783</v>
      </c>
      <c r="BF77" s="151">
        <f t="shared" ref="BF77:BF79" si="389">AY77/AW77*100</f>
        <v>10.008363884050905</v>
      </c>
      <c r="BG77" s="152"/>
      <c r="BH77" s="152"/>
      <c r="BI77" s="152"/>
      <c r="BJ77" s="152"/>
      <c r="BK77" s="152"/>
      <c r="BL77" s="152"/>
      <c r="BM77" s="156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Q77" s="152"/>
      <c r="CR77" s="152"/>
      <c r="CS77" s="152"/>
      <c r="CT77" s="152"/>
      <c r="CU77" s="152"/>
      <c r="CV77" s="152"/>
      <c r="CW77" s="152"/>
      <c r="CX77" s="152"/>
      <c r="CY77" s="152"/>
      <c r="CZ77" s="152"/>
      <c r="DA77" s="152"/>
      <c r="DB77" s="152"/>
      <c r="DC77" s="152"/>
      <c r="DD77" s="152"/>
      <c r="DE77" s="152"/>
    </row>
    <row r="78" spans="1:109" ht="15" customHeight="1" x14ac:dyDescent="0.2">
      <c r="A78" s="9">
        <f>Input!A78</f>
        <v>8284</v>
      </c>
      <c r="B78" s="9" t="str">
        <f>Input!B78</f>
        <v>Reef @ Shelter</v>
      </c>
      <c r="C78" s="9">
        <f>Input!O78</f>
        <v>1.407565193806201</v>
      </c>
      <c r="D78" s="9">
        <f>C78*Input!P78/100</f>
        <v>2.7669579105270557E-3</v>
      </c>
      <c r="E78" s="11">
        <f>Input!M78</f>
        <v>1.6295135954273621</v>
      </c>
      <c r="F78" s="12">
        <f>E78*Input!N78/100</f>
        <v>6.1483523397736617E-5</v>
      </c>
      <c r="G78" s="13">
        <f t="shared" si="364"/>
        <v>224.67733453752467</v>
      </c>
      <c r="H78" s="12">
        <f>G78*Input!L78/100</f>
        <v>6.6546175315160229E-3</v>
      </c>
      <c r="I78" s="9">
        <v>0.3</v>
      </c>
      <c r="J78" s="21">
        <f>(((C78*$G$4*0.000000001*Input!G78*(234/233))-(I78*0.000000000000001))/Input!F78)*1000000000000</f>
        <v>164.70508472444857</v>
      </c>
      <c r="K78" s="9">
        <f>J78*Input!P78/100</f>
        <v>0.32377330662034604</v>
      </c>
      <c r="L78" s="14">
        <f t="shared" si="365"/>
        <v>2.2777515990781803</v>
      </c>
      <c r="M78" s="22">
        <f>L78*Input!P78/100</f>
        <v>4.4775494826229459E-3</v>
      </c>
      <c r="N78" s="9">
        <v>5.0000000000000001E-3</v>
      </c>
      <c r="O78" s="21">
        <f>(((G78*$D$4*0.000000001*Input!G78*(238/236))-(N78*0.000000001))/Input!F78)*1000000</f>
        <v>2.6483438766285774</v>
      </c>
      <c r="P78" s="58">
        <f>O78*Input!N78/100</f>
        <v>9.9925225024735908E-5</v>
      </c>
      <c r="Q78" s="66">
        <f t="shared" ref="Q78:Q81" si="390">(O78/238.05)*602200000000000000*0.00000000015512/(365.2425*24*60)</f>
        <v>1.9759271942525192</v>
      </c>
      <c r="R78" s="67">
        <f>Q78*Input!N78/100</f>
        <v>7.4554128434986894E-5</v>
      </c>
      <c r="S78" s="65">
        <f>Input!S78*0.0000028263/0.000000000155125</f>
        <v>1.1447931420565198</v>
      </c>
      <c r="T78" s="9">
        <f>S78*Input!T78/100</f>
        <v>6.7355128886630684E-4</v>
      </c>
      <c r="U78" s="9">
        <f>S78*1/((U77+U79)/2)</f>
        <v>1.1451514425443174</v>
      </c>
      <c r="V78" s="9">
        <f>U78*Input!T78/100</f>
        <v>6.7376209879038099E-4</v>
      </c>
      <c r="W78" s="3">
        <v>3.0000000000000001E-3</v>
      </c>
      <c r="X78" s="21">
        <f>((($L$4*0.000000001*Input!G78/Input!W78*(232/229))-(W78*0.000000001))/Input!F78)*1000000000</f>
        <v>0.2904236004815251</v>
      </c>
      <c r="Y78" s="21">
        <f>X78*Input!X78/100</f>
        <v>6.5481031752045169E-4</v>
      </c>
      <c r="Z78" s="21">
        <f t="shared" si="367"/>
        <v>7.0913133365945691E-5</v>
      </c>
      <c r="AA78" s="21">
        <f>Z78*Input!X78/100</f>
        <v>1.5988594349335226E-7</v>
      </c>
      <c r="AB78" s="14">
        <v>0.05</v>
      </c>
      <c r="AC78" s="14">
        <v>0.85</v>
      </c>
      <c r="AD78" s="21">
        <f>(((Input!G78*$L$4*0.000000001*Input!U78*(230/229))-((AB78*0.000000000000001)+(Input!G78*AC78*0.000000000000001)))/Input!F78)*1000000000000</f>
        <v>3.0247630855073555</v>
      </c>
      <c r="AE78" s="21">
        <f>AD78*Input!V78/100</f>
        <v>1.2924072136385037E-2</v>
      </c>
      <c r="AF78" s="21">
        <f t="shared" si="368"/>
        <v>0.1378944835876558</v>
      </c>
      <c r="AG78" s="21">
        <f>AF78*Input!V78/100</f>
        <v>5.8918936879233223E-4</v>
      </c>
      <c r="AH78" s="9">
        <f t="shared" si="369"/>
        <v>1944.5549370390149</v>
      </c>
      <c r="AI78" s="3">
        <f t="shared" si="370"/>
        <v>9.3944321297066011</v>
      </c>
      <c r="AJ78" s="22">
        <f t="shared" si="371"/>
        <v>145.15144254431743</v>
      </c>
      <c r="AK78" s="3">
        <f t="shared" si="372"/>
        <v>0.67376209879038096</v>
      </c>
      <c r="AL78" s="3">
        <f t="shared" si="373"/>
        <v>6.9787228997483589E-2</v>
      </c>
      <c r="AM78" s="3">
        <f t="shared" si="374"/>
        <v>2.9819537008847475E-4</v>
      </c>
      <c r="AN78" s="9">
        <f>AL78*1/((AN77+AN79)/2)</f>
        <v>7.0030309357579493E-2</v>
      </c>
      <c r="AO78" s="21">
        <f t="shared" si="375"/>
        <v>2.9923403345111742E-4</v>
      </c>
      <c r="AP78" s="58">
        <f t="shared" si="376"/>
        <v>6.8819999999999997</v>
      </c>
      <c r="AQ78" s="58">
        <f t="shared" si="377"/>
        <v>3.2300000000000002E-2</v>
      </c>
      <c r="AR78" s="58">
        <f t="shared" si="378"/>
        <v>0.46934030804998556</v>
      </c>
      <c r="AS78" s="67">
        <f t="shared" si="379"/>
        <v>3.5888535555467005E-5</v>
      </c>
      <c r="AT78" s="67">
        <f t="shared" si="380"/>
        <v>8.0928249965253069E-8</v>
      </c>
      <c r="AU78" s="58">
        <v>0.75</v>
      </c>
      <c r="AV78" s="58">
        <f t="shared" si="381"/>
        <v>0.375</v>
      </c>
      <c r="AW78" s="58">
        <f t="shared" si="382"/>
        <v>6.8795000000000002</v>
      </c>
      <c r="AX78" s="57">
        <f t="shared" si="383"/>
        <v>3.0155336000000001E-2</v>
      </c>
      <c r="AY78" s="47">
        <f t="shared" si="384"/>
        <v>3.0631923127723764E-2</v>
      </c>
      <c r="AZ78" s="9" t="str">
        <f>Input!B78</f>
        <v>Reef @ Shelter</v>
      </c>
      <c r="BA78" s="48">
        <f>Input!E78</f>
        <v>0</v>
      </c>
      <c r="BB78" s="58">
        <f t="shared" si="385"/>
        <v>148.00131510537335</v>
      </c>
      <c r="BC78" s="22">
        <f t="shared" si="386"/>
        <v>0.6871063926012112</v>
      </c>
      <c r="BD78" s="9">
        <f t="shared" si="387"/>
        <v>6821.5</v>
      </c>
      <c r="BE78" s="49">
        <f t="shared" si="388"/>
        <v>15.315961563861881</v>
      </c>
      <c r="BF78" s="89">
        <f t="shared" si="389"/>
        <v>0.44526380009773625</v>
      </c>
      <c r="BG78" s="85"/>
      <c r="BH78" s="85"/>
      <c r="BI78" s="85"/>
      <c r="BJ78" s="85"/>
      <c r="BK78" s="85"/>
      <c r="BL78" s="85"/>
      <c r="BM78" s="90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</row>
    <row r="79" spans="1:109" s="155" customFormat="1" ht="15" customHeight="1" x14ac:dyDescent="0.2">
      <c r="A79" s="138">
        <f>Input!A79</f>
        <v>7953</v>
      </c>
      <c r="B79" s="138" t="str">
        <f>Input!B79</f>
        <v>Hu1-13</v>
      </c>
      <c r="C79" s="138">
        <f>Input!O79</f>
        <v>2.063223370990849</v>
      </c>
      <c r="D79" s="138">
        <f>C79*Input!P79/100</f>
        <v>6.4548302596658695E-3</v>
      </c>
      <c r="E79" s="139">
        <f>Input!M79</f>
        <v>2.7297280941916511</v>
      </c>
      <c r="F79" s="140">
        <f>E79*Input!N79/100</f>
        <v>2.3323158506568373E-4</v>
      </c>
      <c r="G79" s="141">
        <f t="shared" si="364"/>
        <v>376.37490962714486</v>
      </c>
      <c r="H79" s="140">
        <f>G79*Input!L79/100</f>
        <v>1.3222635795555689E-2</v>
      </c>
      <c r="I79" s="138">
        <v>0</v>
      </c>
      <c r="J79" s="142">
        <f>(((C79*$G$4*0.000000001*Input!G79*(234/233))-(I79*0.000000000000001))/Input!F79)*1000000000000</f>
        <v>745.94969124230761</v>
      </c>
      <c r="K79" s="138">
        <f>J79*Input!P79/100</f>
        <v>2.3337166042796902</v>
      </c>
      <c r="L79" s="143">
        <f t="shared" si="365"/>
        <v>10.315942005686184</v>
      </c>
      <c r="M79" s="144">
        <f>L79*Input!P79/100</f>
        <v>3.2273604279348153E-2</v>
      </c>
      <c r="N79" s="138">
        <v>0</v>
      </c>
      <c r="O79" s="142">
        <f>(((G79*$D$4*0.000000001*Input!G79*(238/236))-(N79*0.000000001))/Input!F79)*1000000</f>
        <v>13.707586948852027</v>
      </c>
      <c r="P79" s="138">
        <f>O79*Input!N79/100</f>
        <v>1.1711943904996044E-3</v>
      </c>
      <c r="Q79" s="145">
        <f t="shared" si="390"/>
        <v>10.227219379946201</v>
      </c>
      <c r="R79" s="146">
        <f>Q79*Input!N79/100</f>
        <v>8.7382717416977342E-4</v>
      </c>
      <c r="S79" s="144">
        <f>Input!S79*0.0000028263/0.000000000155125</f>
        <v>0.99978355488759718</v>
      </c>
      <c r="T79" s="138">
        <f>S79*Input!T79/100</f>
        <v>8.4710425297433072E-4</v>
      </c>
      <c r="U79" s="144">
        <f>S79</f>
        <v>0.99978355488759718</v>
      </c>
      <c r="V79" s="138">
        <f>U79*Input!T79/100</f>
        <v>8.4710425297433072E-4</v>
      </c>
      <c r="W79" s="147">
        <v>0</v>
      </c>
      <c r="X79" s="142">
        <f>((($L$4*0.000000001*Input!G79/Input!W79*(232/229))-(W79*0.000000001))/Input!F79)*1000000000</f>
        <v>0.92256118167285184</v>
      </c>
      <c r="Y79" s="142">
        <f>X79*Input!X79/100</f>
        <v>3.8112824613954861E-3</v>
      </c>
      <c r="Z79" s="142">
        <f t="shared" si="367"/>
        <v>2.2526304338125956E-4</v>
      </c>
      <c r="AA79" s="142">
        <f>Z79*Input!X79/100</f>
        <v>9.3060612509492213E-7</v>
      </c>
      <c r="AB79" s="143">
        <v>0</v>
      </c>
      <c r="AC79" s="143">
        <v>0.85</v>
      </c>
      <c r="AD79" s="142">
        <f>(((Input!G79*$L$4*0.000000001*Input!U79*(230/229))-((AB79*0.000000000000001)+(Input!G79*AC79*0.000000000000001)))/Input!F79)*1000000000000</f>
        <v>224.19660061038616</v>
      </c>
      <c r="AE79" s="142">
        <f>AD79*Input!V79/100</f>
        <v>0.66714468843973473</v>
      </c>
      <c r="AF79" s="142">
        <f t="shared" si="368"/>
        <v>10.220792038690046</v>
      </c>
      <c r="AG79" s="142">
        <f>AF79*Input!V79/100</f>
        <v>3.0414141435217222E-2</v>
      </c>
      <c r="AH79" s="138">
        <f t="shared" si="369"/>
        <v>45372.698003512589</v>
      </c>
      <c r="AI79" s="147">
        <f t="shared" si="370"/>
        <v>231.00745987966943</v>
      </c>
      <c r="AJ79" s="144">
        <f t="shared" si="371"/>
        <v>-0.21644511240281883</v>
      </c>
      <c r="AK79" s="147">
        <f t="shared" si="372"/>
        <v>0.84710425297433067</v>
      </c>
      <c r="AL79" s="147">
        <f t="shared" si="373"/>
        <v>0.99937154557682051</v>
      </c>
      <c r="AM79" s="147">
        <f t="shared" si="374"/>
        <v>2.975068285068507E-3</v>
      </c>
      <c r="AN79" s="138">
        <f>AF79/Q79</f>
        <v>0.99937154557682051</v>
      </c>
      <c r="AO79" s="142">
        <f t="shared" si="375"/>
        <v>2.975068285068507E-3</v>
      </c>
      <c r="AP79" s="138">
        <f t="shared" si="376"/>
        <v>879.89149999999995</v>
      </c>
      <c r="AQ79" s="138" t="e">
        <f t="shared" si="377"/>
        <v>#VALUE!</v>
      </c>
      <c r="AR79" s="138" t="e">
        <f t="shared" si="378"/>
        <v>#VALUE!</v>
      </c>
      <c r="AS79" s="146">
        <f t="shared" si="379"/>
        <v>2.2025834688064014E-5</v>
      </c>
      <c r="AT79" s="146">
        <f t="shared" si="380"/>
        <v>9.1012532329332715E-8</v>
      </c>
      <c r="AU79" s="138">
        <v>0.75</v>
      </c>
      <c r="AV79" s="138">
        <f t="shared" si="381"/>
        <v>0.375</v>
      </c>
      <c r="AW79" s="138">
        <f t="shared" si="382"/>
        <v>879.88969999999995</v>
      </c>
      <c r="AX79" s="148">
        <f t="shared" si="383"/>
        <v>341.02458461449999</v>
      </c>
      <c r="AY79" s="148">
        <f t="shared" si="384"/>
        <v>1111.9208537009961</v>
      </c>
      <c r="AZ79" s="138" t="str">
        <f>Input!B79</f>
        <v>Hu1-13</v>
      </c>
      <c r="BA79" s="149">
        <f>Input!E79</f>
        <v>0</v>
      </c>
      <c r="BB79" s="138">
        <f t="shared" si="385"/>
        <v>-2.6023476320734633</v>
      </c>
      <c r="BC79" s="144">
        <f t="shared" si="386"/>
        <v>10.489152686561487</v>
      </c>
      <c r="BD79" s="138">
        <f t="shared" si="387"/>
        <v>879831.7</v>
      </c>
      <c r="BE79" s="150">
        <f t="shared" si="388"/>
        <v>555960.42685049807</v>
      </c>
      <c r="BF79" s="151">
        <f t="shared" si="389"/>
        <v>126.37048185710051</v>
      </c>
      <c r="BG79" s="152"/>
      <c r="BH79" s="152"/>
      <c r="BI79" s="152"/>
      <c r="BJ79" s="152"/>
      <c r="BK79" s="152"/>
      <c r="BL79" s="152"/>
      <c r="BM79" s="156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Q79" s="152"/>
      <c r="CR79" s="152"/>
      <c r="CS79" s="152"/>
      <c r="CT79" s="152"/>
      <c r="CU79" s="152"/>
      <c r="CV79" s="152"/>
      <c r="CW79" s="152"/>
      <c r="CX79" s="152"/>
      <c r="CY79" s="152"/>
      <c r="CZ79" s="152"/>
      <c r="DA79" s="152"/>
      <c r="DB79" s="152"/>
      <c r="DC79" s="152"/>
      <c r="DD79" s="152"/>
      <c r="DE79" s="152"/>
    </row>
    <row r="80" spans="1:109" ht="15" customHeight="1" x14ac:dyDescent="0.2">
      <c r="A80" s="9">
        <f>Input!A80</f>
        <v>8215</v>
      </c>
      <c r="B80" s="9" t="str">
        <f>Input!B80</f>
        <v>T2e-1</v>
      </c>
      <c r="C80" s="9">
        <f>Input!O80</f>
        <v>8.757892876586352</v>
      </c>
      <c r="D80" s="9">
        <f>C80*Input!P80/100</f>
        <v>2.9578351621618804E-2</v>
      </c>
      <c r="E80" s="11">
        <f>Input!M80</f>
        <v>8.7579837305954857</v>
      </c>
      <c r="F80" s="12">
        <f>E80*Input!N80/100</f>
        <v>8.1337476475708834E-4</v>
      </c>
      <c r="G80" s="13">
        <f t="shared" ref="G80:G83" si="391">E80*137.88</f>
        <v>1207.5507967745054</v>
      </c>
      <c r="H80" s="12">
        <f>G80*Input!L80/100</f>
        <v>2.6414910005077726E-2</v>
      </c>
      <c r="I80" s="9">
        <v>0.3</v>
      </c>
      <c r="J80" s="21">
        <f>(((C80*$G$4*0.000000001*Input!G80*(234/233))-(I80*0.000000000000001))/Input!F80)*1000000000000</f>
        <v>554.55950716881205</v>
      </c>
      <c r="K80" s="9">
        <f>J80*Input!P80/100</f>
        <v>1.8729340869198092</v>
      </c>
      <c r="L80" s="14">
        <f t="shared" ref="L80:L83" si="392">(J80/234)*602200000000*0.0000028263/(365.2425*24*60)</f>
        <v>7.669154879772023</v>
      </c>
      <c r="M80" s="22">
        <f>L80*Input!P80/100</f>
        <v>2.5901317002973961E-2</v>
      </c>
      <c r="N80" s="9">
        <v>5.0000000000000001E-3</v>
      </c>
      <c r="O80" s="21">
        <f>(((G80*$D$4*0.000000001*Input!G80*(238/236))-(N80*0.000000001))/Input!F80)*1000000</f>
        <v>7.7024738918984248</v>
      </c>
      <c r="P80" s="58">
        <f>O80*Input!N80/100</f>
        <v>7.1534705733513823E-4</v>
      </c>
      <c r="Q80" s="66">
        <f t="shared" si="390"/>
        <v>5.7468094533845271</v>
      </c>
      <c r="R80" s="67">
        <f>Q80*Input!N80/100</f>
        <v>5.3371985276942603E-4</v>
      </c>
      <c r="S80" s="65">
        <f>Input!S80*0.0000028263/0.000000000155125</f>
        <v>1.3645935068964961</v>
      </c>
      <c r="T80" s="9">
        <f>S80*Input!T80/100</f>
        <v>4.5788814472278382E-4</v>
      </c>
      <c r="U80" s="9">
        <f>S80*1/((U79+U81)/2)</f>
        <v>1.3638333920358923</v>
      </c>
      <c r="V80" s="9">
        <f>U80*Input!T80/100</f>
        <v>4.5763308885336985E-4</v>
      </c>
      <c r="W80" s="3">
        <v>3.0000000000000001E-3</v>
      </c>
      <c r="X80" s="21">
        <f>((($L$4*0.000000001*Input!G80/Input!W80*(232/229))-(W80*0.000000001))/Input!F80)*1000000000</f>
        <v>1380.3185052215158</v>
      </c>
      <c r="Y80" s="21">
        <f>X80*Input!X80/100</f>
        <v>3.1370238728376143</v>
      </c>
      <c r="Z80" s="21">
        <f t="shared" ref="Z80:Z83" si="393">(X80/232)*6.022E+23*0.000000001*0.000000000049475/(365.2425*24*60)</f>
        <v>0.33703428401123625</v>
      </c>
      <c r="AA80" s="21">
        <f>Z80*Input!X80/100</f>
        <v>7.6597147028634963E-4</v>
      </c>
      <c r="AB80" s="14">
        <v>0.05</v>
      </c>
      <c r="AC80" s="14">
        <v>0.85</v>
      </c>
      <c r="AD80" s="21">
        <f>(((Input!G80*$L$4*0.000000001*Input!U80*(230/229))-((AB80*0.000000000000001)+(Input!G80*AC80*0.000000000000001)))/Input!F80)*1000000000000</f>
        <v>10.403863344850061</v>
      </c>
      <c r="AE80" s="21">
        <f>AD80*Input!V80/100</f>
        <v>2.8409046629872283E-2</v>
      </c>
      <c r="AF80" s="21">
        <f t="shared" ref="AF80:AF83" si="394">(AD80/230)*602200000000*0.0000091577/(365.2425*24*60)</f>
        <v>0.47429677058955622</v>
      </c>
      <c r="AG80" s="21">
        <f>AF80*Input!V80/100</f>
        <v>1.2951264953654318E-3</v>
      </c>
      <c r="AH80" s="9">
        <f t="shared" ref="AH80:AH83" si="395">AF80/Z80</f>
        <v>1.4072656494902573</v>
      </c>
      <c r="AI80" s="3">
        <f t="shared" ref="AI80:AI83" si="396">AH80*SQRT((AG80/AF80)^2+(AA80/Z80)^2)</f>
        <v>4.9995360022873411E-3</v>
      </c>
      <c r="AJ80" s="22">
        <f t="shared" ref="AJ80:AJ83" si="397">(U80-1)*1000</f>
        <v>363.83339203589225</v>
      </c>
      <c r="AK80" s="3">
        <f t="shared" ref="AK80:AK83" si="398">V80*1000</f>
        <v>0.45763308885336984</v>
      </c>
      <c r="AL80" s="3">
        <f t="shared" ref="AL80:AL83" si="399">AF80/Q80</f>
        <v>8.2532190154699453E-2</v>
      </c>
      <c r="AM80" s="3">
        <f t="shared" ref="AM80:AM83" si="400">AL80*SQRT((R80/Q80)^2+(AG80/AF80)^2)</f>
        <v>2.2549475055089812E-4</v>
      </c>
      <c r="AN80" s="9">
        <f>AL80*1/((AN79+AN81)/2)</f>
        <v>8.2779399380746382E-2</v>
      </c>
      <c r="AO80" s="21">
        <f t="shared" ref="AO80:AO83" si="401">AN80*SQRT((R80/Q80)^2+(AG80/AF80)^2)</f>
        <v>2.2617017649872339E-4</v>
      </c>
      <c r="AP80" s="58">
        <f t="shared" ref="AP80:AP83" si="402">ThU_Alter_Kombi(AN80,U80)</f>
        <v>6.8194999999999997</v>
      </c>
      <c r="AQ80" s="58">
        <f t="shared" ref="AQ80:AQ83" si="403">Montealter(AN80,AO80,U80,V80)</f>
        <v>1.8200000000000001E-2</v>
      </c>
      <c r="AR80" s="58">
        <f t="shared" ref="AR80:AR83" si="404">(AQ80/AP80)*100</f>
        <v>0.26688173619766847</v>
      </c>
      <c r="AS80" s="67">
        <f t="shared" ref="AS80:AS83" si="405">Z80/Q80</f>
        <v>5.8647200110792469E-2</v>
      </c>
      <c r="AT80" s="67">
        <f t="shared" ref="AT80:AT83" si="406">AS80*SQRT((Y80/X80)^2+(P80/O80)^2)</f>
        <v>1.3339762974454508E-4</v>
      </c>
      <c r="AU80" s="58">
        <v>0.75</v>
      </c>
      <c r="AV80" s="58">
        <f t="shared" ref="AV80:AV83" si="407">AU80/2</f>
        <v>0.375</v>
      </c>
      <c r="AW80" s="58">
        <f t="shared" ref="AW80:AW83" si="408">marincorr_age(AN80,U80,AS80,AU80)</f>
        <v>3.2536</v>
      </c>
      <c r="AX80" s="57">
        <f t="shared" ref="AX80:AX83" si="409">marincorr_age_error(AN80, AO80, U80, V80, AS80, AT80, AU80, AV80)</f>
        <v>1.7938381723000001</v>
      </c>
      <c r="AY80" s="47">
        <f t="shared" ref="AY80:AY83" si="410">SQRT(((AU80*EXP(-0.0000091577*AW80*1000))/(0.0000091577*(EXP(-0.0000091577*AW80*1000)+(AJ80/1000)*EXP(-(0.0000091577-0.0000028263)*AW80*1000)-AS80*AU80*EXP(-0.0000091577*AW80*1000))))^2*AT80^2+((AS80*EXP(-0.0000091577*AW80*1000))/(0.0000091577*(EXP(-0.0000091577*AW80*1000)+(AJ80/1000)*EXP(-(0.0000091577-0.0000028263)*AW80*1000)-AS80*AU80*EXP(-0.0000091577*AW80*1000))))^2*AV80^2+((0.0000091577/(0.0000091577-0.0000028263))*(EXP(-(0.0000091577-0.0000028263)*AW80*1000)-1)/(0.0000091577*(EXP(-0.0000091577*AW80*1000)+(AJ80/1000)*EXP(-(0.0000091577-0.0000028263)*AW80*1000)-AS80*AU80*EXP(-0.0000091577*AW80*1000))))^2*T80^2+(1/(0.0000091577*(EXP(-0.0000091577*AW80*1000)+(AJ80/1000)*EXP(-(0.0000091577-0.0000028263)*AW80*1000)-AS80*AU80*EXP(-0.0000091577*AW80*1000))))^2*AO80^2)/1000</f>
        <v>1.8150667938846277</v>
      </c>
      <c r="AZ80" s="9" t="str">
        <f>Input!B80</f>
        <v>T2e-1</v>
      </c>
      <c r="BA80" s="48">
        <f>Input!E80</f>
        <v>0</v>
      </c>
      <c r="BB80" s="58">
        <f t="shared" ref="BB80:BB83" si="411">((U80-1)*EXP(0.0000028263*AW80*1000))*1000</f>
        <v>367.19450658227896</v>
      </c>
      <c r="BC80" s="22">
        <f t="shared" ref="BC80:BC83" si="412">SQRT((EXP(0.0000028263*AW80*1000)*V80)^2+((U80-1)*0.0000028263*EXP(0.0000028263*AW80*1000)*AX80*1000)^2)*1000</f>
        <v>1.9180851492217179</v>
      </c>
      <c r="BD80" s="9">
        <f t="shared" ref="BD80:BD83" si="413">AW80*1000-58</f>
        <v>3195.6</v>
      </c>
      <c r="BE80" s="49">
        <f t="shared" ref="BE80:BE83" si="414">AY80/2*1000</f>
        <v>907.53339694231386</v>
      </c>
      <c r="BF80" s="89">
        <f t="shared" ref="BF80:BF83" si="415">AY80/AW80*100</f>
        <v>55.786414859989783</v>
      </c>
      <c r="BG80" s="85"/>
      <c r="BH80" s="85"/>
      <c r="BI80" s="85"/>
      <c r="BJ80" s="85"/>
      <c r="BK80" s="85"/>
      <c r="BL80" s="85"/>
      <c r="BM80" s="90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</row>
    <row r="81" spans="1:109" s="155" customFormat="1" ht="15" customHeight="1" x14ac:dyDescent="0.2">
      <c r="A81" s="138">
        <f>Input!A81</f>
        <v>7953</v>
      </c>
      <c r="B81" s="138" t="str">
        <f>Input!B81</f>
        <v>Hu1-13</v>
      </c>
      <c r="C81" s="138">
        <f>Input!O81</f>
        <v>2.074895832855352</v>
      </c>
      <c r="D81" s="138">
        <f>C81*Input!P81/100</f>
        <v>9.0505689799419975E-3</v>
      </c>
      <c r="E81" s="139">
        <f>Input!M81</f>
        <v>2.7301367813611823</v>
      </c>
      <c r="F81" s="140">
        <f>E81*Input!N81/100</f>
        <v>1.8543124964342723E-3</v>
      </c>
      <c r="G81" s="141">
        <f t="shared" si="391"/>
        <v>376.43125941407982</v>
      </c>
      <c r="H81" s="140">
        <f>G81*Input!L81/100</f>
        <v>0.12043250271090514</v>
      </c>
      <c r="I81" s="138">
        <v>0</v>
      </c>
      <c r="J81" s="142">
        <f>(((C81*$G$4*0.000000001*Input!G81*(234/233))-(I81*0.000000000000001))/Input!F81)*1000000000000</f>
        <v>750.16982050522984</v>
      </c>
      <c r="K81" s="138">
        <f>J81*Input!P81/100</f>
        <v>3.2721949698120607</v>
      </c>
      <c r="L81" s="143">
        <f t="shared" si="392"/>
        <v>10.374303325817978</v>
      </c>
      <c r="M81" s="144">
        <f>L81*Input!P81/100</f>
        <v>4.5252077903085226E-2</v>
      </c>
      <c r="N81" s="138">
        <v>0</v>
      </c>
      <c r="O81" s="142">
        <f>(((G81*$D$4*0.000000001*Input!G81*(238/236))-(N81*0.000000001))/Input!F81)*1000000</f>
        <v>13.709639209999629</v>
      </c>
      <c r="P81" s="138">
        <f>O81*Input!N81/100</f>
        <v>9.3116050017218559E-3</v>
      </c>
      <c r="Q81" s="145">
        <f t="shared" si="390"/>
        <v>10.228750570305218</v>
      </c>
      <c r="R81" s="146">
        <f>Q81*Input!N81/100</f>
        <v>6.9473808546579498E-3</v>
      </c>
      <c r="S81" s="144">
        <f>Input!S81*0.0000028263/0.000000000155125</f>
        <v>1.0013311191848264</v>
      </c>
      <c r="T81" s="138">
        <f>S81*Input!T81/100</f>
        <v>8.7279132878981388E-4</v>
      </c>
      <c r="U81" s="144">
        <f>S81</f>
        <v>1.0013311191848264</v>
      </c>
      <c r="V81" s="138">
        <f>U81*Input!T81/100</f>
        <v>8.7279132878981388E-4</v>
      </c>
      <c r="W81" s="147">
        <v>0</v>
      </c>
      <c r="X81" s="142">
        <f>((($L$4*0.000000001*Input!G81/Input!W81*(232/229))-(W81*0.000000001))/Input!F81)*1000000000</f>
        <v>-5.0937035031251874</v>
      </c>
      <c r="Y81" s="142">
        <f>X81*Input!X81/100</f>
        <v>0.21601377540119335</v>
      </c>
      <c r="Z81" s="142">
        <f t="shared" si="393"/>
        <v>-1.2437366496552303E-3</v>
      </c>
      <c r="AA81" s="142">
        <f>Z81*Input!X81/100</f>
        <v>5.2744383164827221E-5</v>
      </c>
      <c r="AB81" s="143">
        <v>0</v>
      </c>
      <c r="AC81" s="143">
        <v>0.85</v>
      </c>
      <c r="AD81" s="142">
        <f>(((Input!G81*$L$4*0.000000001*Input!U81*(230/229))-((AB81*0.000000000000001)+(Input!G81*AC81*0.000000000000001)))/Input!F81)*1000000000000</f>
        <v>223.17207385456342</v>
      </c>
      <c r="AE81" s="142">
        <f>AD81*Input!V81/100</f>
        <v>0.68741802371051552</v>
      </c>
      <c r="AF81" s="142">
        <f t="shared" si="394"/>
        <v>10.174085376408687</v>
      </c>
      <c r="AG81" s="142">
        <f>AF81*Input!V81/100</f>
        <v>3.1338372860533897E-2</v>
      </c>
      <c r="AH81" s="138">
        <f t="shared" si="395"/>
        <v>-8180.2569532939242</v>
      </c>
      <c r="AI81" s="147">
        <f t="shared" si="396"/>
        <v>-347.82219238736297</v>
      </c>
      <c r="AJ81" s="144">
        <f t="shared" si="397"/>
        <v>1.3311191848264237</v>
      </c>
      <c r="AK81" s="147">
        <f t="shared" si="398"/>
        <v>0.87279132878981391</v>
      </c>
      <c r="AL81" s="147">
        <f t="shared" si="399"/>
        <v>0.99465573106697625</v>
      </c>
      <c r="AM81" s="147">
        <f t="shared" si="400"/>
        <v>3.1373529979764349E-3</v>
      </c>
      <c r="AN81" s="138">
        <f>AF81/Q81</f>
        <v>0.99465573106697625</v>
      </c>
      <c r="AO81" s="142">
        <f t="shared" si="401"/>
        <v>3.1373529979764349E-3</v>
      </c>
      <c r="AP81" s="138">
        <f t="shared" si="402"/>
        <v>538.65549999999996</v>
      </c>
      <c r="AQ81" s="138" t="e">
        <f t="shared" si="403"/>
        <v>#VALUE!</v>
      </c>
      <c r="AR81" s="138" t="e">
        <f t="shared" si="404"/>
        <v>#VALUE!</v>
      </c>
      <c r="AS81" s="146">
        <f t="shared" si="405"/>
        <v>-1.2159223564077173E-4</v>
      </c>
      <c r="AT81" s="146">
        <f t="shared" si="406"/>
        <v>-5.1571447612522712E-6</v>
      </c>
      <c r="AU81" s="138">
        <v>0.75</v>
      </c>
      <c r="AV81" s="138">
        <f t="shared" si="407"/>
        <v>0.375</v>
      </c>
      <c r="AW81" s="138">
        <f t="shared" si="408"/>
        <v>538.66539999999998</v>
      </c>
      <c r="AX81" s="148">
        <f t="shared" si="409"/>
        <v>69.939153663499994</v>
      </c>
      <c r="AY81" s="148">
        <f t="shared" si="410"/>
        <v>50.70540830392401</v>
      </c>
      <c r="AZ81" s="138" t="str">
        <f>Input!B81</f>
        <v>Hu1-13</v>
      </c>
      <c r="BA81" s="149">
        <f>Input!E81</f>
        <v>0</v>
      </c>
      <c r="BB81" s="138">
        <f t="shared" si="411"/>
        <v>6.1009841897576154</v>
      </c>
      <c r="BC81" s="144">
        <f t="shared" si="412"/>
        <v>4.17813804752429</v>
      </c>
      <c r="BD81" s="138">
        <f t="shared" si="413"/>
        <v>538607.4</v>
      </c>
      <c r="BE81" s="150">
        <f t="shared" si="414"/>
        <v>25352.704151962003</v>
      </c>
      <c r="BF81" s="151">
        <f t="shared" si="415"/>
        <v>9.4131548645827294</v>
      </c>
      <c r="BG81" s="152"/>
      <c r="BH81" s="152"/>
      <c r="BI81" s="152"/>
      <c r="BJ81" s="152"/>
      <c r="BK81" s="152"/>
      <c r="BL81" s="152"/>
      <c r="BM81" s="156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Q81" s="152"/>
      <c r="CR81" s="152"/>
      <c r="CS81" s="152"/>
      <c r="CT81" s="152"/>
      <c r="CU81" s="152"/>
      <c r="CV81" s="152"/>
      <c r="CW81" s="152"/>
      <c r="CX81" s="152"/>
      <c r="CY81" s="152"/>
      <c r="CZ81" s="152"/>
      <c r="DA81" s="152"/>
      <c r="DB81" s="152"/>
      <c r="DC81" s="152"/>
      <c r="DD81" s="152"/>
      <c r="DE81" s="152"/>
    </row>
    <row r="82" spans="1:109" ht="15" customHeight="1" x14ac:dyDescent="0.2">
      <c r="A82" s="9">
        <f>Input!A82</f>
        <v>8216</v>
      </c>
      <c r="B82" s="9" t="str">
        <f>Input!B82</f>
        <v>T2e-2</v>
      </c>
      <c r="C82" s="9">
        <f>Input!O82</f>
        <v>5.1183052483014864</v>
      </c>
      <c r="D82" s="9">
        <f>C82*Input!P82/100</f>
        <v>1.3493303804659296E-2</v>
      </c>
      <c r="E82" s="11">
        <f>Input!M82</f>
        <v>5.0287461938500417</v>
      </c>
      <c r="F82" s="12">
        <f>E82*Input!N82/100</f>
        <v>2.7479249636765189E-4</v>
      </c>
      <c r="G82" s="13">
        <f t="shared" si="391"/>
        <v>693.36352520804371</v>
      </c>
      <c r="H82" s="12">
        <f>G82*Input!L82/100</f>
        <v>1.84736770270711E-2</v>
      </c>
      <c r="I82" s="9">
        <v>0.3</v>
      </c>
      <c r="J82" s="21">
        <f>(((C82*$G$4*0.000000001*Input!G82*(234/233))-(I82*0.000000000000001))/Input!F82)*1000000000000</f>
        <v>535.51280129163729</v>
      </c>
      <c r="K82" s="9">
        <f>J82*Input!P82/100</f>
        <v>1.4117635757480675</v>
      </c>
      <c r="L82" s="14">
        <f t="shared" si="392"/>
        <v>7.4057527823717679</v>
      </c>
      <c r="M82" s="22">
        <f>L82*Input!P82/100</f>
        <v>1.9523664054210983E-2</v>
      </c>
      <c r="N82" s="9">
        <v>5.0000000000000001E-3</v>
      </c>
      <c r="O82" s="21">
        <f>(((G82*$D$4*0.000000001*Input!G82*(238/236))-(N82*0.000000001))/Input!F82)*1000000</f>
        <v>7.3076993140810238</v>
      </c>
      <c r="P82" s="58">
        <f>O82*Input!N82/100</f>
        <v>3.9932437625830674E-4</v>
      </c>
      <c r="Q82" s="66">
        <f t="shared" ref="Q82:Q84" si="416">(O82/238.05)*602200000000000000*0.00000000015512/(365.2425*24*60)</f>
        <v>5.4522684646584025</v>
      </c>
      <c r="R82" s="67">
        <f>Q82*Input!N82/100</f>
        <v>2.9793558961126301E-4</v>
      </c>
      <c r="S82" s="65">
        <f>Input!S82*0.0000028263/0.000000000155125</f>
        <v>1.372965651190496</v>
      </c>
      <c r="T82" s="9">
        <f>S82*Input!T82/100</f>
        <v>5.7556945374903244E-4</v>
      </c>
      <c r="U82" s="9">
        <f>S82*1/((U81+U83)/2)</f>
        <v>1.3725311733163559</v>
      </c>
      <c r="V82" s="9">
        <f>U82*Input!T82/100</f>
        <v>5.7538731358225685E-4</v>
      </c>
      <c r="W82" s="3">
        <v>3.0000000000000001E-3</v>
      </c>
      <c r="X82" s="21">
        <f>((($L$4*0.000000001*Input!G82/Input!W82*(232/229))-(W82*0.000000001))/Input!F82)*1000000000</f>
        <v>2362.4265299067856</v>
      </c>
      <c r="Y82" s="21">
        <f>X82*Input!X82/100</f>
        <v>4.2092765553014511</v>
      </c>
      <c r="Z82" s="21">
        <f t="shared" si="393"/>
        <v>0.57683696264617168</v>
      </c>
      <c r="AA82" s="21">
        <f>Z82*Input!X82/100</f>
        <v>1.027784895047565E-3</v>
      </c>
      <c r="AB82" s="14">
        <v>0.05</v>
      </c>
      <c r="AC82" s="14">
        <v>0.85</v>
      </c>
      <c r="AD82" s="21">
        <f>(((Input!G82*$L$4*0.000000001*Input!U82*(230/229))-((AB82*0.000000000000001)+(Input!G82*AC82*0.000000000000001)))/Input!F82)*1000000000000</f>
        <v>11.517776762431723</v>
      </c>
      <c r="AE82" s="21">
        <f>AD82*Input!V82/100</f>
        <v>3.4829950177384703E-2</v>
      </c>
      <c r="AF82" s="21">
        <f t="shared" si="394"/>
        <v>0.52507843881829941</v>
      </c>
      <c r="AG82" s="21">
        <f>AF82*Input!V82/100</f>
        <v>1.5878460088680441E-3</v>
      </c>
      <c r="AH82" s="9">
        <f t="shared" si="395"/>
        <v>0.91027183211277563</v>
      </c>
      <c r="AI82" s="3">
        <f t="shared" si="396"/>
        <v>3.1949562763031029E-3</v>
      </c>
      <c r="AJ82" s="22">
        <f t="shared" si="397"/>
        <v>372.53117331635588</v>
      </c>
      <c r="AK82" s="3">
        <f t="shared" si="398"/>
        <v>0.57538731358225681</v>
      </c>
      <c r="AL82" s="3">
        <f t="shared" si="399"/>
        <v>9.6304582619483464E-2</v>
      </c>
      <c r="AM82" s="3">
        <f t="shared" si="400"/>
        <v>2.9127421677417002E-4</v>
      </c>
      <c r="AN82" s="9">
        <f>AL82*1/((AN81+AN83)/2)</f>
        <v>9.6788083743146985E-2</v>
      </c>
      <c r="AO82" s="21">
        <f t="shared" si="401"/>
        <v>2.9273657097657563E-4</v>
      </c>
      <c r="AP82" s="58">
        <f t="shared" si="402"/>
        <v>7.9603000000000002</v>
      </c>
      <c r="AQ82" s="58">
        <f t="shared" si="403"/>
        <v>2.4899999999999999E-2</v>
      </c>
      <c r="AR82" s="58">
        <f t="shared" si="404"/>
        <v>0.31280228132105575</v>
      </c>
      <c r="AS82" s="67">
        <f t="shared" si="405"/>
        <v>0.10579760816717448</v>
      </c>
      <c r="AT82" s="67">
        <f t="shared" si="406"/>
        <v>1.8859455305848298E-4</v>
      </c>
      <c r="AU82" s="58">
        <v>0.75</v>
      </c>
      <c r="AV82" s="58">
        <f t="shared" si="407"/>
        <v>0.375</v>
      </c>
      <c r="AW82" s="58">
        <f t="shared" si="408"/>
        <v>1.4818</v>
      </c>
      <c r="AX82" s="57">
        <f t="shared" si="409"/>
        <v>2.4775024765999998</v>
      </c>
      <c r="AY82" s="47">
        <f t="shared" si="410"/>
        <v>3.3461923889672791</v>
      </c>
      <c r="AZ82" s="9" t="str">
        <f>Input!B82</f>
        <v>T2e-2</v>
      </c>
      <c r="BA82" s="48">
        <f>Input!E82</f>
        <v>0</v>
      </c>
      <c r="BB82" s="58">
        <f t="shared" si="411"/>
        <v>374.09460965411523</v>
      </c>
      <c r="BC82" s="22">
        <f t="shared" si="412"/>
        <v>2.6824411018428429</v>
      </c>
      <c r="BD82" s="9">
        <f t="shared" si="413"/>
        <v>1423.8</v>
      </c>
      <c r="BE82" s="49">
        <f t="shared" si="414"/>
        <v>1673.0961944836395</v>
      </c>
      <c r="BF82" s="89">
        <f t="shared" si="415"/>
        <v>225.81943507674981</v>
      </c>
      <c r="BG82" s="85"/>
      <c r="BH82" s="85"/>
      <c r="BI82" s="85"/>
      <c r="BJ82" s="85"/>
      <c r="BK82" s="85"/>
      <c r="BL82" s="85"/>
      <c r="BM82" s="90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</row>
    <row r="83" spans="1:109" s="155" customFormat="1" ht="15" customHeight="1" x14ac:dyDescent="0.2">
      <c r="A83" s="138">
        <f>Input!A83</f>
        <v>7953</v>
      </c>
      <c r="B83" s="138" t="str">
        <f>Input!B83</f>
        <v>Hu1-13</v>
      </c>
      <c r="C83" s="138">
        <f>Input!O83</f>
        <v>2.0631924267229218</v>
      </c>
      <c r="D83" s="138">
        <f>C83*Input!P83/100</f>
        <v>7.8966657568082591E-3</v>
      </c>
      <c r="E83" s="139">
        <f>Input!M83</f>
        <v>2.7308686451558501</v>
      </c>
      <c r="F83" s="140">
        <f>E83*Input!N83/100</f>
        <v>1.7794655829530667E-3</v>
      </c>
      <c r="G83" s="141">
        <f t="shared" si="391"/>
        <v>376.53216879408859</v>
      </c>
      <c r="H83" s="140">
        <f>G83*Input!L83/100</f>
        <v>0.1156024041949372</v>
      </c>
      <c r="I83" s="138">
        <v>0</v>
      </c>
      <c r="J83" s="142">
        <f>(((C83*$G$4*0.000000001*Input!G83*(234/233))-(I83*0.000000000000001))/Input!F83)*1000000000000</f>
        <v>745.9385034729994</v>
      </c>
      <c r="K83" s="138">
        <f>J83*Input!P83/100</f>
        <v>2.8550061355237291</v>
      </c>
      <c r="L83" s="143">
        <f t="shared" si="392"/>
        <v>10.315787286968941</v>
      </c>
      <c r="M83" s="144">
        <f>L83*Input!P83/100</f>
        <v>3.9482659575730106E-2</v>
      </c>
      <c r="N83" s="138">
        <v>0</v>
      </c>
      <c r="O83" s="142">
        <f>(((G83*$D$4*0.000000001*Input!G83*(238/236))-(N83*0.000000001))/Input!F83)*1000000</f>
        <v>13.713314333035314</v>
      </c>
      <c r="P83" s="138">
        <f>O83*Input!N83/100</f>
        <v>8.9357541700658006E-3</v>
      </c>
      <c r="Q83" s="145">
        <f t="shared" si="416"/>
        <v>10.231492576587904</v>
      </c>
      <c r="R83" s="146">
        <f>Q83*Input!N83/100</f>
        <v>6.6669588574220576E-3</v>
      </c>
      <c r="S83" s="144">
        <f>Input!S83*0.0000028263/0.000000000155125</f>
        <v>0.99930198537787762</v>
      </c>
      <c r="T83" s="138">
        <f>S83*Input!T83/100</f>
        <v>8.4773877216087117E-4</v>
      </c>
      <c r="U83" s="144">
        <f>S83</f>
        <v>0.99930198537787762</v>
      </c>
      <c r="V83" s="138">
        <f>U83*Input!T83/100</f>
        <v>8.4773877216087117E-4</v>
      </c>
      <c r="W83" s="147">
        <v>0</v>
      </c>
      <c r="X83" s="142">
        <f>((($L$4*0.000000001*Input!G83/Input!W83*(232/229))-(W83*0.000000001))/Input!F83)*1000000000</f>
        <v>-3.3427780431022942</v>
      </c>
      <c r="Y83" s="142">
        <f>X83*Input!X83/100</f>
        <v>0.17960888382437395</v>
      </c>
      <c r="Z83" s="142">
        <f t="shared" si="393"/>
        <v>-8.1621075143425645E-4</v>
      </c>
      <c r="AA83" s="142">
        <f>Z83*Input!X83/100</f>
        <v>4.385535029256927E-5</v>
      </c>
      <c r="AB83" s="143">
        <v>0</v>
      </c>
      <c r="AC83" s="143">
        <v>0.85</v>
      </c>
      <c r="AD83" s="142">
        <f>(((Input!G83*$L$4*0.000000001*Input!U83*(230/229))-((AB83*0.000000000000001)+(Input!G83*AC83*0.000000000000001)))/Input!F83)*1000000000000</f>
        <v>223.38846599692423</v>
      </c>
      <c r="AE83" s="142">
        <f>AD83*Input!V83/100</f>
        <v>0.61752139443424281</v>
      </c>
      <c r="AF83" s="142">
        <f t="shared" si="394"/>
        <v>10.183950374717559</v>
      </c>
      <c r="AG83" s="142">
        <f>AF83*Input!V83/100</f>
        <v>2.8151888720751167E-2</v>
      </c>
      <c r="AH83" s="138">
        <f t="shared" si="395"/>
        <v>-12477.10883104907</v>
      </c>
      <c r="AI83" s="147">
        <f t="shared" si="396"/>
        <v>-671.2870201992157</v>
      </c>
      <c r="AJ83" s="144">
        <f t="shared" si="397"/>
        <v>-0.69801462212237819</v>
      </c>
      <c r="AK83" s="147">
        <f t="shared" si="398"/>
        <v>0.84773877216087112</v>
      </c>
      <c r="AL83" s="147">
        <f t="shared" si="399"/>
        <v>0.99535334639452977</v>
      </c>
      <c r="AM83" s="147">
        <f t="shared" si="400"/>
        <v>2.8269027554347756E-3</v>
      </c>
      <c r="AN83" s="138">
        <f>AF83/Q83</f>
        <v>0.99535334639452977</v>
      </c>
      <c r="AO83" s="142">
        <f t="shared" si="401"/>
        <v>2.8269027554347756E-3</v>
      </c>
      <c r="AP83" s="138">
        <f t="shared" si="402"/>
        <v>612.69380000000001</v>
      </c>
      <c r="AQ83" s="138" t="e">
        <f t="shared" si="403"/>
        <v>#VALUE!</v>
      </c>
      <c r="AR83" s="138" t="e">
        <f t="shared" si="404"/>
        <v>#VALUE!</v>
      </c>
      <c r="AS83" s="146">
        <f t="shared" si="405"/>
        <v>-7.977435797607295E-5</v>
      </c>
      <c r="AT83" s="146">
        <f t="shared" si="406"/>
        <v>-4.2866253232217365E-6</v>
      </c>
      <c r="AU83" s="138">
        <v>0.75</v>
      </c>
      <c r="AV83" s="138">
        <f t="shared" si="407"/>
        <v>0.375</v>
      </c>
      <c r="AW83" s="138">
        <f t="shared" si="408"/>
        <v>612.70039999999995</v>
      </c>
      <c r="AX83" s="148">
        <f t="shared" si="409"/>
        <v>254.3556929664</v>
      </c>
      <c r="AY83" s="148">
        <f t="shared" si="410"/>
        <v>92.051577484084973</v>
      </c>
      <c r="AZ83" s="138" t="str">
        <f>Input!B83</f>
        <v>Hu1-13</v>
      </c>
      <c r="BA83" s="149">
        <f>Input!E83</f>
        <v>0</v>
      </c>
      <c r="BB83" s="138">
        <f t="shared" si="411"/>
        <v>-3.9438598955952151</v>
      </c>
      <c r="BC83" s="144">
        <f t="shared" si="412"/>
        <v>5.566023910169247</v>
      </c>
      <c r="BD83" s="138">
        <f t="shared" si="413"/>
        <v>612642.39999999991</v>
      </c>
      <c r="BE83" s="150">
        <f t="shared" si="414"/>
        <v>46025.788742042489</v>
      </c>
      <c r="BF83" s="151">
        <f t="shared" si="415"/>
        <v>15.023913397818081</v>
      </c>
      <c r="BG83" s="152"/>
      <c r="BH83" s="152"/>
      <c r="BI83" s="152"/>
      <c r="BJ83" s="152"/>
      <c r="BK83" s="152"/>
      <c r="BL83" s="152"/>
      <c r="BM83" s="156"/>
      <c r="BN83" s="152"/>
      <c r="BO83" s="152"/>
      <c r="BP83" s="152"/>
      <c r="BQ83" s="152"/>
      <c r="BR83" s="152"/>
      <c r="BS83" s="152"/>
      <c r="BT83" s="152"/>
      <c r="BU83" s="152"/>
      <c r="BV83" s="152"/>
      <c r="BW83" s="152"/>
      <c r="BX83" s="152"/>
      <c r="BY83" s="152"/>
      <c r="BZ83" s="152"/>
      <c r="CA83" s="152"/>
      <c r="CB83" s="152"/>
      <c r="CC83" s="152"/>
      <c r="CD83" s="152"/>
      <c r="CE83" s="152"/>
      <c r="CF83" s="152"/>
      <c r="CG83" s="152"/>
      <c r="CH83" s="152"/>
      <c r="CI83" s="152"/>
      <c r="CJ83" s="152"/>
      <c r="CK83" s="152"/>
      <c r="CL83" s="152"/>
      <c r="CM83" s="152"/>
      <c r="CN83" s="152"/>
      <c r="CO83" s="152"/>
      <c r="CP83" s="152"/>
      <c r="CQ83" s="152"/>
      <c r="CR83" s="152"/>
      <c r="CS83" s="152"/>
      <c r="CT83" s="152"/>
      <c r="CU83" s="152"/>
      <c r="CV83" s="152"/>
      <c r="CW83" s="152"/>
      <c r="CX83" s="152"/>
      <c r="CY83" s="152"/>
      <c r="CZ83" s="152"/>
      <c r="DA83" s="152"/>
      <c r="DB83" s="152"/>
      <c r="DC83" s="152"/>
      <c r="DD83" s="152"/>
      <c r="DE83" s="152"/>
    </row>
    <row r="84" spans="1:109" ht="15" customHeight="1" x14ac:dyDescent="0.2">
      <c r="A84" s="9">
        <f>Input!A84</f>
        <v>8217</v>
      </c>
      <c r="B84" s="9" t="str">
        <f>Input!B84</f>
        <v>T2e-3</v>
      </c>
      <c r="C84" s="9">
        <f>Input!O84</f>
        <v>17.226143277958951</v>
      </c>
      <c r="D84" s="9">
        <f>C84*Input!P84/100</f>
        <v>0.11763111383207626</v>
      </c>
      <c r="E84" s="11">
        <f>Input!M84</f>
        <v>17.338107346356949</v>
      </c>
      <c r="F84" s="12">
        <f>E84*Input!N84/100</f>
        <v>1.9338577631800122E-3</v>
      </c>
      <c r="G84" s="13">
        <f t="shared" ref="G84:G85" si="417">E84*137.88</f>
        <v>2390.5782409156959</v>
      </c>
      <c r="H84" s="12">
        <f>G84*Input!L84/100</f>
        <v>0.1204430031094748</v>
      </c>
      <c r="I84" s="9">
        <v>0.3</v>
      </c>
      <c r="J84" s="21">
        <f>(((C84*$G$4*0.000000001*Input!G84*(234/233))-(I84*0.000000000000001))/Input!F84)*1000000000000</f>
        <v>658.14062443957982</v>
      </c>
      <c r="K84" s="9">
        <f>J84*Input!P84/100</f>
        <v>4.4942047364730193</v>
      </c>
      <c r="L84" s="14">
        <f t="shared" ref="L84:L85" si="418">(J84/234)*602200000000*0.0000028263/(365.2425*24*60)</f>
        <v>9.1016064394340095</v>
      </c>
      <c r="M84" s="22">
        <f>L84*Input!P84/100</f>
        <v>6.2151584707977346E-2</v>
      </c>
      <c r="N84" s="9">
        <v>5.0000000000000001E-3</v>
      </c>
      <c r="O84" s="21">
        <f>(((G84*$D$4*0.000000001*Input!G84*(238/236))-(N84*0.000000001))/Input!F84)*1000000</f>
        <v>9.2004759446868345</v>
      </c>
      <c r="P84" s="58">
        <f>O84*Input!N84/100</f>
        <v>1.0262026572538264E-3</v>
      </c>
      <c r="Q84" s="66">
        <f t="shared" si="416"/>
        <v>6.8644675563491671</v>
      </c>
      <c r="R84" s="67">
        <f>Q84*Input!N84/100</f>
        <v>7.6564896091339883E-4</v>
      </c>
      <c r="S84" s="65">
        <f>Input!S84*0.0000028263/0.000000000155125</f>
        <v>1.3188572399710425</v>
      </c>
      <c r="T84" s="9">
        <f>S84*Input!T84/100</f>
        <v>3.8875343242359274E-4</v>
      </c>
      <c r="U84" s="9">
        <f>S84*1/((U83+U85)/2)</f>
        <v>1.3197343289451666</v>
      </c>
      <c r="V84" s="9">
        <f>U84*Input!T84/100</f>
        <v>3.890119678729937E-4</v>
      </c>
      <c r="W84" s="3">
        <v>3.0000000000000001E-3</v>
      </c>
      <c r="X84" s="21">
        <f>((($L$4*0.000000001*Input!G84/Input!W84*(232/229))-(W84*0.000000001))/Input!F84)*1000000000</f>
        <v>316.50011650642335</v>
      </c>
      <c r="Y84" s="21">
        <f>X84*Input!X84/100</f>
        <v>0.90838727118264007</v>
      </c>
      <c r="Z84" s="21">
        <f t="shared" ref="Z84:Z85" si="419">(X84/232)*6.022E+23*0.000000001*0.000000000049475/(365.2425*24*60)</f>
        <v>7.7280272453564225E-2</v>
      </c>
      <c r="AA84" s="21">
        <f>Z84*Input!X84/100</f>
        <v>2.2180217999673133E-4</v>
      </c>
      <c r="AB84" s="14">
        <v>0.05</v>
      </c>
      <c r="AC84" s="14">
        <v>0.85</v>
      </c>
      <c r="AD84" s="21">
        <f>(((Input!G84*$L$4*0.000000001*Input!U84*(230/229))-((AB84*0.000000000000001)+(Input!G84*AC84*0.000000000000001)))/Input!F84)*1000000000000</f>
        <v>9.8156824864325642</v>
      </c>
      <c r="AE84" s="21">
        <f>AD84*Input!V84/100</f>
        <v>3.3091823400548032E-2</v>
      </c>
      <c r="AF84" s="21">
        <f t="shared" ref="AF84:AF85" si="420">(AD84/230)*602200000000*0.0000091577/(365.2425*24*60)</f>
        <v>0.44748247359015325</v>
      </c>
      <c r="AG84" s="21">
        <f>AF84*Input!V84/100</f>
        <v>1.5086073751217689E-3</v>
      </c>
      <c r="AH84" s="9">
        <f t="shared" ref="AH84:AH85" si="421">AF84/Z84</f>
        <v>5.790384264742781</v>
      </c>
      <c r="AI84" s="3">
        <f t="shared" ref="AI84:AI85" si="422">AH84*SQRT((AG84/AF84)^2+(AA84/Z84)^2)</f>
        <v>2.5637274857657953E-2</v>
      </c>
      <c r="AJ84" s="22">
        <f t="shared" ref="AJ84:AJ85" si="423">(U84-1)*1000</f>
        <v>319.73432894516662</v>
      </c>
      <c r="AK84" s="3">
        <f t="shared" ref="AK84:AK85" si="424">V84*1000</f>
        <v>0.38901196787299369</v>
      </c>
      <c r="AL84" s="3">
        <f t="shared" ref="AL84:AL85" si="425">AF84/Q84</f>
        <v>6.5188227625354908E-2</v>
      </c>
      <c r="AM84" s="3">
        <f t="shared" ref="AM84:AM85" si="426">AL84*SQRT((R84/Q84)^2+(AG84/AF84)^2)</f>
        <v>2.1989073128151186E-4</v>
      </c>
      <c r="AN84" s="9">
        <f>AL84*1/((AN83+AN85)/2)</f>
        <v>6.5500076516009129E-2</v>
      </c>
      <c r="AO84" s="21">
        <f t="shared" ref="AO84:AO85" si="427">AN84*SQRT((R84/Q84)^2+(AG84/AF84)^2)</f>
        <v>2.20942649443935E-4</v>
      </c>
      <c r="AP84" s="58">
        <f t="shared" ref="AP84:AP85" si="428">ThU_Alter_Kombi(AN84,U84)</f>
        <v>5.548</v>
      </c>
      <c r="AQ84" s="58">
        <f t="shared" ref="AQ84:AQ85" si="429">Montealter(AN84,AO84,U84,V84)</f>
        <v>1.7999999999999999E-2</v>
      </c>
      <c r="AR84" s="58">
        <f t="shared" ref="AR84:AR85" si="430">(AQ84/AP84)*100</f>
        <v>0.32444124008651765</v>
      </c>
      <c r="AS84" s="67">
        <f t="shared" ref="AS84:AS85" si="431">Z84/Q84</f>
        <v>1.1258014087645474E-2</v>
      </c>
      <c r="AT84" s="67">
        <f t="shared" ref="AT84:AT85" si="432">AS84*SQRT((Y84/X84)^2+(P84/O84)^2)</f>
        <v>3.2336026694230787E-5</v>
      </c>
      <c r="AU84" s="58">
        <v>0.75</v>
      </c>
      <c r="AV84" s="58">
        <f t="shared" ref="AV84:AV85" si="433">AU84/2</f>
        <v>0.375</v>
      </c>
      <c r="AW84" s="58">
        <f t="shared" ref="AW84:AW85" si="434">marincorr_age(AN84,U84,AS84,AU84)</f>
        <v>4.8495999999999997</v>
      </c>
      <c r="AX84" s="57">
        <f t="shared" ref="AX84:AX85" si="435">marincorr_age_error(AN84, AO84, U84, V84, AS84, AT84, AU84, AV84)</f>
        <v>0.35139544659999999</v>
      </c>
      <c r="AY84" s="47">
        <f t="shared" ref="AY84:AY85" si="436">SQRT(((AU84*EXP(-0.0000091577*AW84*1000))/(0.0000091577*(EXP(-0.0000091577*AW84*1000)+(AJ84/1000)*EXP(-(0.0000091577-0.0000028263)*AW84*1000)-AS84*AU84*EXP(-0.0000091577*AW84*1000))))^2*AT84^2+((AS84*EXP(-0.0000091577*AW84*1000))/(0.0000091577*(EXP(-0.0000091577*AW84*1000)+(AJ84/1000)*EXP(-(0.0000091577-0.0000028263)*AW84*1000)-AS84*AU84*EXP(-0.0000091577*AW84*1000))))^2*AV84^2+((0.0000091577/(0.0000091577-0.0000028263))*(EXP(-(0.0000091577-0.0000028263)*AW84*1000)-1)/(0.0000091577*(EXP(-0.0000091577*AW84*1000)+(AJ84/1000)*EXP(-(0.0000091577-0.0000028263)*AW84*1000)-AS84*AU84*EXP(-0.0000091577*AW84*1000))))^2*T84^2+(1/(0.0000091577*(EXP(-0.0000091577*AW84*1000)+(AJ84/1000)*EXP(-(0.0000091577-0.0000028263)*AW84*1000)-AS84*AU84*EXP(-0.0000091577*AW84*1000))))^2*AO84^2)/1000</f>
        <v>0.35092041923928141</v>
      </c>
      <c r="AZ84" s="9" t="str">
        <f>Input!B84</f>
        <v>T2e-3</v>
      </c>
      <c r="BA84" s="48">
        <f>Input!E84</f>
        <v>0</v>
      </c>
      <c r="BB84" s="58">
        <f t="shared" ref="BB84:BB85" si="437">((U84-1)*EXP(0.0000028263*AW84*1000))*1000</f>
        <v>324.1469146840667</v>
      </c>
      <c r="BC84" s="22">
        <f t="shared" ref="BC84:BC85" si="438">SQRT((EXP(0.0000028263*AW84*1000)*V84)^2+((U84-1)*0.0000028263*EXP(0.0000028263*AW84*1000)*AX84*1000)^2)*1000</f>
        <v>0.5090899200405391</v>
      </c>
      <c r="BD84" s="9">
        <f t="shared" ref="BD84:BD85" si="439">AW84*1000-58</f>
        <v>4791.5999999999995</v>
      </c>
      <c r="BE84" s="49">
        <f t="shared" ref="BE84:BE85" si="440">AY84/2*1000</f>
        <v>175.46020961964069</v>
      </c>
      <c r="BF84" s="89">
        <f t="shared" ref="BF84:BF85" si="441">AY84/AW84*100</f>
        <v>7.2360693508594824</v>
      </c>
      <c r="BG84" s="85"/>
      <c r="BH84" s="85"/>
      <c r="BI84" s="85"/>
      <c r="BJ84" s="85"/>
      <c r="BK84" s="85"/>
      <c r="BL84" s="85"/>
      <c r="BM84" s="90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</row>
    <row r="85" spans="1:109" s="155" customFormat="1" ht="15" customHeight="1" x14ac:dyDescent="0.2">
      <c r="A85" s="138">
        <f>Input!A85</f>
        <v>7953</v>
      </c>
      <c r="B85" s="138" t="str">
        <f>Input!B85</f>
        <v>Hu1-13</v>
      </c>
      <c r="C85" s="138">
        <f>Input!O85</f>
        <v>2.0687463263810466</v>
      </c>
      <c r="D85" s="138">
        <f>C85*Input!P85/100</f>
        <v>1.0802301002825965E-2</v>
      </c>
      <c r="E85" s="139">
        <f>Input!M85</f>
        <v>2.7296831021626482</v>
      </c>
      <c r="F85" s="140">
        <f>E85*Input!N85/100</f>
        <v>1.8832830746003511E-4</v>
      </c>
      <c r="G85" s="141">
        <f t="shared" si="417"/>
        <v>376.36870612618594</v>
      </c>
      <c r="H85" s="140">
        <f>G85*Input!L85/100</f>
        <v>1.5651281817230866E-2</v>
      </c>
      <c r="I85" s="138">
        <v>0</v>
      </c>
      <c r="J85" s="142">
        <f>(((C85*$G$4*0.000000001*Input!G85*(234/233))-(I85*0.000000000000001))/Input!F85)*1000000000000</f>
        <v>747.94649242534422</v>
      </c>
      <c r="K85" s="138">
        <f>J85*Input!P85/100</f>
        <v>3.9055262804117588</v>
      </c>
      <c r="L85" s="143">
        <f t="shared" si="418"/>
        <v>10.343556314590563</v>
      </c>
      <c r="M85" s="144">
        <f>L85*Input!P85/100</f>
        <v>5.4010589565783196E-2</v>
      </c>
      <c r="N85" s="138">
        <v>0</v>
      </c>
      <c r="O85" s="142">
        <f>(((G85*$D$4*0.000000001*Input!G85*(238/236))-(N85*0.000000001))/Input!F85)*1000000</f>
        <v>13.707361017137115</v>
      </c>
      <c r="P85" s="138">
        <f>O85*Input!N85/100</f>
        <v>9.4570834909585798E-4</v>
      </c>
      <c r="Q85" s="145">
        <f t="shared" ref="Q85:Q86" si="442">(O85/238.05)*602200000000000000*0.00000000015512/(365.2425*24*60)</f>
        <v>10.227050812479009</v>
      </c>
      <c r="R85" s="146">
        <f>Q85*Input!N85/100</f>
        <v>7.0559222361599454E-4</v>
      </c>
      <c r="S85" s="144">
        <f>Input!S85*0.0000028263/0.000000000155125</f>
        <v>0.99936882441332475</v>
      </c>
      <c r="T85" s="138">
        <f>S85*Input!T85/100</f>
        <v>1.0728205488630229E-3</v>
      </c>
      <c r="U85" s="144">
        <f>S85</f>
        <v>0.99936882441332475</v>
      </c>
      <c r="V85" s="138">
        <f>U85*Input!T85/100</f>
        <v>1.0728205488630229E-3</v>
      </c>
      <c r="W85" s="147">
        <v>0</v>
      </c>
      <c r="X85" s="142">
        <f>((($L$4*0.000000001*Input!G85/Input!W85*(232/229))-(W85*0.000000001))/Input!F85)*1000000000</f>
        <v>0.95770850188519685</v>
      </c>
      <c r="Y85" s="142">
        <f>X85*Input!X85/100</f>
        <v>6.0427703806411335E-3</v>
      </c>
      <c r="Z85" s="142">
        <f t="shared" si="419"/>
        <v>2.3384501330912081E-4</v>
      </c>
      <c r="AA85" s="142">
        <f>Z85*Input!X85/100</f>
        <v>1.475471625555618E-6</v>
      </c>
      <c r="AB85" s="143">
        <v>0</v>
      </c>
      <c r="AC85" s="143">
        <v>0.85</v>
      </c>
      <c r="AD85" s="142">
        <f>(((Input!G85*$L$4*0.000000001*Input!U85*(230/229))-((AB85*0.000000000000001)+(Input!G85*AC85*0.000000000000001)))/Input!F85)*1000000000000</f>
        <v>223.24016282638274</v>
      </c>
      <c r="AE85" s="142">
        <f>AD85*Input!V85/100</f>
        <v>0.68083351314313878</v>
      </c>
      <c r="AF85" s="142">
        <f t="shared" si="420"/>
        <v>10.177189452113664</v>
      </c>
      <c r="AG85" s="142">
        <f>AF85*Input!V85/100</f>
        <v>3.1038194744529939E-2</v>
      </c>
      <c r="AH85" s="138">
        <f t="shared" si="421"/>
        <v>43521.088211790899</v>
      </c>
      <c r="AI85" s="147">
        <f t="shared" si="422"/>
        <v>304.99677555713566</v>
      </c>
      <c r="AJ85" s="144">
        <f t="shared" si="423"/>
        <v>-0.63117558667524776</v>
      </c>
      <c r="AK85" s="147">
        <f t="shared" si="424"/>
        <v>1.0728205488630229</v>
      </c>
      <c r="AL85" s="147">
        <f t="shared" si="425"/>
        <v>0.9951245611975934</v>
      </c>
      <c r="AM85" s="147">
        <f t="shared" si="426"/>
        <v>3.0356880404751414E-3</v>
      </c>
      <c r="AN85" s="138">
        <f>AF85/Q85</f>
        <v>0.9951245611975934</v>
      </c>
      <c r="AO85" s="142">
        <f t="shared" si="427"/>
        <v>3.0356880404751414E-3</v>
      </c>
      <c r="AP85" s="138">
        <f t="shared" si="428"/>
        <v>603.40880000000004</v>
      </c>
      <c r="AQ85" s="138" t="e">
        <f t="shared" si="429"/>
        <v>#VALUE!</v>
      </c>
      <c r="AR85" s="138" t="e">
        <f t="shared" si="430"/>
        <v>#VALUE!</v>
      </c>
      <c r="AS85" s="146">
        <f t="shared" si="431"/>
        <v>2.2865341885637648E-5</v>
      </c>
      <c r="AT85" s="146">
        <f t="shared" si="432"/>
        <v>1.4428009176682542E-7</v>
      </c>
      <c r="AU85" s="138">
        <v>0.75</v>
      </c>
      <c r="AV85" s="138">
        <f t="shared" si="433"/>
        <v>0.375</v>
      </c>
      <c r="AW85" s="138">
        <f t="shared" si="434"/>
        <v>603.40689999999995</v>
      </c>
      <c r="AX85" s="148">
        <f t="shared" si="435"/>
        <v>220.70923767159999</v>
      </c>
      <c r="AY85" s="148">
        <f t="shared" si="436"/>
        <v>93.383389057386267</v>
      </c>
      <c r="AZ85" s="138" t="str">
        <f>Input!B85</f>
        <v>Hu1-13</v>
      </c>
      <c r="BA85" s="149">
        <f>Input!E85</f>
        <v>0</v>
      </c>
      <c r="BB85" s="138">
        <f t="shared" si="437"/>
        <v>-3.4737605308958153</v>
      </c>
      <c r="BC85" s="144">
        <f t="shared" si="438"/>
        <v>6.2894793111152003</v>
      </c>
      <c r="BD85" s="138">
        <f t="shared" si="439"/>
        <v>603348.89999999991</v>
      </c>
      <c r="BE85" s="150">
        <f t="shared" si="440"/>
        <v>46691.694528693137</v>
      </c>
      <c r="BF85" s="151">
        <f t="shared" si="441"/>
        <v>15.476022739777468</v>
      </c>
      <c r="BG85" s="152"/>
      <c r="BH85" s="152"/>
      <c r="BI85" s="152"/>
      <c r="BJ85" s="152"/>
      <c r="BK85" s="152"/>
      <c r="BL85" s="152"/>
      <c r="BM85" s="156"/>
      <c r="BN85" s="152"/>
      <c r="BO85" s="152"/>
      <c r="BP85" s="152"/>
      <c r="BQ85" s="152"/>
      <c r="BR85" s="152"/>
      <c r="BS85" s="152"/>
      <c r="BT85" s="152"/>
      <c r="BU85" s="152"/>
      <c r="BV85" s="152"/>
      <c r="BW85" s="152"/>
      <c r="BX85" s="152"/>
      <c r="BY85" s="152"/>
      <c r="BZ85" s="152"/>
      <c r="CA85" s="152"/>
      <c r="CB85" s="152"/>
      <c r="CC85" s="152"/>
      <c r="CD85" s="152"/>
      <c r="CE85" s="152"/>
      <c r="CF85" s="152"/>
      <c r="CG85" s="152"/>
      <c r="CH85" s="152"/>
      <c r="CI85" s="152"/>
      <c r="CJ85" s="152"/>
      <c r="CK85" s="152"/>
      <c r="CL85" s="152"/>
      <c r="CM85" s="152"/>
      <c r="CN85" s="152"/>
      <c r="CO85" s="152"/>
      <c r="CP85" s="152"/>
      <c r="CQ85" s="152"/>
      <c r="CR85" s="152"/>
      <c r="CS85" s="152"/>
      <c r="CT85" s="152"/>
      <c r="CU85" s="152"/>
      <c r="CV85" s="152"/>
      <c r="CW85" s="152"/>
      <c r="CX85" s="152"/>
      <c r="CY85" s="152"/>
      <c r="CZ85" s="152"/>
      <c r="DA85" s="152"/>
      <c r="DB85" s="152"/>
      <c r="DC85" s="152"/>
      <c r="DD85" s="152"/>
      <c r="DE85" s="152"/>
    </row>
    <row r="86" spans="1:109" ht="15" customHeight="1" x14ac:dyDescent="0.2">
      <c r="A86" s="9">
        <f>Input!A86</f>
        <v>8218</v>
      </c>
      <c r="B86" s="9" t="str">
        <f>Input!B86</f>
        <v>T2e-4</v>
      </c>
      <c r="C86" s="9">
        <f>Input!O86</f>
        <v>2.4800247376911799</v>
      </c>
      <c r="D86" s="9">
        <f>C86*Input!P86/100</f>
        <v>3.0422397227307879E-3</v>
      </c>
      <c r="E86" s="11">
        <f>Input!M86</f>
        <v>2.4345971987546142</v>
      </c>
      <c r="F86" s="12">
        <f>E86*Input!N86/100</f>
        <v>8.9133486901775777E-5</v>
      </c>
      <c r="G86" s="13">
        <f t="shared" ref="G86:G87" si="443">E86*137.88</f>
        <v>335.68226176428618</v>
      </c>
      <c r="H86" s="12">
        <f>G86*Input!L86/100</f>
        <v>1.6670416696067589E-2</v>
      </c>
      <c r="I86" s="9">
        <v>0.3</v>
      </c>
      <c r="J86" s="21">
        <f>(((C86*$G$4*0.000000001*Input!G86*(234/233))-(I86*0.000000000000001))/Input!F86)*1000000000000</f>
        <v>444.26347025230905</v>
      </c>
      <c r="K86" s="9">
        <f>J86*Input!P86/100</f>
        <v>0.54497681253698127</v>
      </c>
      <c r="L86" s="14">
        <f t="shared" ref="L86:L87" si="444">(J86/234)*602200000000*0.0000028263/(365.2425*24*60)</f>
        <v>6.1438408624248764</v>
      </c>
      <c r="M86" s="22">
        <f>L86*Input!P86/100</f>
        <v>7.5366331785892866E-3</v>
      </c>
      <c r="N86" s="9">
        <v>5.0000000000000001E-3</v>
      </c>
      <c r="O86" s="21">
        <f>(((G86*$D$4*0.000000001*Input!G86*(238/236))-(N86*0.000000001))/Input!F86)*1000000</f>
        <v>6.0574393262288835</v>
      </c>
      <c r="P86" s="58">
        <f>O86*Input!N86/100</f>
        <v>2.2177002796146847E-4</v>
      </c>
      <c r="Q86" s="66">
        <f t="shared" si="442"/>
        <v>4.5194505131513685</v>
      </c>
      <c r="R86" s="67">
        <f>Q86*Input!N86/100</f>
        <v>1.654624359722692E-4</v>
      </c>
      <c r="S86" s="65">
        <f>Input!S86*0.0000028263/0.000000000155125</f>
        <v>1.3736858523544686</v>
      </c>
      <c r="T86" s="9">
        <f>S86*Input!T86/100</f>
        <v>5.1070308219398214E-4</v>
      </c>
      <c r="U86" s="9">
        <f>S86*1/((U85+U87)/2)</f>
        <v>1.3747121445404644</v>
      </c>
      <c r="V86" s="9">
        <f>U86*Input!T86/100</f>
        <v>5.1108463273679457E-4</v>
      </c>
      <c r="W86" s="3">
        <v>3.0000000000000001E-3</v>
      </c>
      <c r="X86" s="21">
        <f>((($L$4*0.000000001*Input!G86/Input!W86*(232/229))-(W86*0.000000001))/Input!F86)*1000000000</f>
        <v>3226.4670464083138</v>
      </c>
      <c r="Y86" s="21">
        <f>X86*Input!X86/100</f>
        <v>6.5969427062857218</v>
      </c>
      <c r="Z86" s="21">
        <f t="shared" ref="Z86:Z87" si="445">(X86/232)*6.022E+23*0.000000001*0.000000000049475/(365.2425*24*60)</f>
        <v>0.78781093404059066</v>
      </c>
      <c r="AA86" s="21">
        <f>Z86*Input!X86/100</f>
        <v>1.610784650981218E-3</v>
      </c>
      <c r="AB86" s="14">
        <v>0.05</v>
      </c>
      <c r="AC86" s="14">
        <v>0.85</v>
      </c>
      <c r="AD86" s="21">
        <f>(((Input!G86*$L$4*0.000000001*Input!U86*(230/229))-((AB86*0.000000000000001)+(Input!G86*AC86*0.000000000000001)))/Input!F86)*1000000000000</f>
        <v>14.3668827094473</v>
      </c>
      <c r="AE86" s="21">
        <f>AD86*Input!V86/100</f>
        <v>4.0638664543344104E-2</v>
      </c>
      <c r="AF86" s="21">
        <f t="shared" ref="AF86:AF87" si="446">(AD86/230)*602200000000*0.0000091577/(365.2425*24*60)</f>
        <v>0.65496497278607735</v>
      </c>
      <c r="AG86" s="21">
        <f>AF86*Input!V86/100</f>
        <v>1.852656721363173E-3</v>
      </c>
      <c r="AH86" s="9">
        <f t="shared" ref="AH86:AH87" si="447">AF86/Z86</f>
        <v>0.83137329590849696</v>
      </c>
      <c r="AI86" s="3">
        <f t="shared" ref="AI86:AI87" si="448">AH86*SQRT((AG86/AF86)^2+(AA86/Z86)^2)</f>
        <v>2.9016835073086417E-3</v>
      </c>
      <c r="AJ86" s="22">
        <f t="shared" ref="AJ86:AJ87" si="449">(U86-1)*1000</f>
        <v>374.71214454046441</v>
      </c>
      <c r="AK86" s="3">
        <f t="shared" ref="AK86:AK87" si="450">V86*1000</f>
        <v>0.51108463273679461</v>
      </c>
      <c r="AL86" s="3">
        <f t="shared" ref="AL86:AL87" si="451">AF86/Q86</f>
        <v>0.14492137282622367</v>
      </c>
      <c r="AM86" s="3">
        <f t="shared" ref="AM86:AM87" si="452">AL86*SQRT((R86/Q86)^2+(AG86/AF86)^2)</f>
        <v>4.099639747237955E-4</v>
      </c>
      <c r="AN86" s="9">
        <f>AL86*1/((AN85+AN87)/2)</f>
        <v>0.14519655062543657</v>
      </c>
      <c r="AO86" s="21">
        <f t="shared" ref="AO86:AO87" si="453">AN86*SQRT((R86/Q86)^2+(AG86/AF86)^2)</f>
        <v>4.1074241742083191E-4</v>
      </c>
      <c r="AP86" s="58">
        <f t="shared" ref="AP86:AP87" si="454">ThU_Alter_Kombi(AN86,U86)</f>
        <v>12.1296</v>
      </c>
      <c r="AQ86" s="58">
        <f t="shared" ref="AQ86:AQ87" si="455">Montealter(AN86,AO86,U86,V86)</f>
        <v>3.8199999999999998E-2</v>
      </c>
      <c r="AR86" s="58">
        <f t="shared" ref="AR86:AR87" si="456">(AQ86/AP86)*100</f>
        <v>0.31493206700962934</v>
      </c>
      <c r="AS86" s="67">
        <f t="shared" ref="AS86:AS87" si="457">Z86/Q86</f>
        <v>0.1743156456184444</v>
      </c>
      <c r="AT86" s="67">
        <f t="shared" ref="AT86:AT87" si="458">AS86*SQRT((Y86/X86)^2+(P86/O86)^2)</f>
        <v>3.564687463767933E-4</v>
      </c>
      <c r="AU86" s="58">
        <v>0.75</v>
      </c>
      <c r="AV86" s="58">
        <f t="shared" ref="AV86:AV87" si="459">AU86/2</f>
        <v>0.375</v>
      </c>
      <c r="AW86" s="58">
        <f t="shared" ref="AW86:AW87" si="460">marincorr_age(AN86,U86,AS86,AU86)</f>
        <v>1.276</v>
      </c>
      <c r="AX86" s="57">
        <f t="shared" ref="AX86:AX87" si="461">marincorr_age_error(AN86, AO86, U86, V86, AS86, AT86, AU86, AV86)</f>
        <v>3.8238196288999999</v>
      </c>
      <c r="AY86" s="47">
        <f t="shared" ref="AY86:AY87" si="462">SQRT(((AU86*EXP(-0.0000091577*AW86*1000))/(0.0000091577*(EXP(-0.0000091577*AW86*1000)+(AJ86/1000)*EXP(-(0.0000091577-0.0000028263)*AW86*1000)-AS86*AU86*EXP(-0.0000091577*AW86*1000))))^2*AT86^2+((AS86*EXP(-0.0000091577*AW86*1000))/(0.0000091577*(EXP(-0.0000091577*AW86*1000)+(AJ86/1000)*EXP(-(0.0000091577-0.0000028263)*AW86*1000)-AS86*AU86*EXP(-0.0000091577*AW86*1000))))^2*AV86^2+((0.0000091577/(0.0000091577-0.0000028263))*(EXP(-(0.0000091577-0.0000028263)*AW86*1000)-1)/(0.0000091577*(EXP(-0.0000091577*AW86*1000)+(AJ86/1000)*EXP(-(0.0000091577-0.0000028263)*AW86*1000)-AS86*AU86*EXP(-0.0000091577*AW86*1000))))^2*T86^2+(1/(0.0000091577*(EXP(-0.0000091577*AW86*1000)+(AJ86/1000)*EXP(-(0.0000091577-0.0000028263)*AW86*1000)-AS86*AU86*EXP(-0.0000091577*AW86*1000))))^2*AO86^2)/1000</f>
        <v>5.7320433228874474</v>
      </c>
      <c r="AZ86" s="9" t="str">
        <f>Input!B86</f>
        <v>T2e-4</v>
      </c>
      <c r="BA86" s="48">
        <f>Input!E86</f>
        <v>0</v>
      </c>
      <c r="BB86" s="58">
        <f t="shared" ref="BB86:BB87" si="463">((U86-1)*EXP(0.0000028263*AW86*1000))*1000</f>
        <v>376.06593063232935</v>
      </c>
      <c r="BC86" s="22">
        <f t="shared" ref="BC86:BC87" si="464">SQRT((EXP(0.0000028263*AW86*1000)*V86)^2+((U86-1)*0.0000028263*EXP(0.0000028263*AW86*1000)*AX86*1000)^2)*1000</f>
        <v>4.0964823993581412</v>
      </c>
      <c r="BD86" s="9">
        <f t="shared" ref="BD86:BD87" si="465">AW86*1000-58</f>
        <v>1218</v>
      </c>
      <c r="BE86" s="49">
        <f t="shared" ref="BE86:BE87" si="466">AY86/2*1000</f>
        <v>2866.0216614437236</v>
      </c>
      <c r="BF86" s="89">
        <f t="shared" ref="BF86:BF87" si="467">AY86/AW86*100</f>
        <v>449.21969615105388</v>
      </c>
      <c r="BG86" s="85"/>
      <c r="BH86" s="85"/>
      <c r="BI86" s="85"/>
      <c r="BJ86" s="85"/>
      <c r="BK86" s="85"/>
      <c r="BL86" s="85"/>
      <c r="BM86" s="90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</row>
    <row r="87" spans="1:109" s="155" customFormat="1" ht="15" customHeight="1" x14ac:dyDescent="0.2">
      <c r="A87" s="138">
        <f>Input!A87</f>
        <v>7953</v>
      </c>
      <c r="B87" s="138" t="str">
        <f>Input!B87</f>
        <v>Hu1-13</v>
      </c>
      <c r="C87" s="138">
        <f>Input!O87</f>
        <v>2.0721355847701259</v>
      </c>
      <c r="D87" s="138">
        <f>C87*Input!P87/100</f>
        <v>9.5057990990506866E-3</v>
      </c>
      <c r="E87" s="139">
        <f>Input!M87</f>
        <v>2.7299937811195401</v>
      </c>
      <c r="F87" s="140">
        <f>E87*Input!N87/100</f>
        <v>3.0880725410062403E-4</v>
      </c>
      <c r="G87" s="141">
        <f t="shared" si="443"/>
        <v>376.41154254076218</v>
      </c>
      <c r="H87" s="140">
        <f>G87*Input!L87/100</f>
        <v>1.9358610940342226E-2</v>
      </c>
      <c r="I87" s="138">
        <v>0</v>
      </c>
      <c r="J87" s="142">
        <f>(((C87*$G$4*0.000000001*Input!G87*(234/233))-(I87*0.000000000000001))/Input!F87)*1000000000000</f>
        <v>749.17186447396534</v>
      </c>
      <c r="K87" s="138">
        <f>J87*Input!P87/100</f>
        <v>3.4367814957150933</v>
      </c>
      <c r="L87" s="143">
        <f t="shared" si="444"/>
        <v>10.360502319310951</v>
      </c>
      <c r="M87" s="144">
        <f>L87*Input!P87/100</f>
        <v>4.7528189919842569E-2</v>
      </c>
      <c r="N87" s="138">
        <v>0</v>
      </c>
      <c r="O87" s="142">
        <f>(((G87*$D$4*0.000000001*Input!G87*(238/236))-(N87*0.000000001))/Input!F87)*1000000</f>
        <v>13.708921120805988</v>
      </c>
      <c r="P87" s="138">
        <f>O87*Input!N87/100</f>
        <v>1.5507047368664957E-3</v>
      </c>
      <c r="Q87" s="145">
        <f t="shared" ref="Q87" si="468">(O87/238.05)*602200000000000000*0.00000000015512/(365.2425*24*60)</f>
        <v>10.228214804546798</v>
      </c>
      <c r="R87" s="146">
        <f>Q87*Input!N87/100</f>
        <v>1.1569795323299833E-3</v>
      </c>
      <c r="S87" s="144">
        <f>Input!S87*0.0000028263/0.000000000155125</f>
        <v>0.99913807437261848</v>
      </c>
      <c r="T87" s="138">
        <f>S87*Input!T87/100</f>
        <v>9.8408469289811723E-4</v>
      </c>
      <c r="U87" s="144">
        <f>S87</f>
        <v>0.99913807437261848</v>
      </c>
      <c r="V87" s="138">
        <f>U87*Input!T87/100</f>
        <v>9.8408469289811723E-4</v>
      </c>
      <c r="W87" s="147">
        <v>0</v>
      </c>
      <c r="X87" s="142">
        <f>((($L$4*0.000000001*Input!G87/Input!W87*(232/229))-(W87*0.000000001))/Input!F87)*1000000000</f>
        <v>-37.149618745079437</v>
      </c>
      <c r="Y87" s="142">
        <f>X87*Input!X87/100</f>
        <v>2.6519240312216628</v>
      </c>
      <c r="Z87" s="142">
        <f t="shared" si="445"/>
        <v>-9.0708739379168919E-3</v>
      </c>
      <c r="AA87" s="142">
        <f>Z87*Input!X87/100</f>
        <v>6.4752396909403733E-4</v>
      </c>
      <c r="AB87" s="143">
        <v>0</v>
      </c>
      <c r="AC87" s="143">
        <v>0.85</v>
      </c>
      <c r="AD87" s="142">
        <f>(((Input!G87*$L$4*0.000000001*Input!U87*(230/229))-((AB87*0.000000000000001)+(Input!G87*AC87*0.000000000000001)))/Input!F87)*1000000000000</f>
        <v>224.60285621250776</v>
      </c>
      <c r="AE87" s="142">
        <f>AD87*Input!V87/100</f>
        <v>0.82380611129947368</v>
      </c>
      <c r="AF87" s="142">
        <f t="shared" si="446"/>
        <v>10.239312631832552</v>
      </c>
      <c r="AG87" s="142">
        <f>AF87*Input!V87/100</f>
        <v>3.7556104422949058E-2</v>
      </c>
      <c r="AH87" s="138">
        <f t="shared" si="447"/>
        <v>-1128.8121411357624</v>
      </c>
      <c r="AI87" s="147">
        <f t="shared" si="448"/>
        <v>-80.68650531093185</v>
      </c>
      <c r="AJ87" s="144">
        <f t="shared" si="449"/>
        <v>-0.86192562738152123</v>
      </c>
      <c r="AK87" s="147">
        <f t="shared" si="450"/>
        <v>0.98408469289811717</v>
      </c>
      <c r="AL87" s="147">
        <f t="shared" si="451"/>
        <v>1.0010850209443021</v>
      </c>
      <c r="AM87" s="147">
        <f t="shared" si="452"/>
        <v>3.6735599466092214E-3</v>
      </c>
      <c r="AN87" s="138">
        <f>AF87/Q87</f>
        <v>1.0010850209443021</v>
      </c>
      <c r="AO87" s="142">
        <f t="shared" si="453"/>
        <v>3.6735599466092214E-3</v>
      </c>
      <c r="AP87" s="138" t="str">
        <f t="shared" si="454"/>
        <v>Out of range</v>
      </c>
      <c r="AQ87" s="138" t="e">
        <f t="shared" si="455"/>
        <v>#VALUE!</v>
      </c>
      <c r="AR87" s="138" t="e">
        <f t="shared" si="456"/>
        <v>#VALUE!</v>
      </c>
      <c r="AS87" s="146">
        <f t="shared" si="457"/>
        <v>-8.8684820481914122E-4</v>
      </c>
      <c r="AT87" s="146">
        <f t="shared" si="458"/>
        <v>-6.3307702704498914E-5</v>
      </c>
      <c r="AU87" s="138">
        <v>0.75</v>
      </c>
      <c r="AV87" s="138">
        <f t="shared" si="459"/>
        <v>0.375</v>
      </c>
      <c r="AW87" s="138" t="str">
        <f t="shared" si="460"/>
        <v>Out of range</v>
      </c>
      <c r="AX87" s="148">
        <f t="shared" si="461"/>
        <v>303.28788064060001</v>
      </c>
      <c r="AY87" s="148" t="e">
        <f t="shared" si="462"/>
        <v>#VALUE!</v>
      </c>
      <c r="AZ87" s="138" t="str">
        <f>Input!B87</f>
        <v>Hu1-13</v>
      </c>
      <c r="BA87" s="149">
        <f>Input!E87</f>
        <v>0</v>
      </c>
      <c r="BB87" s="138" t="e">
        <f t="shared" si="463"/>
        <v>#VALUE!</v>
      </c>
      <c r="BC87" s="144" t="e">
        <f t="shared" si="464"/>
        <v>#VALUE!</v>
      </c>
      <c r="BD87" s="138" t="e">
        <f t="shared" si="465"/>
        <v>#VALUE!</v>
      </c>
      <c r="BE87" s="150" t="e">
        <f t="shared" si="466"/>
        <v>#VALUE!</v>
      </c>
      <c r="BF87" s="151" t="e">
        <f t="shared" si="467"/>
        <v>#VALUE!</v>
      </c>
      <c r="BG87" s="152"/>
      <c r="BH87" s="152"/>
      <c r="BI87" s="152"/>
      <c r="BJ87" s="152"/>
      <c r="BK87" s="152"/>
      <c r="BL87" s="152"/>
      <c r="BM87" s="156"/>
      <c r="BN87" s="152"/>
      <c r="BO87" s="152"/>
      <c r="BP87" s="152"/>
      <c r="BQ87" s="152"/>
      <c r="BR87" s="152"/>
      <c r="BS87" s="152"/>
      <c r="BT87" s="152"/>
      <c r="BU87" s="152"/>
      <c r="BV87" s="152"/>
      <c r="BW87" s="152"/>
      <c r="BX87" s="152"/>
      <c r="BY87" s="152"/>
      <c r="BZ87" s="152"/>
      <c r="CA87" s="152"/>
      <c r="CB87" s="152"/>
      <c r="CC87" s="152"/>
      <c r="CD87" s="152"/>
      <c r="CE87" s="152"/>
      <c r="CF87" s="152"/>
      <c r="CG87" s="152"/>
      <c r="CH87" s="152"/>
      <c r="CI87" s="152"/>
      <c r="CJ87" s="152"/>
      <c r="CK87" s="152"/>
      <c r="CL87" s="152"/>
      <c r="CM87" s="152"/>
      <c r="CN87" s="152"/>
      <c r="CO87" s="152"/>
      <c r="CP87" s="152"/>
      <c r="CQ87" s="152"/>
      <c r="CR87" s="152"/>
      <c r="CS87" s="152"/>
      <c r="CT87" s="152"/>
      <c r="CU87" s="152"/>
      <c r="CV87" s="152"/>
      <c r="CW87" s="152"/>
      <c r="CX87" s="152"/>
      <c r="CY87" s="152"/>
      <c r="CZ87" s="152"/>
      <c r="DA87" s="152"/>
      <c r="DB87" s="152"/>
      <c r="DC87" s="152"/>
      <c r="DD87" s="152"/>
      <c r="DE87" s="152"/>
    </row>
    <row r="88" spans="1:109" s="76" customFormat="1" ht="15" customHeight="1" x14ac:dyDescent="0.2">
      <c r="A88" s="58"/>
      <c r="B88" s="58"/>
      <c r="C88" s="58"/>
      <c r="D88" s="58"/>
      <c r="E88" s="60"/>
      <c r="F88" s="61"/>
      <c r="G88" s="59"/>
      <c r="H88" s="61"/>
      <c r="I88" s="58"/>
      <c r="J88" s="63"/>
      <c r="K88" s="58"/>
      <c r="L88" s="64"/>
      <c r="M88" s="65"/>
      <c r="N88" s="58"/>
      <c r="O88" s="63"/>
      <c r="P88" s="58"/>
      <c r="Q88" s="66"/>
      <c r="R88" s="67"/>
      <c r="S88" s="65"/>
      <c r="T88" s="58"/>
      <c r="U88" s="58"/>
      <c r="V88" s="58"/>
      <c r="W88" s="68"/>
      <c r="X88" s="63"/>
      <c r="Y88" s="63"/>
      <c r="Z88" s="63"/>
      <c r="AA88" s="63"/>
      <c r="AB88" s="64"/>
      <c r="AC88" s="64"/>
      <c r="AD88" s="63"/>
      <c r="AE88" s="63"/>
      <c r="AF88" s="63"/>
      <c r="AG88" s="63"/>
      <c r="AH88" s="58"/>
      <c r="AI88" s="68"/>
      <c r="AJ88" s="65"/>
      <c r="AK88" s="68"/>
      <c r="AL88" s="68"/>
      <c r="AM88" s="68"/>
      <c r="AN88" s="58"/>
      <c r="AO88" s="63"/>
      <c r="AP88" s="58"/>
      <c r="AQ88" s="58"/>
      <c r="AR88" s="58"/>
      <c r="AS88" s="67"/>
      <c r="AT88" s="67"/>
      <c r="AU88" s="58"/>
      <c r="AV88" s="58"/>
      <c r="AW88" s="58"/>
      <c r="AX88" s="57"/>
      <c r="AY88" s="57"/>
      <c r="AZ88" s="58"/>
      <c r="BA88" s="69"/>
      <c r="BB88" s="58"/>
      <c r="BC88" s="65"/>
      <c r="BD88" s="58"/>
      <c r="BE88" s="62"/>
      <c r="BF88" s="74"/>
      <c r="BG88" s="75"/>
      <c r="BH88" s="75"/>
      <c r="BI88" s="75"/>
      <c r="BJ88" s="75"/>
      <c r="BK88" s="75"/>
      <c r="BL88" s="75"/>
      <c r="BM88" s="103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</row>
    <row r="89" spans="1:109" s="155" customFormat="1" ht="15" customHeight="1" x14ac:dyDescent="0.2">
      <c r="A89" s="138">
        <f>Input!A89</f>
        <v>8307</v>
      </c>
      <c r="B89" s="138" t="str">
        <f>Input!B89</f>
        <v>Hu1-13</v>
      </c>
      <c r="C89" s="138">
        <f>Input!O89</f>
        <v>2.1700052131307781</v>
      </c>
      <c r="D89" s="138">
        <f>C89*Input!P89/100</f>
        <v>3.1242743740546648E-2</v>
      </c>
      <c r="E89" s="139">
        <f>Input!M89</f>
        <v>2.7199363658304896</v>
      </c>
      <c r="F89" s="140">
        <f>E89*Input!N89/100</f>
        <v>5.5259107348260429E-4</v>
      </c>
      <c r="G89" s="141">
        <f t="shared" ref="G89:G99" si="469">E89*137.88</f>
        <v>375.02482612070787</v>
      </c>
      <c r="H89" s="140">
        <f>G89*Input!L89/100</f>
        <v>5.8125446699399924E-2</v>
      </c>
      <c r="I89" s="138">
        <v>0</v>
      </c>
      <c r="J89" s="142">
        <f>(((C89*$G$4*0.000000001*Input!G89*(234/233))-(I89*0.000000000000001))/Input!F89)*1000000000000</f>
        <v>787.76293218773799</v>
      </c>
      <c r="K89" s="138">
        <f>J89*Input!P89/100</f>
        <v>11.341850825848619</v>
      </c>
      <c r="L89" s="143">
        <f t="shared" ref="L89:L99" si="470">(J89/234)*602200000000*0.0000028263/(365.2425*24*60)</f>
        <v>10.894188734288596</v>
      </c>
      <c r="M89" s="144">
        <f>L89*Input!P89/100</f>
        <v>0.15684955263101313</v>
      </c>
      <c r="N89" s="138">
        <v>0</v>
      </c>
      <c r="O89" s="142">
        <f>(((G89*$D$4*0.000000001*Input!G89*(238/236))-(N89*0.000000001))/Input!F89)*1000000</f>
        <v>13.714242918293044</v>
      </c>
      <c r="P89" s="138">
        <f>O89*Input!N89/100</f>
        <v>2.7862299689893006E-3</v>
      </c>
      <c r="Q89" s="145">
        <f t="shared" ref="Q89:Q99" si="471">(O89/238.05)*602200000000000000*0.00000000015512/(365.2425*24*60)</f>
        <v>10.232185393287097</v>
      </c>
      <c r="R89" s="146">
        <f>Q89*Input!N89/100</f>
        <v>2.0788038946724088E-3</v>
      </c>
      <c r="S89" s="144">
        <f>Input!S89*0.0000028263/0.000000000155125</f>
        <v>0.9988154461963421</v>
      </c>
      <c r="T89" s="138">
        <f>S89*Input!T89/100</f>
        <v>3.687636092182792E-3</v>
      </c>
      <c r="U89" s="144">
        <f>S89</f>
        <v>0.9988154461963421</v>
      </c>
      <c r="V89" s="138">
        <f>U89*Input!T89/100</f>
        <v>3.687636092182792E-3</v>
      </c>
      <c r="W89" s="147">
        <v>0</v>
      </c>
      <c r="X89" s="142">
        <f>((($L$4*0.000000001*Input!G89/Input!W89*(232/229))-(W89*0.000000001))/Input!F89)*1000000000</f>
        <v>1.2728537405428616E-2</v>
      </c>
      <c r="Y89" s="142">
        <f>X89*Input!X89/100</f>
        <v>1.9475255370622599E-2</v>
      </c>
      <c r="Z89" s="142">
        <f t="shared" ref="Z89:Z99" si="472">(X89/232)*6.022E+23*0.000000001*0.000000000049475/(365.2425*24*60)</f>
        <v>3.1079446335905013E-6</v>
      </c>
      <c r="AA89" s="142">
        <f>Z89*Input!X89/100</f>
        <v>4.7553001172873478E-6</v>
      </c>
      <c r="AB89" s="143">
        <v>0</v>
      </c>
      <c r="AC89" s="143">
        <v>0.85</v>
      </c>
      <c r="AD89" s="142">
        <f>(((Input!G89*$L$4*0.000000001*Input!U89*(230/229))-((AB89*0.000000000000001)+(Input!G89*AC89*0.000000000000001)))/Input!F89)*1000000000000</f>
        <v>224.09917794111527</v>
      </c>
      <c r="AE89" s="142">
        <f>AD89*Input!V89/100</f>
        <v>1.0574870689295945</v>
      </c>
      <c r="AF89" s="142">
        <f t="shared" ref="AF89:AF99" si="473">(AD89/230)*602200000000*0.0000091577/(365.2425*24*60)</f>
        <v>10.216350683023808</v>
      </c>
      <c r="AG89" s="142">
        <f>AF89*Input!V89/100</f>
        <v>4.8209274296340789E-2</v>
      </c>
      <c r="AH89" s="138">
        <f t="shared" ref="AH89:AH99" si="474">AF89/Z89</f>
        <v>3287172.6775972876</v>
      </c>
      <c r="AI89" s="147">
        <f t="shared" ref="AI89:AI99" si="475">AH89*SQRT((AG89/AF89)^2+(AA89/Z89)^2)</f>
        <v>5029551.2962494288</v>
      </c>
      <c r="AJ89" s="144">
        <f t="shared" ref="AJ89:AJ99" si="476">(U89-1)*1000</f>
        <v>-1.1845538036578951</v>
      </c>
      <c r="AK89" s="147">
        <f t="shared" ref="AK89:AK99" si="477">V89*1000</f>
        <v>3.687636092182792</v>
      </c>
      <c r="AL89" s="147">
        <f t="shared" ref="AL89:AL99" si="478">AF89/Q89</f>
        <v>0.99845246057858994</v>
      </c>
      <c r="AM89" s="147">
        <f t="shared" ref="AM89:AM99" si="479">AL89*SQRT((R89/Q89)^2+(AG89/AF89)^2)</f>
        <v>4.7158971994750781E-3</v>
      </c>
      <c r="AN89" s="138">
        <f>AF89/Q89</f>
        <v>0.99845246057858994</v>
      </c>
      <c r="AO89" s="142">
        <f t="shared" ref="AO89:AO99" si="480">AN89*SQRT((R89/Q89)^2+(AG89/AF89)^2)</f>
        <v>4.7158971994750781E-3</v>
      </c>
      <c r="AP89" s="138" t="str">
        <f t="shared" ref="AP89:AP99" si="481">ThU_Alter_Kombi(AN89,U89)</f>
        <v>Out of range</v>
      </c>
      <c r="AQ89" s="138" t="e">
        <f t="shared" ref="AQ89:AQ99" si="482">Montealter(AN89,AO89,U89,V89)</f>
        <v>#VALUE!</v>
      </c>
      <c r="AR89" s="138" t="e">
        <f t="shared" ref="AR89:AR99" si="483">(AQ89/AP89)*100</f>
        <v>#VALUE!</v>
      </c>
      <c r="AS89" s="146">
        <f t="shared" ref="AS89:AS99" si="484">Z89/Q89</f>
        <v>3.03742017382669E-7</v>
      </c>
      <c r="AT89" s="146">
        <f t="shared" ref="AT89:AT99" si="485">AS89*SQRT((Y89/X89)^2+(P89/O89)^2)</f>
        <v>4.6473944484311549E-7</v>
      </c>
      <c r="AU89" s="138">
        <v>0.75</v>
      </c>
      <c r="AV89" s="138">
        <f t="shared" ref="AV89:AV99" si="486">AU89/2</f>
        <v>0.375</v>
      </c>
      <c r="AW89" s="138" t="str">
        <f t="shared" ref="AW89:AW99" si="487">marincorr_age(AN89,U89,AS89,AU89)</f>
        <v>Out of range</v>
      </c>
      <c r="AX89" s="148">
        <f t="shared" ref="AX89:AX99" si="488">marincorr_age_error(AN89, AO89, U89, V89, AS89, AT89, AU89, AV89)</f>
        <v>312.83964182329998</v>
      </c>
      <c r="AY89" s="148" t="e">
        <f t="shared" ref="AY89:AY99" si="489">SQRT(((AU89*EXP(-0.0000091577*AW89*1000))/(0.0000091577*(EXP(-0.0000091577*AW89*1000)+(AJ89/1000)*EXP(-(0.0000091577-0.0000028263)*AW89*1000)-AS89*AU89*EXP(-0.0000091577*AW89*1000))))^2*AT89^2+((AS89*EXP(-0.0000091577*AW89*1000))/(0.0000091577*(EXP(-0.0000091577*AW89*1000)+(AJ89/1000)*EXP(-(0.0000091577-0.0000028263)*AW89*1000)-AS89*AU89*EXP(-0.0000091577*AW89*1000))))^2*AV89^2+((0.0000091577/(0.0000091577-0.0000028263))*(EXP(-(0.0000091577-0.0000028263)*AW89*1000)-1)/(0.0000091577*(EXP(-0.0000091577*AW89*1000)+(AJ89/1000)*EXP(-(0.0000091577-0.0000028263)*AW89*1000)-AS89*AU89*EXP(-0.0000091577*AW89*1000))))^2*T89^2+(1/(0.0000091577*(EXP(-0.0000091577*AW89*1000)+(AJ89/1000)*EXP(-(0.0000091577-0.0000028263)*AW89*1000)-AS89*AU89*EXP(-0.0000091577*AW89*1000))))^2*AO89^2)/1000</f>
        <v>#VALUE!</v>
      </c>
      <c r="AZ89" s="138" t="str">
        <f>Input!B89</f>
        <v>Hu1-13</v>
      </c>
      <c r="BA89" s="149">
        <f>Input!E89</f>
        <v>0</v>
      </c>
      <c r="BB89" s="138" t="e">
        <f t="shared" ref="BB89:BB99" si="490">((U89-1)*EXP(0.0000028263*AW89*1000))*1000</f>
        <v>#VALUE!</v>
      </c>
      <c r="BC89" s="144" t="e">
        <f t="shared" ref="BC89:BC99" si="491">SQRT((EXP(0.0000028263*AW89*1000)*V89)^2+((U89-1)*0.0000028263*EXP(0.0000028263*AW89*1000)*AX89*1000)^2)*1000</f>
        <v>#VALUE!</v>
      </c>
      <c r="BD89" s="138" t="e">
        <f t="shared" ref="BD89:BD99" si="492">AW89*1000-58</f>
        <v>#VALUE!</v>
      </c>
      <c r="BE89" s="150" t="e">
        <f t="shared" ref="BE89:BE99" si="493">AY89/2*1000</f>
        <v>#VALUE!</v>
      </c>
      <c r="BF89" s="151" t="e">
        <f t="shared" ref="BF89:BF99" si="494">AY89/AW89*100</f>
        <v>#VALUE!</v>
      </c>
      <c r="BG89" s="152"/>
      <c r="BH89" s="152"/>
      <c r="BI89" s="152"/>
      <c r="BJ89" s="152"/>
      <c r="BK89" s="152"/>
      <c r="BL89" s="152"/>
      <c r="BM89" s="156"/>
      <c r="BN89" s="152"/>
      <c r="BO89" s="152"/>
      <c r="BP89" s="152"/>
      <c r="BQ89" s="152"/>
      <c r="BR89" s="152"/>
      <c r="BS89" s="152"/>
      <c r="BT89" s="152"/>
      <c r="BU89" s="152"/>
      <c r="BV89" s="152"/>
      <c r="BW89" s="152"/>
      <c r="BX89" s="152"/>
      <c r="BY89" s="152"/>
      <c r="BZ89" s="152"/>
      <c r="CA89" s="152"/>
      <c r="CB89" s="152"/>
      <c r="CC89" s="152"/>
      <c r="CD89" s="152"/>
      <c r="CE89" s="152"/>
      <c r="CF89" s="152"/>
      <c r="CG89" s="152"/>
      <c r="CH89" s="152"/>
      <c r="CI89" s="152"/>
      <c r="CJ89" s="152"/>
      <c r="CK89" s="152"/>
      <c r="CL89" s="152"/>
      <c r="CM89" s="152"/>
      <c r="CN89" s="152"/>
      <c r="CO89" s="152"/>
      <c r="CP89" s="152"/>
      <c r="CQ89" s="152"/>
      <c r="CR89" s="152"/>
      <c r="CS89" s="152"/>
      <c r="CT89" s="152"/>
      <c r="CU89" s="152"/>
      <c r="CV89" s="152"/>
      <c r="CW89" s="152"/>
      <c r="CX89" s="152"/>
      <c r="CY89" s="152"/>
      <c r="CZ89" s="152"/>
      <c r="DA89" s="152"/>
      <c r="DB89" s="152"/>
      <c r="DC89" s="152"/>
      <c r="DD89" s="152"/>
      <c r="DE89" s="152"/>
    </row>
    <row r="90" spans="1:109" ht="15" customHeight="1" x14ac:dyDescent="0.2">
      <c r="A90" s="9">
        <f>Input!A90</f>
        <v>8009</v>
      </c>
      <c r="B90" s="9" t="str">
        <f>Input!B90</f>
        <v xml:space="preserve">M39-1/62  </v>
      </c>
      <c r="C90" s="9">
        <f>Input!O90</f>
        <v>0.92472091194366446</v>
      </c>
      <c r="D90" s="9">
        <f>C90*Input!P90/100</f>
        <v>3.8796399242151708E-3</v>
      </c>
      <c r="E90" s="11">
        <f>Input!M90</f>
        <v>0.40658238325435814</v>
      </c>
      <c r="F90" s="12">
        <f>E90*Input!N90/100</f>
        <v>3.8848243641046003E-5</v>
      </c>
      <c r="G90" s="13">
        <f t="shared" si="469"/>
        <v>56.059579003110898</v>
      </c>
      <c r="H90" s="12">
        <f>G90*Input!L90/100</f>
        <v>8.0241596305389469E-3</v>
      </c>
      <c r="I90" s="9">
        <v>0.3</v>
      </c>
      <c r="J90" s="21">
        <f>(((C90*$G$4*0.000000001*Input!G90*(234/233))-(I90*0.000000000000001))/Input!F90)*1000000000000</f>
        <v>22.285249057892184</v>
      </c>
      <c r="K90" s="9">
        <f>J90*Input!P90/100</f>
        <v>9.3497119887069505E-2</v>
      </c>
      <c r="L90" s="14">
        <f t="shared" si="470"/>
        <v>0.30818879552134831</v>
      </c>
      <c r="M90" s="22">
        <f>L90*Input!P90/100</f>
        <v>1.2929972058134337E-3</v>
      </c>
      <c r="N90" s="9">
        <v>5.0000000000000001E-3</v>
      </c>
      <c r="O90" s="21">
        <f>(((G90*$D$4*0.000000001*Input!G90*(238/236))-(N90*0.000000001))/Input!F90)*1000000</f>
        <v>0.13607329625798734</v>
      </c>
      <c r="P90" s="58">
        <f>O90*Input!N90/100</f>
        <v>1.3001568153934184E-5</v>
      </c>
      <c r="Q90" s="66">
        <f t="shared" si="471"/>
        <v>0.10152417473444485</v>
      </c>
      <c r="R90" s="67">
        <f>Q90*Input!N90/100</f>
        <v>9.7004593361155289E-6</v>
      </c>
      <c r="S90" s="65">
        <f>Input!S90*0.0000028263/0.000000000155125</f>
        <v>3.0050197401755683</v>
      </c>
      <c r="T90" s="9">
        <f>S90*Input!T90/100</f>
        <v>5.7004960134062563E-3</v>
      </c>
      <c r="U90" s="9">
        <f>S90*1/((U89+U91)/2)</f>
        <v>3.0120356472799563</v>
      </c>
      <c r="V90" s="9">
        <f>U90*Input!T90/100</f>
        <v>5.7138051274677349E-3</v>
      </c>
      <c r="W90" s="3">
        <v>3.0000000000000001E-3</v>
      </c>
      <c r="X90" s="21">
        <f>((($L$4*0.000000001*Input!G90/Input!W90*(232/229))-(W90*0.000000001))/Input!F90)*1000000000</f>
        <v>3.8548195953970396E-2</v>
      </c>
      <c r="Y90" s="21">
        <f>X90*Input!X90/100</f>
        <v>1.6631228847487536E-4</v>
      </c>
      <c r="Z90" s="21">
        <f t="shared" si="472"/>
        <v>9.412366474929102E-6</v>
      </c>
      <c r="AA90" s="21">
        <f>Z90*Input!X90/100</f>
        <v>4.0608702162841992E-8</v>
      </c>
      <c r="AB90" s="14">
        <v>0.05</v>
      </c>
      <c r="AC90" s="14">
        <v>0.85</v>
      </c>
      <c r="AD90" s="21">
        <f>(((Input!G90*$L$4*0.000000001*Input!U90*(230/229))-((AB90*0.000000000000001)+(Input!G90*AC90*0.000000000000001)))/Input!F90)*1000000000000</f>
        <v>5.4624221934518351</v>
      </c>
      <c r="AE90" s="21">
        <f>AD90*Input!V90/100</f>
        <v>1.516212499933834E-2</v>
      </c>
      <c r="AF90" s="21">
        <f t="shared" si="473"/>
        <v>0.2490237635842634</v>
      </c>
      <c r="AG90" s="21">
        <f>AF90*Input!V90/100</f>
        <v>6.9121889476000161E-4</v>
      </c>
      <c r="AH90" s="9">
        <f t="shared" si="474"/>
        <v>26457.083268864026</v>
      </c>
      <c r="AI90" s="3">
        <f t="shared" si="475"/>
        <v>135.72929325242561</v>
      </c>
      <c r="AJ90" s="22">
        <f t="shared" si="476"/>
        <v>2012.0356472799563</v>
      </c>
      <c r="AK90" s="3">
        <f t="shared" si="477"/>
        <v>5.7138051274677348</v>
      </c>
      <c r="AL90" s="3">
        <f t="shared" si="478"/>
        <v>2.4528518871060103</v>
      </c>
      <c r="AM90" s="3">
        <f t="shared" si="479"/>
        <v>6.8124493647637469E-3</v>
      </c>
      <c r="AN90" s="9">
        <f>AL90*1/((AN89+AN91)/2)</f>
        <v>2.4642721671691548</v>
      </c>
      <c r="AO90" s="21">
        <f t="shared" si="480"/>
        <v>6.8441675781913767E-3</v>
      </c>
      <c r="AP90" s="58">
        <f t="shared" si="481"/>
        <v>143.08609999999999</v>
      </c>
      <c r="AQ90" s="58">
        <f t="shared" si="482"/>
        <v>0.84</v>
      </c>
      <c r="AR90" s="58">
        <f t="shared" si="483"/>
        <v>0.5870591203478186</v>
      </c>
      <c r="AS90" s="67">
        <f t="shared" si="484"/>
        <v>9.2710593309907496E-5</v>
      </c>
      <c r="AT90" s="67">
        <f t="shared" si="485"/>
        <v>4.0008854595361192E-7</v>
      </c>
      <c r="AU90" s="58">
        <v>0.75</v>
      </c>
      <c r="AV90" s="58">
        <f t="shared" si="486"/>
        <v>0.375</v>
      </c>
      <c r="AW90" s="58">
        <f t="shared" si="487"/>
        <v>143.08420000000001</v>
      </c>
      <c r="AX90" s="57">
        <f t="shared" si="488"/>
        <v>0.91625418380000001</v>
      </c>
      <c r="AY90" s="47">
        <f t="shared" si="489"/>
        <v>0.84953164597457109</v>
      </c>
      <c r="AZ90" s="9" t="str">
        <f>Input!B90</f>
        <v xml:space="preserve">M39-1/62  </v>
      </c>
      <c r="BA90" s="48">
        <f>Input!E90</f>
        <v>4.4000000000000004</v>
      </c>
      <c r="BB90" s="58">
        <f t="shared" si="490"/>
        <v>3014.83723569109</v>
      </c>
      <c r="BC90" s="22">
        <f t="shared" si="491"/>
        <v>11.586790273452891</v>
      </c>
      <c r="BD90" s="9">
        <f t="shared" si="492"/>
        <v>143026.20000000001</v>
      </c>
      <c r="BE90" s="49">
        <f t="shared" si="493"/>
        <v>424.76582298728556</v>
      </c>
      <c r="BF90" s="89">
        <f t="shared" si="494"/>
        <v>0.59372848013587176</v>
      </c>
      <c r="BG90" s="85"/>
      <c r="BH90" s="85"/>
      <c r="BI90" s="85"/>
      <c r="BJ90" s="85"/>
      <c r="BK90" s="85"/>
      <c r="BL90" s="85"/>
      <c r="BM90" s="90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</row>
    <row r="91" spans="1:109" s="155" customFormat="1" ht="15" customHeight="1" x14ac:dyDescent="0.2">
      <c r="A91" s="138">
        <f>Input!A91</f>
        <v>8307</v>
      </c>
      <c r="B91" s="138" t="str">
        <f>Input!B91</f>
        <v>Hu1-13</v>
      </c>
      <c r="C91" s="138">
        <f>Input!O91</f>
        <v>2.1077089058606795</v>
      </c>
      <c r="D91" s="138">
        <f>C91*Input!P91/100</f>
        <v>4.9462359139212403E-2</v>
      </c>
      <c r="E91" s="139">
        <f>Input!M91</f>
        <v>2.7198139675033071</v>
      </c>
      <c r="F91" s="140">
        <f>E91*Input!N91/100</f>
        <v>7.9635168757643182E-4</v>
      </c>
      <c r="G91" s="141">
        <f t="shared" si="469"/>
        <v>375.00794983935594</v>
      </c>
      <c r="H91" s="140">
        <f>G91*Input!L91/100</f>
        <v>5.3112402753385718E-2</v>
      </c>
      <c r="I91" s="138">
        <v>0</v>
      </c>
      <c r="J91" s="142">
        <f>(((C91*$G$4*0.000000001*Input!G91*(234/233))-(I91*0.000000000000001))/Input!F91)*1000000000000</f>
        <v>765.14790740226363</v>
      </c>
      <c r="K91" s="138">
        <f>J91*Input!P91/100</f>
        <v>17.955999751822105</v>
      </c>
      <c r="L91" s="143">
        <f t="shared" si="470"/>
        <v>10.581439380165829</v>
      </c>
      <c r="M91" s="144">
        <f>L91*Input!P91/100</f>
        <v>0.24831842451120867</v>
      </c>
      <c r="N91" s="138">
        <v>0</v>
      </c>
      <c r="O91" s="142">
        <f>(((G91*$D$4*0.000000001*Input!G91*(238/236))-(N91*0.000000001))/Input!F91)*1000000</f>
        <v>13.713625771357968</v>
      </c>
      <c r="P91" s="138">
        <f>O91*Input!N91/100</f>
        <v>4.0153000007708377E-3</v>
      </c>
      <c r="Q91" s="145">
        <f t="shared" si="471"/>
        <v>10.231724940465003</v>
      </c>
      <c r="R91" s="146">
        <f>Q91*Input!N91/100</f>
        <v>2.9958120373345955E-3</v>
      </c>
      <c r="S91" s="144">
        <f>Input!S91*0.0000028263/0.000000000155125</f>
        <v>0.99652597208287141</v>
      </c>
      <c r="T91" s="138">
        <f>S91*Input!T91/100</f>
        <v>2.4922880677177499E-3</v>
      </c>
      <c r="U91" s="144">
        <f>S91</f>
        <v>0.99652597208287141</v>
      </c>
      <c r="V91" s="138">
        <f>U91*Input!T91/100</f>
        <v>2.4922880677177499E-3</v>
      </c>
      <c r="W91" s="147">
        <v>0</v>
      </c>
      <c r="X91" s="142">
        <f>((($L$4*0.000000001*Input!G91/Input!W91*(232/229))-(W91*0.000000001))/Input!F91)*1000000000</f>
        <v>0.27178994345392105</v>
      </c>
      <c r="Y91" s="142">
        <f>X91*Input!X91/100</f>
        <v>1.3389572018188221</v>
      </c>
      <c r="Z91" s="142">
        <f t="shared" si="472"/>
        <v>6.6363327483424657E-5</v>
      </c>
      <c r="AA91" s="142">
        <f>Z91*Input!X91/100</f>
        <v>3.2693503718858992E-4</v>
      </c>
      <c r="AB91" s="143">
        <v>0</v>
      </c>
      <c r="AC91" s="143">
        <v>0.85</v>
      </c>
      <c r="AD91" s="142">
        <f>(((Input!G91*$L$4*0.000000001*Input!U91*(230/229))-((AB91*0.000000000000001)+(Input!G91*AC91*0.000000000000001)))/Input!F91)*1000000000000</f>
        <v>222.70351154412842</v>
      </c>
      <c r="AE91" s="142">
        <f>AD91*Input!V91/100</f>
        <v>0.9243753901721421</v>
      </c>
      <c r="AF91" s="142">
        <f t="shared" si="473"/>
        <v>10.152724312418037</v>
      </c>
      <c r="AG91" s="142">
        <f>AF91*Input!V91/100</f>
        <v>4.2140909375566825E-2</v>
      </c>
      <c r="AH91" s="138">
        <f t="shared" si="474"/>
        <v>152986.96881879302</v>
      </c>
      <c r="AI91" s="147">
        <f t="shared" si="475"/>
        <v>753681.5887543998</v>
      </c>
      <c r="AJ91" s="144">
        <f t="shared" si="476"/>
        <v>-3.4740279171285859</v>
      </c>
      <c r="AK91" s="147">
        <f t="shared" si="477"/>
        <v>2.4922880677177499</v>
      </c>
      <c r="AL91" s="147">
        <f t="shared" si="478"/>
        <v>0.99227885537320004</v>
      </c>
      <c r="AM91" s="147">
        <f t="shared" si="479"/>
        <v>4.1288861971671654E-3</v>
      </c>
      <c r="AN91" s="138">
        <f>AF91/Q91</f>
        <v>0.99227885537320004</v>
      </c>
      <c r="AO91" s="142">
        <f t="shared" si="480"/>
        <v>4.1288861971671654E-3</v>
      </c>
      <c r="AP91" s="138">
        <f t="shared" si="481"/>
        <v>642.57470000000001</v>
      </c>
      <c r="AQ91" s="138" t="e">
        <f t="shared" si="482"/>
        <v>#VALUE!</v>
      </c>
      <c r="AR91" s="138" t="e">
        <f t="shared" si="483"/>
        <v>#VALUE!</v>
      </c>
      <c r="AS91" s="146">
        <f t="shared" si="484"/>
        <v>6.4860351377280698E-6</v>
      </c>
      <c r="AT91" s="146">
        <f t="shared" si="485"/>
        <v>3.1953071419368849E-5</v>
      </c>
      <c r="AU91" s="138">
        <v>0.75</v>
      </c>
      <c r="AV91" s="138">
        <f t="shared" si="486"/>
        <v>0.375</v>
      </c>
      <c r="AW91" s="138">
        <f t="shared" si="487"/>
        <v>642.57410000000004</v>
      </c>
      <c r="AX91" s="148">
        <f t="shared" si="488"/>
        <v>300.67193238110002</v>
      </c>
      <c r="AY91" s="148">
        <f t="shared" si="489"/>
        <v>218.20106619965208</v>
      </c>
      <c r="AZ91" s="138" t="str">
        <f>Input!B91</f>
        <v>Hu1-13</v>
      </c>
      <c r="BA91" s="149">
        <f>Input!E91</f>
        <v>0</v>
      </c>
      <c r="BB91" s="138">
        <f t="shared" si="490"/>
        <v>-21.357904014925936</v>
      </c>
      <c r="BC91" s="144">
        <f t="shared" si="491"/>
        <v>23.752569422525625</v>
      </c>
      <c r="BD91" s="138">
        <f t="shared" si="492"/>
        <v>642516.10000000009</v>
      </c>
      <c r="BE91" s="150">
        <f t="shared" si="493"/>
        <v>109100.53309982603</v>
      </c>
      <c r="BF91" s="151">
        <f t="shared" si="494"/>
        <v>33.957339114609823</v>
      </c>
      <c r="BG91" s="152"/>
      <c r="BH91" s="152"/>
      <c r="BI91" s="152"/>
      <c r="BJ91" s="152"/>
      <c r="BK91" s="152"/>
      <c r="BL91" s="152"/>
      <c r="BM91" s="156"/>
      <c r="BN91" s="152"/>
      <c r="BO91" s="152"/>
      <c r="BP91" s="152"/>
      <c r="BQ91" s="152"/>
      <c r="BR91" s="152"/>
      <c r="BS91" s="152"/>
      <c r="BT91" s="152"/>
      <c r="BU91" s="152"/>
      <c r="BV91" s="152"/>
      <c r="BW91" s="152"/>
      <c r="BX91" s="152"/>
      <c r="BY91" s="152"/>
      <c r="BZ91" s="152"/>
      <c r="CA91" s="152"/>
      <c r="CB91" s="152"/>
      <c r="CC91" s="152"/>
      <c r="CD91" s="152"/>
      <c r="CE91" s="152"/>
      <c r="CF91" s="152"/>
      <c r="CG91" s="152"/>
      <c r="CH91" s="152"/>
      <c r="CI91" s="152"/>
      <c r="CJ91" s="152"/>
      <c r="CK91" s="152"/>
      <c r="CL91" s="152"/>
      <c r="CM91" s="152"/>
      <c r="CN91" s="152"/>
      <c r="CO91" s="152"/>
      <c r="CP91" s="152"/>
      <c r="CQ91" s="152"/>
      <c r="CR91" s="152"/>
      <c r="CS91" s="152"/>
      <c r="CT91" s="152"/>
      <c r="CU91" s="152"/>
      <c r="CV91" s="152"/>
      <c r="CW91" s="152"/>
      <c r="CX91" s="152"/>
      <c r="CY91" s="152"/>
      <c r="CZ91" s="152"/>
      <c r="DA91" s="152"/>
      <c r="DB91" s="152"/>
      <c r="DC91" s="152"/>
      <c r="DD91" s="152"/>
      <c r="DE91" s="152"/>
    </row>
    <row r="92" spans="1:109" ht="15" customHeight="1" x14ac:dyDescent="0.2">
      <c r="A92" s="9">
        <f>Input!A92</f>
        <v>8010</v>
      </c>
      <c r="B92" s="9" t="str">
        <f>Input!B92</f>
        <v>M39-1/62</v>
      </c>
      <c r="C92" s="9">
        <f>Input!O92</f>
        <v>1.1614981993711071</v>
      </c>
      <c r="D92" s="9">
        <f>C92*Input!P92/100</f>
        <v>4.3997282187491164E-3</v>
      </c>
      <c r="E92" s="11">
        <f>Input!M92</f>
        <v>0.54289382052297996</v>
      </c>
      <c r="F92" s="12">
        <f>E92*Input!N92/100</f>
        <v>5.5721618447518109E-5</v>
      </c>
      <c r="G92" s="13">
        <f t="shared" si="469"/>
        <v>74.854199973708475</v>
      </c>
      <c r="H92" s="12">
        <f>G92*Input!L92/100</f>
        <v>8.34637971018635E-3</v>
      </c>
      <c r="I92" s="9">
        <v>0.3</v>
      </c>
      <c r="J92" s="21">
        <f>(((C92*$G$4*0.000000001*Input!G92*(234/233))-(I92*0.000000000000001))/Input!F92)*1000000000000</f>
        <v>32.335705142779865</v>
      </c>
      <c r="K92" s="9">
        <f>J92*Input!P92/100</f>
        <v>0.12248690051079772</v>
      </c>
      <c r="L92" s="14">
        <f t="shared" si="470"/>
        <v>0.44717929758822123</v>
      </c>
      <c r="M92" s="22">
        <f>L92*Input!P92/100</f>
        <v>1.6939047994259399E-3</v>
      </c>
      <c r="N92" s="9">
        <v>5.0000000000000001E-3</v>
      </c>
      <c r="O92" s="21">
        <f>(((G92*$D$4*0.000000001*Input!G92*(238/236))-(N92*0.000000001))/Input!F92)*1000000</f>
        <v>0.2099004401232307</v>
      </c>
      <c r="P92" s="58">
        <f>O92*Input!N92/100</f>
        <v>2.1543793269272824E-5</v>
      </c>
      <c r="Q92" s="66">
        <f t="shared" si="471"/>
        <v>0.15660654622127507</v>
      </c>
      <c r="R92" s="67">
        <f>Q92*Input!N92/100</f>
        <v>1.6073806488567545E-5</v>
      </c>
      <c r="S92" s="65">
        <f>Input!S92*0.0000028263/0.000000000155125</f>
        <v>2.8308713729500474</v>
      </c>
      <c r="T92" s="9">
        <f>S92*Input!T92/100</f>
        <v>3.5683192211196017E-3</v>
      </c>
      <c r="U92" s="9">
        <f>S92*1/((U91+U93)/2)</f>
        <v>2.8374817744239791</v>
      </c>
      <c r="V92" s="9">
        <f>U92*Input!T92/100</f>
        <v>3.5766516458507779E-3</v>
      </c>
      <c r="W92" s="3">
        <v>3.0000000000000001E-3</v>
      </c>
      <c r="X92" s="21">
        <f>((($L$4*0.000000001*Input!G92/Input!W92*(232/229))-(W92*0.000000001))/Input!F92)*1000000000</f>
        <v>-1.0724536237986478E-2</v>
      </c>
      <c r="Y92" s="21">
        <f>X92*Input!X92/100</f>
        <v>-1.8831228713729882E-4</v>
      </c>
      <c r="Z92" s="21">
        <f t="shared" si="472"/>
        <v>-2.6186248888565497E-6</v>
      </c>
      <c r="AA92" s="21">
        <f>Z92*Input!X92/100</f>
        <v>-4.5980472351671077E-8</v>
      </c>
      <c r="AB92" s="14">
        <v>0.05</v>
      </c>
      <c r="AC92" s="14">
        <v>0.85</v>
      </c>
      <c r="AD92" s="21">
        <f>(((Input!G92*$L$4*0.000000001*Input!U92*(230/229))-((AB92*0.000000000000001)+(Input!G92*AC92*0.000000000000001)))/Input!F92)*1000000000000</f>
        <v>8.0291338062004076</v>
      </c>
      <c r="AE92" s="21">
        <f>AD92*Input!V92/100</f>
        <v>2.1189152633464908E-2</v>
      </c>
      <c r="AF92" s="21">
        <f t="shared" si="473"/>
        <v>0.36603635675370055</v>
      </c>
      <c r="AG92" s="21">
        <f>AF92*Input!V92/100</f>
        <v>9.6598218685334291E-4</v>
      </c>
      <c r="AH92" s="9">
        <f t="shared" si="474"/>
        <v>-139781.89786225327</v>
      </c>
      <c r="AI92" s="3">
        <f t="shared" si="475"/>
        <v>-2481.9986755188211</v>
      </c>
      <c r="AJ92" s="22">
        <f t="shared" si="476"/>
        <v>1837.481774423979</v>
      </c>
      <c r="AK92" s="3">
        <f t="shared" si="477"/>
        <v>3.5766516458507778</v>
      </c>
      <c r="AL92" s="3">
        <f t="shared" si="478"/>
        <v>2.3372992099354168</v>
      </c>
      <c r="AM92" s="3">
        <f t="shared" si="479"/>
        <v>6.1728740769555869E-3</v>
      </c>
      <c r="AN92" s="9">
        <f>AL92*1/((AN91+AN93)/2)</f>
        <v>2.3509312426263285</v>
      </c>
      <c r="AO92" s="21">
        <f t="shared" si="480"/>
        <v>6.2088766652661628E-3</v>
      </c>
      <c r="AP92" s="58">
        <f t="shared" si="481"/>
        <v>147.1447</v>
      </c>
      <c r="AQ92" s="58">
        <f t="shared" si="482"/>
        <v>0.78720000000000001</v>
      </c>
      <c r="AR92" s="58">
        <f t="shared" si="483"/>
        <v>0.53498359098221004</v>
      </c>
      <c r="AS92" s="67">
        <f t="shared" si="484"/>
        <v>-1.6721043609228185E-5</v>
      </c>
      <c r="AT92" s="67">
        <f t="shared" si="485"/>
        <v>-2.936100628030595E-7</v>
      </c>
      <c r="AU92" s="58">
        <v>0.75</v>
      </c>
      <c r="AV92" s="58">
        <f t="shared" si="486"/>
        <v>0.375</v>
      </c>
      <c r="AW92" s="58">
        <f t="shared" si="487"/>
        <v>147.14510000000001</v>
      </c>
      <c r="AX92" s="57">
        <f t="shared" si="488"/>
        <v>0.72335243739999999</v>
      </c>
      <c r="AY92" s="47">
        <f t="shared" si="489"/>
        <v>0.77177019991790996</v>
      </c>
      <c r="AZ92" s="9" t="str">
        <f>Input!B92</f>
        <v>M39-1/62</v>
      </c>
      <c r="BA92" s="48">
        <f>Input!E92</f>
        <v>6.3</v>
      </c>
      <c r="BB92" s="58">
        <f t="shared" si="490"/>
        <v>2785.0678326358329</v>
      </c>
      <c r="BC92" s="22">
        <f t="shared" si="491"/>
        <v>7.8618200474368187</v>
      </c>
      <c r="BD92" s="9">
        <f t="shared" si="492"/>
        <v>147087.1</v>
      </c>
      <c r="BE92" s="49">
        <f t="shared" si="493"/>
        <v>385.88509995895498</v>
      </c>
      <c r="BF92" s="89">
        <f t="shared" si="494"/>
        <v>0.52449602461645672</v>
      </c>
      <c r="BG92" s="85"/>
      <c r="BH92" s="85"/>
      <c r="BI92" s="85"/>
      <c r="BJ92" s="85"/>
      <c r="BK92" s="85"/>
      <c r="BL92" s="85"/>
      <c r="BM92" s="90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</row>
    <row r="93" spans="1:109" s="155" customFormat="1" ht="15" customHeight="1" x14ac:dyDescent="0.2">
      <c r="A93" s="138">
        <f>Input!A93</f>
        <v>8307</v>
      </c>
      <c r="B93" s="138" t="str">
        <f>Input!B93</f>
        <v>Hu1-13</v>
      </c>
      <c r="C93" s="138">
        <f>Input!O93</f>
        <v>2.0994158596985799</v>
      </c>
      <c r="D93" s="138">
        <f>C93*Input!P93/100</f>
        <v>5.1725533331816946E-2</v>
      </c>
      <c r="E93" s="139">
        <f>Input!M93</f>
        <v>2.720661753755468</v>
      </c>
      <c r="F93" s="140">
        <f>E93*Input!N93/100</f>
        <v>6.8357499985008386E-4</v>
      </c>
      <c r="G93" s="141">
        <f t="shared" si="469"/>
        <v>375.12484260780394</v>
      </c>
      <c r="H93" s="140">
        <f>G93*Input!L93/100</f>
        <v>3.8689664120338453E-2</v>
      </c>
      <c r="I93" s="138">
        <v>0</v>
      </c>
      <c r="J93" s="142">
        <f>(((C93*$G$4*0.000000001*Input!G93*(234/233))-(I93*0.000000000000001))/Input!F93)*1000000000000</f>
        <v>762.13733658801254</v>
      </c>
      <c r="K93" s="138">
        <f>J93*Input!P93/100</f>
        <v>18.777585214948971</v>
      </c>
      <c r="L93" s="143">
        <f t="shared" si="470"/>
        <v>10.53980537416188</v>
      </c>
      <c r="M93" s="144">
        <f>L93*Input!P93/100</f>
        <v>0.2596803542630885</v>
      </c>
      <c r="N93" s="138">
        <v>0</v>
      </c>
      <c r="O93" s="142">
        <f>(((G93*$D$4*0.000000001*Input!G93*(238/236))-(N93*0.000000001))/Input!F93)*1000000</f>
        <v>13.71790041055578</v>
      </c>
      <c r="P93" s="138">
        <f>O93*Input!N93/100</f>
        <v>3.4466665171241102E-3</v>
      </c>
      <c r="Q93" s="145">
        <f t="shared" si="471"/>
        <v>10.234914245264546</v>
      </c>
      <c r="R93" s="146">
        <f>Q93*Input!N93/100</f>
        <v>2.5715550615635846E-3</v>
      </c>
      <c r="S93" s="144">
        <f>Input!S93*0.0000028263/0.000000000155125</f>
        <v>0.99881468417542407</v>
      </c>
      <c r="T93" s="138">
        <f>S93*Input!T93/100</f>
        <v>4.0359449386804871E-3</v>
      </c>
      <c r="U93" s="144">
        <f>S93</f>
        <v>0.99881468417542407</v>
      </c>
      <c r="V93" s="138">
        <f>U93*Input!T93/100</f>
        <v>4.0359449386804871E-3</v>
      </c>
      <c r="W93" s="147">
        <v>0</v>
      </c>
      <c r="X93" s="142">
        <f>((($L$4*0.000000001*Input!G93/Input!W93*(232/229))-(W93*0.000000001))/Input!F93)*1000000000</f>
        <v>-0.28352583330284586</v>
      </c>
      <c r="Y93" s="142">
        <f>X93*Input!X93/100</f>
        <v>1.4969596681132642</v>
      </c>
      <c r="Z93" s="142">
        <f t="shared" si="472"/>
        <v>-6.9228895986277097E-5</v>
      </c>
      <c r="AA93" s="142">
        <f>Z93*Input!X93/100</f>
        <v>3.6551471854337318E-4</v>
      </c>
      <c r="AB93" s="143">
        <v>0</v>
      </c>
      <c r="AC93" s="143">
        <v>0.85</v>
      </c>
      <c r="AD93" s="142">
        <f>(((Input!G93*$L$4*0.000000001*Input!U93*(230/229))-((AB93*0.000000000000001)+(Input!G93*AC93*0.000000000000001)))/Input!F93)*1000000000000</f>
        <v>223.63619168699924</v>
      </c>
      <c r="AE93" s="142">
        <f>AD93*Input!V93/100</f>
        <v>1.2506768757843485</v>
      </c>
      <c r="AF93" s="142">
        <f t="shared" si="473"/>
        <v>10.195243823208767</v>
      </c>
      <c r="AG93" s="142">
        <f>AF93*Input!V93/100</f>
        <v>5.7016512383275736E-2</v>
      </c>
      <c r="AH93" s="138">
        <f t="shared" si="474"/>
        <v>-147268.61779262981</v>
      </c>
      <c r="AI93" s="147">
        <f t="shared" si="475"/>
        <v>-777549.27060919115</v>
      </c>
      <c r="AJ93" s="144">
        <f t="shared" si="476"/>
        <v>-1.1853158245759277</v>
      </c>
      <c r="AK93" s="147">
        <f t="shared" si="477"/>
        <v>4.0359449386804869</v>
      </c>
      <c r="AL93" s="147">
        <f t="shared" si="478"/>
        <v>0.99612401031360531</v>
      </c>
      <c r="AM93" s="147">
        <f t="shared" si="479"/>
        <v>5.5764048812973806E-3</v>
      </c>
      <c r="AN93" s="138">
        <f>AF93/Q93</f>
        <v>0.99612401031360531</v>
      </c>
      <c r="AO93" s="142">
        <f t="shared" si="480"/>
        <v>5.5764048812973806E-3</v>
      </c>
      <c r="AP93" s="138">
        <f t="shared" si="481"/>
        <v>668.89120000000003</v>
      </c>
      <c r="AQ93" s="138" t="e">
        <f t="shared" si="482"/>
        <v>#VALUE!</v>
      </c>
      <c r="AR93" s="138" t="e">
        <f t="shared" si="483"/>
        <v>#VALUE!</v>
      </c>
      <c r="AS93" s="146">
        <f t="shared" si="484"/>
        <v>-6.7639937499532712E-6</v>
      </c>
      <c r="AT93" s="146">
        <f t="shared" si="485"/>
        <v>-3.5712533607827493E-5</v>
      </c>
      <c r="AU93" s="138">
        <v>0.75</v>
      </c>
      <c r="AV93" s="138">
        <f t="shared" si="486"/>
        <v>0.375</v>
      </c>
      <c r="AW93" s="138">
        <f t="shared" si="487"/>
        <v>668.89170000000001</v>
      </c>
      <c r="AX93" s="148">
        <f t="shared" si="488"/>
        <v>297.35097344539997</v>
      </c>
      <c r="AY93" s="148">
        <f t="shared" si="489"/>
        <v>403.32528705121678</v>
      </c>
      <c r="AZ93" s="138" t="str">
        <f>Input!B93</f>
        <v>Hu1-13</v>
      </c>
      <c r="BA93" s="149">
        <f>Input!E93</f>
        <v>0</v>
      </c>
      <c r="BB93" s="138">
        <f t="shared" si="490"/>
        <v>-7.8498770512992371</v>
      </c>
      <c r="BC93" s="144">
        <f t="shared" si="491"/>
        <v>27.530564952939212</v>
      </c>
      <c r="BD93" s="138">
        <f t="shared" si="492"/>
        <v>668833.70000000007</v>
      </c>
      <c r="BE93" s="150">
        <f t="shared" si="493"/>
        <v>201662.64352560838</v>
      </c>
      <c r="BF93" s="151">
        <f t="shared" si="494"/>
        <v>60.29754697976022</v>
      </c>
      <c r="BG93" s="152"/>
      <c r="BH93" s="152"/>
      <c r="BI93" s="152"/>
      <c r="BJ93" s="152"/>
      <c r="BK93" s="152"/>
      <c r="BL93" s="152"/>
      <c r="BM93" s="156"/>
      <c r="BN93" s="152"/>
      <c r="BO93" s="152"/>
      <c r="BP93" s="152"/>
      <c r="BQ93" s="152"/>
      <c r="BR93" s="152"/>
      <c r="BS93" s="152"/>
      <c r="BT93" s="152"/>
      <c r="BU93" s="152"/>
      <c r="BV93" s="152"/>
      <c r="BW93" s="152"/>
      <c r="BX93" s="152"/>
      <c r="BY93" s="152"/>
      <c r="BZ93" s="152"/>
      <c r="CA93" s="152"/>
      <c r="CB93" s="152"/>
      <c r="CC93" s="152"/>
      <c r="CD93" s="152"/>
      <c r="CE93" s="152"/>
      <c r="CF93" s="152"/>
      <c r="CG93" s="152"/>
      <c r="CH93" s="152"/>
      <c r="CI93" s="152"/>
      <c r="CJ93" s="152"/>
      <c r="CK93" s="152"/>
      <c r="CL93" s="152"/>
      <c r="CM93" s="152"/>
      <c r="CN93" s="152"/>
      <c r="CO93" s="152"/>
      <c r="CP93" s="152"/>
      <c r="CQ93" s="152"/>
      <c r="CR93" s="152"/>
      <c r="CS93" s="152"/>
      <c r="CT93" s="152"/>
      <c r="CU93" s="152"/>
      <c r="CV93" s="152"/>
      <c r="CW93" s="152"/>
      <c r="CX93" s="152"/>
      <c r="CY93" s="152"/>
      <c r="CZ93" s="152"/>
      <c r="DA93" s="152"/>
      <c r="DB93" s="152"/>
      <c r="DC93" s="152"/>
      <c r="DD93" s="152"/>
      <c r="DE93" s="152"/>
    </row>
    <row r="94" spans="1:109" ht="15" customHeight="1" x14ac:dyDescent="0.2">
      <c r="A94" s="9">
        <f>Input!A94</f>
        <v>8011</v>
      </c>
      <c r="B94" s="9" t="str">
        <f>Input!B94</f>
        <v>M39-1/62</v>
      </c>
      <c r="C94" s="9">
        <f>Input!O94</f>
        <v>1.729693352372804</v>
      </c>
      <c r="D94" s="9">
        <f>C94*Input!P94/100</f>
        <v>6.078170744797203E-3</v>
      </c>
      <c r="E94" s="11">
        <f>Input!M94</f>
        <v>0.80331208181066893</v>
      </c>
      <c r="F94" s="12">
        <f>E94*Input!N94/100</f>
        <v>7.2806549656592425E-5</v>
      </c>
      <c r="G94" s="13">
        <f t="shared" si="469"/>
        <v>110.76066984005503</v>
      </c>
      <c r="H94" s="12">
        <f>G94*Input!L94/100</f>
        <v>1.1060740312585454E-2</v>
      </c>
      <c r="I94" s="9">
        <v>0.3</v>
      </c>
      <c r="J94" s="21">
        <f>(((C94*$G$4*0.000000001*Input!G94*(234/233))-(I94*0.000000000000001))/Input!F94)*1000000000000</f>
        <v>26.742424946632973</v>
      </c>
      <c r="K94" s="9">
        <f>J94*Input!P94/100</f>
        <v>9.3973318873301556E-2</v>
      </c>
      <c r="L94" s="14">
        <f t="shared" si="470"/>
        <v>0.36982829818112894</v>
      </c>
      <c r="M94" s="22">
        <f>L94*Input!P94/100</f>
        <v>1.2995826916482162E-3</v>
      </c>
      <c r="N94" s="9">
        <v>5.0000000000000001E-3</v>
      </c>
      <c r="O94" s="21">
        <f>(((G94*$D$4*0.000000001*Input!G94*(238/236))-(N94*0.000000001))/Input!F94)*1000000</f>
        <v>0.17249026473580065</v>
      </c>
      <c r="P94" s="58">
        <f>O94*Input!N94/100</f>
        <v>1.5633302808615931E-5</v>
      </c>
      <c r="Q94" s="66">
        <f t="shared" si="471"/>
        <v>0.12869484504752815</v>
      </c>
      <c r="R94" s="67">
        <f>Q94*Input!N94/100</f>
        <v>1.1663994403495954E-5</v>
      </c>
      <c r="S94" s="65">
        <f>Input!S94*0.0000028263/0.000000000155125</f>
        <v>2.8445025992830377</v>
      </c>
      <c r="T94" s="9">
        <f>S94*Input!T94/100</f>
        <v>3.116302579259446E-3</v>
      </c>
      <c r="U94" s="9">
        <f>S94*1/((U93+U95)/2)</f>
        <v>2.8502038548448683</v>
      </c>
      <c r="V94" s="9">
        <f>U94*Input!T94/100</f>
        <v>3.1225486053368446E-3</v>
      </c>
      <c r="W94" s="3">
        <v>3.0000000000000001E-3</v>
      </c>
      <c r="X94" s="21">
        <f>((($L$4*0.000000001*Input!G94/Input!W94*(232/229))-(W94*0.000000001))/Input!F94)*1000000000</f>
        <v>-2.1802474737253549E-2</v>
      </c>
      <c r="Y94" s="21">
        <f>X94*Input!X94/100</f>
        <v>4.2394238933365219E-4</v>
      </c>
      <c r="Z94" s="21">
        <f t="shared" si="472"/>
        <v>-5.3235404980418401E-6</v>
      </c>
      <c r="AA94" s="21">
        <f>Z94*Input!X94/100</f>
        <v>1.0351460123919016E-7</v>
      </c>
      <c r="AB94" s="14">
        <v>0.05</v>
      </c>
      <c r="AC94" s="14">
        <v>0.85</v>
      </c>
      <c r="AD94" s="21">
        <f>(((Input!G94*$L$4*0.000000001*Input!U94*(230/229))-((AB94*0.000000000000001)+(Input!G94*AC94*0.000000000000001)))/Input!F94)*1000000000000</f>
        <v>6.7058652964441654</v>
      </c>
      <c r="AE94" s="21">
        <f>AD94*Input!V94/100</f>
        <v>1.950264566869615E-2</v>
      </c>
      <c r="AF94" s="21">
        <f t="shared" si="473"/>
        <v>0.30571049894522456</v>
      </c>
      <c r="AG94" s="21">
        <f>AF94*Input!V94/100</f>
        <v>8.8909682413252516E-4</v>
      </c>
      <c r="AH94" s="9">
        <f t="shared" si="474"/>
        <v>-57426.161979546159</v>
      </c>
      <c r="AI94" s="3">
        <f t="shared" si="475"/>
        <v>-1129.0547272848762</v>
      </c>
      <c r="AJ94" s="22">
        <f t="shared" si="476"/>
        <v>1850.2038548448684</v>
      </c>
      <c r="AK94" s="3">
        <f t="shared" si="477"/>
        <v>3.1225486053368448</v>
      </c>
      <c r="AL94" s="3">
        <f t="shared" si="478"/>
        <v>2.375468099225909</v>
      </c>
      <c r="AM94" s="3">
        <f t="shared" si="479"/>
        <v>6.911919826713432E-3</v>
      </c>
      <c r="AN94" s="9">
        <f>AL94*1/((AN93+AN95)/2)</f>
        <v>2.3818216218403978</v>
      </c>
      <c r="AO94" s="21">
        <f t="shared" si="480"/>
        <v>6.9304067257557169E-3</v>
      </c>
      <c r="AP94" s="58">
        <f t="shared" si="481"/>
        <v>149.3416</v>
      </c>
      <c r="AQ94" s="58">
        <f t="shared" si="482"/>
        <v>0.74280000000000002</v>
      </c>
      <c r="AR94" s="58">
        <f t="shared" si="483"/>
        <v>0.49738318057393255</v>
      </c>
      <c r="AS94" s="67">
        <f t="shared" si="484"/>
        <v>-4.1365607892653425E-5</v>
      </c>
      <c r="AT94" s="67">
        <f t="shared" si="485"/>
        <v>-8.0435021036915082E-7</v>
      </c>
      <c r="AU94" s="58">
        <v>0.75</v>
      </c>
      <c r="AV94" s="58">
        <f t="shared" si="486"/>
        <v>0.375</v>
      </c>
      <c r="AW94" s="58">
        <f t="shared" si="487"/>
        <v>149.3425</v>
      </c>
      <c r="AX94" s="57">
        <f t="shared" si="488"/>
        <v>0.80151121020000005</v>
      </c>
      <c r="AY94" s="47">
        <f t="shared" si="489"/>
        <v>0.8366501863205642</v>
      </c>
      <c r="AZ94" s="9" t="str">
        <f>Input!B94</f>
        <v>M39-1/62</v>
      </c>
      <c r="BA94" s="48">
        <f>Input!E94</f>
        <v>8.3000000000000007</v>
      </c>
      <c r="BB94" s="58">
        <f t="shared" si="490"/>
        <v>2821.8213142100967</v>
      </c>
      <c r="BC94" s="22">
        <f t="shared" si="491"/>
        <v>7.9712791387764588</v>
      </c>
      <c r="BD94" s="9">
        <f t="shared" si="492"/>
        <v>149284.5</v>
      </c>
      <c r="BE94" s="49">
        <f t="shared" si="493"/>
        <v>418.32509316028211</v>
      </c>
      <c r="BF94" s="89">
        <f t="shared" si="494"/>
        <v>0.56022243254302306</v>
      </c>
      <c r="BG94" s="85"/>
      <c r="BH94" s="85"/>
      <c r="BI94" s="85"/>
      <c r="BJ94" s="85"/>
      <c r="BK94" s="85"/>
      <c r="BL94" s="85"/>
      <c r="BM94" s="90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</row>
    <row r="95" spans="1:109" s="155" customFormat="1" ht="15" customHeight="1" x14ac:dyDescent="0.2">
      <c r="A95" s="138">
        <f>Input!A95</f>
        <v>8307</v>
      </c>
      <c r="B95" s="138" t="str">
        <f>Input!B95</f>
        <v>Hu1-13</v>
      </c>
      <c r="C95" s="138">
        <f>Input!O95</f>
        <v>2.081282822592188</v>
      </c>
      <c r="D95" s="138">
        <f>C95*Input!P95/100</f>
        <v>3.9267366702288295E-2</v>
      </c>
      <c r="E95" s="139">
        <f>Input!M95</f>
        <v>2.7191450443086329</v>
      </c>
      <c r="F95" s="140">
        <f>E95*Input!N95/100</f>
        <v>6.7626361594464108E-4</v>
      </c>
      <c r="G95" s="141">
        <f t="shared" si="469"/>
        <v>374.9157187092743</v>
      </c>
      <c r="H95" s="140">
        <f>G95*Input!L95/100</f>
        <v>4.0610102740794615E-2</v>
      </c>
      <c r="I95" s="138">
        <v>0</v>
      </c>
      <c r="J95" s="142">
        <f>(((C95*$G$4*0.000000001*Input!G95*(234/233))-(I95*0.000000000000001))/Input!F95)*1000000000000</f>
        <v>755.5546176185079</v>
      </c>
      <c r="K95" s="138">
        <f>J95*Input!P95/100</f>
        <v>14.254977704895284</v>
      </c>
      <c r="L95" s="143">
        <f t="shared" si="470"/>
        <v>10.448771155733493</v>
      </c>
      <c r="M95" s="144">
        <f>L95*Input!P95/100</f>
        <v>0.19713597984221398</v>
      </c>
      <c r="N95" s="138">
        <v>0</v>
      </c>
      <c r="O95" s="142">
        <f>(((G95*$D$4*0.000000001*Input!G95*(238/236))-(N95*0.000000001))/Input!F95)*1000000</f>
        <v>13.710252980986589</v>
      </c>
      <c r="P95" s="138">
        <f>O95*Input!N95/100</f>
        <v>3.4098016491780087E-3</v>
      </c>
      <c r="Q95" s="145">
        <f t="shared" si="471"/>
        <v>10.229208504335189</v>
      </c>
      <c r="R95" s="146">
        <f>Q95*Input!N95/100</f>
        <v>2.544050213824567E-3</v>
      </c>
      <c r="S95" s="144">
        <f>Input!S95*0.0000028263/0.000000000155125</f>
        <v>0.99718472088317245</v>
      </c>
      <c r="T95" s="138">
        <f>S95*Input!T95/100</f>
        <v>3.2959974386264331E-3</v>
      </c>
      <c r="U95" s="144">
        <f>S95</f>
        <v>0.99718472088317245</v>
      </c>
      <c r="V95" s="138">
        <f>U95*Input!T95/100</f>
        <v>3.2959974386264331E-3</v>
      </c>
      <c r="W95" s="147">
        <v>0</v>
      </c>
      <c r="X95" s="142">
        <f>((($L$4*0.000000001*Input!G95/Input!W95*(232/229))-(W95*0.000000001))/Input!F95)*1000000000</f>
        <v>-2.9462386222710777E-2</v>
      </c>
      <c r="Y95" s="142">
        <f>X95*Input!X95/100</f>
        <v>3.8305965601780859E-2</v>
      </c>
      <c r="Z95" s="142">
        <f t="shared" si="472"/>
        <v>-7.1938717102400093E-6</v>
      </c>
      <c r="AA95" s="142">
        <f>Z95*Input!X95/100</f>
        <v>9.3532207538457741E-6</v>
      </c>
      <c r="AB95" s="143">
        <v>0</v>
      </c>
      <c r="AC95" s="143">
        <v>0.85</v>
      </c>
      <c r="AD95" s="142">
        <f>(((Input!G95*$L$4*0.000000001*Input!U95*(230/229))-((AB95*0.000000000000001)+(Input!G95*AC95*0.000000000000001)))/Input!F95)*1000000000000</f>
        <v>224.0538416447103</v>
      </c>
      <c r="AE95" s="142">
        <f>AD95*Input!V95/100</f>
        <v>0.98992821811843745</v>
      </c>
      <c r="AF95" s="142">
        <f t="shared" si="473"/>
        <v>10.214283868201022</v>
      </c>
      <c r="AG95" s="142">
        <f>AF95*Input!V95/100</f>
        <v>4.5129366025502646E-2</v>
      </c>
      <c r="AH95" s="138">
        <f t="shared" si="474"/>
        <v>-1419859.052207124</v>
      </c>
      <c r="AI95" s="147">
        <f t="shared" si="475"/>
        <v>-1846061.8105692496</v>
      </c>
      <c r="AJ95" s="144">
        <f t="shared" si="476"/>
        <v>-2.8152791168275515</v>
      </c>
      <c r="AK95" s="147">
        <f t="shared" si="477"/>
        <v>3.2959974386264332</v>
      </c>
      <c r="AL95" s="147">
        <f t="shared" si="478"/>
        <v>0.99854097840240119</v>
      </c>
      <c r="AM95" s="147">
        <f t="shared" si="479"/>
        <v>4.4187981369762878E-3</v>
      </c>
      <c r="AN95" s="138">
        <f>AF95/Q95</f>
        <v>0.99854097840240119</v>
      </c>
      <c r="AO95" s="142">
        <f t="shared" si="480"/>
        <v>4.4187981369762878E-3</v>
      </c>
      <c r="AP95" s="138" t="str">
        <f t="shared" si="481"/>
        <v>Out of range</v>
      </c>
      <c r="AQ95" s="138" t="e">
        <f t="shared" si="482"/>
        <v>#VALUE!</v>
      </c>
      <c r="AR95" s="138" t="e">
        <f t="shared" si="483"/>
        <v>#VALUE!</v>
      </c>
      <c r="AS95" s="146">
        <f t="shared" si="484"/>
        <v>-7.0326767776717147E-7</v>
      </c>
      <c r="AT95" s="146">
        <f t="shared" si="485"/>
        <v>-9.1436408994910163E-7</v>
      </c>
      <c r="AU95" s="138">
        <v>0.75</v>
      </c>
      <c r="AV95" s="138">
        <f t="shared" si="486"/>
        <v>0.375</v>
      </c>
      <c r="AW95" s="138" t="str">
        <f t="shared" si="487"/>
        <v>Out of range</v>
      </c>
      <c r="AX95" s="148">
        <f t="shared" si="488"/>
        <v>302.39737823569999</v>
      </c>
      <c r="AY95" s="148" t="e">
        <f t="shared" si="489"/>
        <v>#VALUE!</v>
      </c>
      <c r="AZ95" s="138" t="str">
        <f>Input!B95</f>
        <v>Hu1-13</v>
      </c>
      <c r="BA95" s="149">
        <f>Input!E95</f>
        <v>0</v>
      </c>
      <c r="BB95" s="138" t="e">
        <f t="shared" si="490"/>
        <v>#VALUE!</v>
      </c>
      <c r="BC95" s="144" t="e">
        <f t="shared" si="491"/>
        <v>#VALUE!</v>
      </c>
      <c r="BD95" s="138" t="e">
        <f t="shared" si="492"/>
        <v>#VALUE!</v>
      </c>
      <c r="BE95" s="150" t="e">
        <f t="shared" si="493"/>
        <v>#VALUE!</v>
      </c>
      <c r="BF95" s="151" t="e">
        <f t="shared" si="494"/>
        <v>#VALUE!</v>
      </c>
      <c r="BG95" s="152"/>
      <c r="BH95" s="152"/>
      <c r="BI95" s="152"/>
      <c r="BJ95" s="152"/>
      <c r="BK95" s="152"/>
      <c r="BL95" s="152"/>
      <c r="BM95" s="156"/>
      <c r="BN95" s="152"/>
      <c r="BO95" s="152"/>
      <c r="BP95" s="152"/>
      <c r="BQ95" s="152"/>
      <c r="BR95" s="152"/>
      <c r="BS95" s="152"/>
      <c r="BT95" s="152"/>
      <c r="BU95" s="152"/>
      <c r="BV95" s="152"/>
      <c r="BW95" s="152"/>
      <c r="BX95" s="152"/>
      <c r="BY95" s="152"/>
      <c r="BZ95" s="152"/>
      <c r="CA95" s="152"/>
      <c r="CB95" s="152"/>
      <c r="CC95" s="152"/>
      <c r="CD95" s="152"/>
      <c r="CE95" s="152"/>
      <c r="CF95" s="152"/>
      <c r="CG95" s="152"/>
      <c r="CH95" s="152"/>
      <c r="CI95" s="152"/>
      <c r="CJ95" s="152"/>
      <c r="CK95" s="152"/>
      <c r="CL95" s="152"/>
      <c r="CM95" s="152"/>
      <c r="CN95" s="152"/>
      <c r="CO95" s="152"/>
      <c r="CP95" s="152"/>
      <c r="CQ95" s="152"/>
      <c r="CR95" s="152"/>
      <c r="CS95" s="152"/>
      <c r="CT95" s="152"/>
      <c r="CU95" s="152"/>
      <c r="CV95" s="152"/>
      <c r="CW95" s="152"/>
      <c r="CX95" s="152"/>
      <c r="CY95" s="152"/>
      <c r="CZ95" s="152"/>
      <c r="DA95" s="152"/>
      <c r="DB95" s="152"/>
      <c r="DC95" s="152"/>
      <c r="DD95" s="152"/>
      <c r="DE95" s="152"/>
    </row>
    <row r="96" spans="1:109" ht="15" customHeight="1" x14ac:dyDescent="0.2">
      <c r="A96" s="9">
        <f>Input!A96</f>
        <v>8014</v>
      </c>
      <c r="B96" s="9" t="str">
        <f>Input!B96</f>
        <v>M39-1/62</v>
      </c>
      <c r="C96" s="9">
        <f>Input!O96</f>
        <v>1.2150859849326268</v>
      </c>
      <c r="D96" s="9">
        <f>C96*Input!P96/100</f>
        <v>5.1715416774167329E-3</v>
      </c>
      <c r="E96" s="11">
        <f>Input!M96</f>
        <v>0.56783494706583115</v>
      </c>
      <c r="F96" s="12">
        <f>E96*Input!N96/100</f>
        <v>5.1395357555955891E-5</v>
      </c>
      <c r="G96" s="13">
        <f t="shared" si="469"/>
        <v>78.2930825014368</v>
      </c>
      <c r="H96" s="12">
        <f>G96*Input!L96/100</f>
        <v>8.0837219335257587E-3</v>
      </c>
      <c r="I96" s="9">
        <v>0.3</v>
      </c>
      <c r="J96" s="21">
        <f>(((C96*$G$4*0.000000001*Input!G96*(234/233))-(I96*0.000000000000001))/Input!F96)*1000000000000</f>
        <v>31.172833943864063</v>
      </c>
      <c r="K96" s="9">
        <f>J96*Input!P96/100</f>
        <v>0.13267506328189835</v>
      </c>
      <c r="L96" s="14">
        <f t="shared" si="470"/>
        <v>0.43109763418794572</v>
      </c>
      <c r="M96" s="22">
        <f>L96*Input!P96/100</f>
        <v>1.8347996848653721E-3</v>
      </c>
      <c r="N96" s="9">
        <v>5.0000000000000001E-3</v>
      </c>
      <c r="O96" s="21">
        <f>(((G96*$D$4*0.000000001*Input!G96*(238/236))-(N96*0.000000001))/Input!F96)*1000000</f>
        <v>0.20231484526013671</v>
      </c>
      <c r="P96" s="58">
        <f>O96*Input!N96/100</f>
        <v>1.8311736297232743E-5</v>
      </c>
      <c r="Q96" s="66">
        <f t="shared" si="471"/>
        <v>0.15094694011542054</v>
      </c>
      <c r="R96" s="67">
        <f>Q96*Input!N96/100</f>
        <v>1.3662371432574211E-5</v>
      </c>
      <c r="S96" s="65">
        <f>Input!S96*0.0000028263/0.000000000155125</f>
        <v>2.8228776234306117</v>
      </c>
      <c r="T96" s="9">
        <f>S96*Input!T96/100</f>
        <v>3.1496883545737344E-3</v>
      </c>
      <c r="U96" s="9">
        <f>S96*1/((U95+U97)/2)</f>
        <v>2.8359993954464371</v>
      </c>
      <c r="V96" s="9">
        <f>U96*Input!T96/100</f>
        <v>3.164329262903083E-3</v>
      </c>
      <c r="W96" s="3">
        <v>3.0000000000000001E-3</v>
      </c>
      <c r="X96" s="21">
        <f>((($L$4*0.000000001*Input!G96/Input!W96*(232/229))-(W96*0.000000001))/Input!F96)*1000000000</f>
        <v>3.219312601496549E-2</v>
      </c>
      <c r="Y96" s="21">
        <f>X96*Input!X96/100</f>
        <v>2.0912433958670409E-4</v>
      </c>
      <c r="Z96" s="21">
        <f t="shared" si="472"/>
        <v>7.8606402330280591E-6</v>
      </c>
      <c r="AA96" s="21">
        <f>Z96*Input!X96/100</f>
        <v>5.1062180065909045E-8</v>
      </c>
      <c r="AB96" s="14">
        <v>0.05</v>
      </c>
      <c r="AC96" s="14">
        <v>0.85</v>
      </c>
      <c r="AD96" s="21">
        <f>(((Input!G96*$L$4*0.000000001*Input!U96*(230/229))-((AB96*0.000000000000001)+(Input!G96*AC96*0.000000000000001)))/Input!F96)*1000000000000</f>
        <v>8.1431152575235846</v>
      </c>
      <c r="AE96" s="21">
        <f>AD96*Input!V96/100</f>
        <v>2.4441766830005568E-2</v>
      </c>
      <c r="AF96" s="21">
        <f t="shared" si="473"/>
        <v>0.37123260284784532</v>
      </c>
      <c r="AG96" s="21">
        <f>AF96*Input!V96/100</f>
        <v>1.114264066214688E-3</v>
      </c>
      <c r="AH96" s="9">
        <f t="shared" si="474"/>
        <v>47226.76421292466</v>
      </c>
      <c r="AI96" s="3">
        <f t="shared" si="475"/>
        <v>337.94793935631208</v>
      </c>
      <c r="AJ96" s="22">
        <f t="shared" si="476"/>
        <v>1835.9993954464371</v>
      </c>
      <c r="AK96" s="3">
        <f t="shared" si="477"/>
        <v>3.1643292629030828</v>
      </c>
      <c r="AL96" s="3">
        <f t="shared" si="478"/>
        <v>2.4593582524030291</v>
      </c>
      <c r="AM96" s="3">
        <f t="shared" si="479"/>
        <v>7.3851816060896752E-3</v>
      </c>
      <c r="AN96" s="9">
        <f>AL96*1/((AN95+AN97)/2)</f>
        <v>2.4676479636245108</v>
      </c>
      <c r="AO96" s="21">
        <f t="shared" si="480"/>
        <v>7.4100746946719762E-3</v>
      </c>
      <c r="AP96" s="58">
        <f t="shared" si="481"/>
        <v>160.90119999999999</v>
      </c>
      <c r="AQ96" s="58">
        <f t="shared" si="482"/>
        <v>1.0052000000000001</v>
      </c>
      <c r="AR96" s="58">
        <f t="shared" si="483"/>
        <v>0.62473120150750905</v>
      </c>
      <c r="AS96" s="67">
        <f t="shared" si="484"/>
        <v>5.2075518900995772E-5</v>
      </c>
      <c r="AT96" s="67">
        <f t="shared" si="485"/>
        <v>3.3831183630949579E-7</v>
      </c>
      <c r="AU96" s="58">
        <v>0.75</v>
      </c>
      <c r="AV96" s="58">
        <f t="shared" si="486"/>
        <v>0.375</v>
      </c>
      <c r="AW96" s="58">
        <f t="shared" si="487"/>
        <v>160.90010000000001</v>
      </c>
      <c r="AX96" s="57">
        <f t="shared" si="488"/>
        <v>1.0219270924999999</v>
      </c>
      <c r="AY96" s="47">
        <f t="shared" si="489"/>
        <v>0.97459451671026742</v>
      </c>
      <c r="AZ96" s="9" t="str">
        <f>Input!B96</f>
        <v>M39-1/62</v>
      </c>
      <c r="BA96" s="48">
        <f>Input!E96</f>
        <v>12.4</v>
      </c>
      <c r="BB96" s="58">
        <f t="shared" si="490"/>
        <v>2893.1356546679217</v>
      </c>
      <c r="BC96" s="22">
        <f t="shared" si="491"/>
        <v>9.7308075121233699</v>
      </c>
      <c r="BD96" s="9">
        <f t="shared" si="492"/>
        <v>160842.1</v>
      </c>
      <c r="BE96" s="49">
        <f t="shared" si="493"/>
        <v>487.29725835513369</v>
      </c>
      <c r="BF96" s="89">
        <f t="shared" si="494"/>
        <v>0.60571405282549062</v>
      </c>
      <c r="BG96" s="85"/>
      <c r="BH96" s="85"/>
      <c r="BI96" s="85"/>
      <c r="BJ96" s="85"/>
      <c r="BK96" s="85"/>
      <c r="BL96" s="85"/>
      <c r="BM96" s="90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</row>
    <row r="97" spans="1:109" s="155" customFormat="1" ht="15" customHeight="1" x14ac:dyDescent="0.2">
      <c r="A97" s="138">
        <f>Input!A97</f>
        <v>8307</v>
      </c>
      <c r="B97" s="138" t="str">
        <f>Input!B97</f>
        <v>Hu1-13</v>
      </c>
      <c r="C97" s="138">
        <f>Input!O97</f>
        <v>2.102798136332245</v>
      </c>
      <c r="D97" s="138">
        <f>C97*Input!P97/100</f>
        <v>4.8748244074976028E-2</v>
      </c>
      <c r="E97" s="139">
        <f>Input!M97</f>
        <v>2.7188498745616538</v>
      </c>
      <c r="F97" s="140">
        <f>E97*Input!N97/100</f>
        <v>7.7511322206932204E-4</v>
      </c>
      <c r="G97" s="141">
        <f t="shared" si="469"/>
        <v>374.87502070456082</v>
      </c>
      <c r="H97" s="140">
        <f>G97*Input!L97/100</f>
        <v>3.5041573475021612E-2</v>
      </c>
      <c r="I97" s="138">
        <v>0</v>
      </c>
      <c r="J97" s="142">
        <f>(((C97*$G$4*0.000000001*Input!G97*(234/233))-(I97*0.000000000000001))/Input!F97)*1000000000000</f>
        <v>763.36518255920362</v>
      </c>
      <c r="K97" s="138">
        <f>J97*Input!P97/100</f>
        <v>17.69675918709062</v>
      </c>
      <c r="L97" s="143">
        <f t="shared" si="470"/>
        <v>10.55678559143314</v>
      </c>
      <c r="M97" s="144">
        <f>L97*Input!P97/100</f>
        <v>0.24473331594063269</v>
      </c>
      <c r="N97" s="138">
        <v>0</v>
      </c>
      <c r="O97" s="142">
        <f>(((G97*$D$4*0.000000001*Input!G97*(238/236))-(N97*0.000000001))/Input!F97)*1000000</f>
        <v>13.708764699987423</v>
      </c>
      <c r="P97" s="138">
        <f>O97*Input!N97/100</f>
        <v>3.9082131296089249E-3</v>
      </c>
      <c r="Q97" s="145">
        <f t="shared" si="471"/>
        <v>10.228098099102359</v>
      </c>
      <c r="R97" s="146">
        <f>Q97*Input!N97/100</f>
        <v>2.9159146105904492E-3</v>
      </c>
      <c r="S97" s="144">
        <f>Input!S97*0.0000028263/0.000000000155125</f>
        <v>0.99356155922048739</v>
      </c>
      <c r="T97" s="138">
        <f>S97*Input!T97/100</f>
        <v>3.1237787197874517E-3</v>
      </c>
      <c r="U97" s="144">
        <f>S97</f>
        <v>0.99356155922048739</v>
      </c>
      <c r="V97" s="138">
        <f>U97*Input!T97/100</f>
        <v>3.1237787197874517E-3</v>
      </c>
      <c r="W97" s="147">
        <v>0</v>
      </c>
      <c r="X97" s="142">
        <f>((($L$4*0.000000001*Input!G97/Input!W97*(232/229))-(W97*0.000000001))/Input!F97)*1000000000</f>
        <v>4.4545664814709084E-2</v>
      </c>
      <c r="Y97" s="142">
        <f>X97*Input!X97/100</f>
        <v>6.0321293648831514E-2</v>
      </c>
      <c r="Z97" s="142">
        <f t="shared" si="472"/>
        <v>1.0876776765533995E-5</v>
      </c>
      <c r="AA97" s="142">
        <f>Z97*Input!X97/100</f>
        <v>1.4728733939782122E-5</v>
      </c>
      <c r="AB97" s="143">
        <v>0</v>
      </c>
      <c r="AC97" s="143">
        <v>0.85</v>
      </c>
      <c r="AD97" s="142">
        <f>(((Input!G97*$L$4*0.000000001*Input!U97*(230/229))-((AB97*0.000000000000001)+(Input!G97*AC97*0.000000000000001)))/Input!F97)*1000000000000</f>
        <v>223.17681334823325</v>
      </c>
      <c r="AE97" s="142">
        <f>AD97*Input!V97/100</f>
        <v>1.1024679011539509</v>
      </c>
      <c r="AF97" s="142">
        <f t="shared" si="473"/>
        <v>10.174301442928144</v>
      </c>
      <c r="AG97" s="142">
        <f>AF97*Input!V97/100</f>
        <v>5.0259884031906316E-2</v>
      </c>
      <c r="AH97" s="138">
        <f t="shared" si="474"/>
        <v>935415.11996165686</v>
      </c>
      <c r="AI97" s="147">
        <f t="shared" si="475"/>
        <v>1266696.2276803467</v>
      </c>
      <c r="AJ97" s="144">
        <f t="shared" si="476"/>
        <v>-6.4384407795126108</v>
      </c>
      <c r="AK97" s="147">
        <f t="shared" si="477"/>
        <v>3.1237787197874516</v>
      </c>
      <c r="AL97" s="147">
        <f t="shared" si="478"/>
        <v>0.9947403069805385</v>
      </c>
      <c r="AM97" s="147">
        <f t="shared" si="479"/>
        <v>4.9220795934205733E-3</v>
      </c>
      <c r="AN97" s="138">
        <f>AF97/Q97</f>
        <v>0.9947403069805385</v>
      </c>
      <c r="AO97" s="142">
        <f t="shared" si="480"/>
        <v>4.9220795934205733E-3</v>
      </c>
      <c r="AP97" s="138" t="str">
        <f t="shared" si="481"/>
        <v>Out of range</v>
      </c>
      <c r="AQ97" s="138" t="e">
        <f t="shared" si="482"/>
        <v>#VALUE!</v>
      </c>
      <c r="AR97" s="138" t="e">
        <f t="shared" si="483"/>
        <v>#VALUE!</v>
      </c>
      <c r="AS97" s="146">
        <f t="shared" si="484"/>
        <v>1.0634212402097087E-6</v>
      </c>
      <c r="AT97" s="146">
        <f t="shared" si="485"/>
        <v>1.4400266915200775E-6</v>
      </c>
      <c r="AU97" s="138">
        <v>0.75</v>
      </c>
      <c r="AV97" s="138">
        <f t="shared" si="486"/>
        <v>0.375</v>
      </c>
      <c r="AW97" s="138" t="str">
        <f t="shared" si="487"/>
        <v>Out of range</v>
      </c>
      <c r="AX97" s="148">
        <f t="shared" si="488"/>
        <v>283.31032982829998</v>
      </c>
      <c r="AY97" s="148" t="e">
        <f t="shared" si="489"/>
        <v>#VALUE!</v>
      </c>
      <c r="AZ97" s="138" t="str">
        <f>Input!B97</f>
        <v>Hu1-13</v>
      </c>
      <c r="BA97" s="149">
        <f>Input!E97</f>
        <v>0</v>
      </c>
      <c r="BB97" s="138" t="e">
        <f t="shared" si="490"/>
        <v>#VALUE!</v>
      </c>
      <c r="BC97" s="144" t="e">
        <f t="shared" si="491"/>
        <v>#VALUE!</v>
      </c>
      <c r="BD97" s="138" t="e">
        <f t="shared" si="492"/>
        <v>#VALUE!</v>
      </c>
      <c r="BE97" s="150" t="e">
        <f t="shared" si="493"/>
        <v>#VALUE!</v>
      </c>
      <c r="BF97" s="151" t="e">
        <f t="shared" si="494"/>
        <v>#VALUE!</v>
      </c>
      <c r="BG97" s="152"/>
      <c r="BH97" s="152"/>
      <c r="BI97" s="152"/>
      <c r="BJ97" s="152"/>
      <c r="BK97" s="152"/>
      <c r="BL97" s="152"/>
      <c r="BM97" s="156"/>
      <c r="BN97" s="152"/>
      <c r="BO97" s="152"/>
      <c r="BP97" s="152"/>
      <c r="BQ97" s="152"/>
      <c r="BR97" s="152"/>
      <c r="BS97" s="152"/>
      <c r="BT97" s="152"/>
      <c r="BU97" s="152"/>
      <c r="BV97" s="152"/>
      <c r="BW97" s="152"/>
      <c r="BX97" s="152"/>
      <c r="BY97" s="152"/>
      <c r="BZ97" s="152"/>
      <c r="CA97" s="152"/>
      <c r="CB97" s="152"/>
      <c r="CC97" s="152"/>
      <c r="CD97" s="152"/>
      <c r="CE97" s="152"/>
      <c r="CF97" s="152"/>
      <c r="CG97" s="152"/>
      <c r="CH97" s="152"/>
      <c r="CI97" s="152"/>
      <c r="CJ97" s="152"/>
      <c r="CK97" s="152"/>
      <c r="CL97" s="152"/>
      <c r="CM97" s="152"/>
      <c r="CN97" s="152"/>
      <c r="CO97" s="152"/>
      <c r="CP97" s="152"/>
      <c r="CQ97" s="152"/>
      <c r="CR97" s="152"/>
      <c r="CS97" s="152"/>
      <c r="CT97" s="152"/>
      <c r="CU97" s="152"/>
      <c r="CV97" s="152"/>
      <c r="CW97" s="152"/>
      <c r="CX97" s="152"/>
      <c r="CY97" s="152"/>
      <c r="CZ97" s="152"/>
      <c r="DA97" s="152"/>
      <c r="DB97" s="152"/>
      <c r="DC97" s="152"/>
      <c r="DD97" s="152"/>
      <c r="DE97" s="152"/>
    </row>
    <row r="98" spans="1:109" ht="15" customHeight="1" x14ac:dyDescent="0.2">
      <c r="A98" s="9">
        <f>Input!A98</f>
        <v>8308</v>
      </c>
      <c r="B98" s="9" t="str">
        <f>Input!B98</f>
        <v>M39-62</v>
      </c>
      <c r="C98" s="9">
        <f>Input!O98</f>
        <v>0.84921789919686896</v>
      </c>
      <c r="D98" s="9">
        <f>C98*Input!P98/100</f>
        <v>3.4756639189907072E-3</v>
      </c>
      <c r="E98" s="11">
        <f>Input!M98</f>
        <v>0.40168640364339453</v>
      </c>
      <c r="F98" s="12">
        <f>E98*Input!N98/100</f>
        <v>5.5922251105386827E-5</v>
      </c>
      <c r="G98" s="13">
        <f t="shared" si="469"/>
        <v>55.384521334351234</v>
      </c>
      <c r="H98" s="12">
        <f>G98*Input!L98/100</f>
        <v>8.2253245371824765E-3</v>
      </c>
      <c r="I98" s="9">
        <v>0.3</v>
      </c>
      <c r="J98" s="21">
        <f>(((C98*$G$4*0.000000001*Input!G98*(234/233))-(I98*0.000000000000001))/Input!F98)*1000000000000</f>
        <v>23.241633727279957</v>
      </c>
      <c r="K98" s="9">
        <f>J98*Input!P98/100</f>
        <v>9.512294528966081E-2</v>
      </c>
      <c r="L98" s="14">
        <f t="shared" si="470"/>
        <v>0.32141490031147268</v>
      </c>
      <c r="M98" s="22">
        <f>L98*Input!P98/100</f>
        <v>1.3154811893332495E-3</v>
      </c>
      <c r="N98" s="9">
        <v>5.0000000000000001E-3</v>
      </c>
      <c r="O98" s="21">
        <f>(((G98*$D$4*0.000000001*Input!G98*(238/236))-(N98*0.000000001))/Input!F98)*1000000</f>
        <v>0.15267054548865536</v>
      </c>
      <c r="P98" s="58">
        <f>O98*Input!N98/100</f>
        <v>2.1254591899984917E-5</v>
      </c>
      <c r="Q98" s="66">
        <f t="shared" si="471"/>
        <v>0.11390736877283106</v>
      </c>
      <c r="R98" s="67">
        <f>Q98*Input!N98/100</f>
        <v>1.5858033584136987E-5</v>
      </c>
      <c r="S98" s="65">
        <f>Input!S98*0.0000028263/0.000000000155125</f>
        <v>2.8122957281638725</v>
      </c>
      <c r="T98" s="9">
        <f>S98*Input!T98/100</f>
        <v>4.4806261058400352E-3</v>
      </c>
      <c r="U98" s="9">
        <f>S98*1/((U97+U99)/2)</f>
        <v>2.8189305662628237</v>
      </c>
      <c r="V98" s="9">
        <f>U98*Input!T98/100</f>
        <v>4.4911969105020299E-3</v>
      </c>
      <c r="W98" s="3">
        <v>3.0000000000000001E-3</v>
      </c>
      <c r="X98" s="21">
        <f>((($L$4*0.000000001*Input!G98/Input!W98*(232/229))-(W98*0.000000001))/Input!F98)*1000000000</f>
        <v>0.11664011835332541</v>
      </c>
      <c r="Y98" s="21">
        <f>X98*Input!X98/100</f>
        <v>4.938932119031474E-4</v>
      </c>
      <c r="Z98" s="21">
        <f t="shared" si="472"/>
        <v>2.8480179485741284E-5</v>
      </c>
      <c r="AA98" s="21">
        <f>Z98*Input!X98/100</f>
        <v>1.2059459061231196E-7</v>
      </c>
      <c r="AB98" s="14">
        <v>0.05</v>
      </c>
      <c r="AC98" s="14">
        <v>0.85</v>
      </c>
      <c r="AD98" s="21">
        <f>(((Input!G98*$L$4*0.000000001*Input!U98*(230/229))-((AB98*0.000000000000001)+(Input!G98*AC98*0.000000000000001)))/Input!F98)*1000000000000</f>
        <v>5.8789120240681809</v>
      </c>
      <c r="AE98" s="21">
        <f>AD98*Input!V98/100</f>
        <v>2.0977791365818607E-2</v>
      </c>
      <c r="AF98" s="21">
        <f t="shared" si="473"/>
        <v>0.26801092009497507</v>
      </c>
      <c r="AG98" s="21">
        <f>AF98*Input!V98/100</f>
        <v>9.5634653869558625E-4</v>
      </c>
      <c r="AH98" s="9">
        <f t="shared" si="474"/>
        <v>9410.4364837010871</v>
      </c>
      <c r="AI98" s="3">
        <f t="shared" si="475"/>
        <v>52.109040432282818</v>
      </c>
      <c r="AJ98" s="22">
        <f t="shared" si="476"/>
        <v>1818.9305662628237</v>
      </c>
      <c r="AK98" s="3">
        <f t="shared" si="477"/>
        <v>4.4911969105020297</v>
      </c>
      <c r="AL98" s="3">
        <f t="shared" si="478"/>
        <v>2.3528848307388914</v>
      </c>
      <c r="AM98" s="3">
        <f t="shared" si="479"/>
        <v>8.402214393467217E-3</v>
      </c>
      <c r="AN98" s="9">
        <f>AL98*1/((AN97+AN99)/2)</f>
        <v>2.3562478322069293</v>
      </c>
      <c r="AO98" s="21">
        <f t="shared" si="480"/>
        <v>8.4142237612742782E-3</v>
      </c>
      <c r="AP98" s="58">
        <f t="shared" si="481"/>
        <v>149.57900000000001</v>
      </c>
      <c r="AQ98" s="58">
        <f t="shared" si="482"/>
        <v>0.9234</v>
      </c>
      <c r="AR98" s="58">
        <f t="shared" si="483"/>
        <v>0.6173326469624747</v>
      </c>
      <c r="AS98" s="67">
        <f t="shared" si="484"/>
        <v>2.5002929830237914E-4</v>
      </c>
      <c r="AT98" s="67">
        <f t="shared" si="485"/>
        <v>1.0592796194920279E-6</v>
      </c>
      <c r="AU98" s="58">
        <v>0.75</v>
      </c>
      <c r="AV98" s="58">
        <f t="shared" si="486"/>
        <v>0.375</v>
      </c>
      <c r="AW98" s="58">
        <f t="shared" si="487"/>
        <v>149.5736</v>
      </c>
      <c r="AX98" s="57">
        <f t="shared" si="488"/>
        <v>1.0860692946999999</v>
      </c>
      <c r="AY98" s="47">
        <f t="shared" si="489"/>
        <v>1.0584814123818373</v>
      </c>
      <c r="AZ98" s="9" t="str">
        <f>Input!B98</f>
        <v>M39-62</v>
      </c>
      <c r="BA98" s="48">
        <f>Input!E98</f>
        <v>8.1999999999999993</v>
      </c>
      <c r="BB98" s="58">
        <f t="shared" si="490"/>
        <v>2775.9376807891254</v>
      </c>
      <c r="BC98" s="22">
        <f t="shared" si="491"/>
        <v>10.935518837341206</v>
      </c>
      <c r="BD98" s="9">
        <f t="shared" si="492"/>
        <v>149515.6</v>
      </c>
      <c r="BE98" s="49">
        <f t="shared" si="493"/>
        <v>529.24070619091867</v>
      </c>
      <c r="BF98" s="89">
        <f t="shared" si="494"/>
        <v>0.70766593328089811</v>
      </c>
      <c r="BG98" s="85"/>
      <c r="BH98" s="85"/>
      <c r="BI98" s="85"/>
      <c r="BJ98" s="85"/>
      <c r="BK98" s="85"/>
      <c r="BL98" s="85"/>
      <c r="BM98" s="90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</row>
    <row r="99" spans="1:109" s="155" customFormat="1" ht="15" customHeight="1" x14ac:dyDescent="0.2">
      <c r="A99" s="138">
        <f>Input!A99</f>
        <v>8307</v>
      </c>
      <c r="B99" s="138" t="str">
        <f>Input!B99</f>
        <v>Hu1-13</v>
      </c>
      <c r="C99" s="138">
        <f>Input!O99</f>
        <v>2.0756659623342189</v>
      </c>
      <c r="D99" s="138">
        <f>C99*Input!P99/100</f>
        <v>1.5581904593598053E-2</v>
      </c>
      <c r="E99" s="139">
        <f>Input!M99</f>
        <v>2.7200804902057332</v>
      </c>
      <c r="F99" s="140">
        <f>E99*Input!N99/100</f>
        <v>3.2502932651658358E-4</v>
      </c>
      <c r="G99" s="141">
        <f t="shared" si="469"/>
        <v>375.04469798956649</v>
      </c>
      <c r="H99" s="140">
        <f>G99*Input!L99/100</f>
        <v>3.0004997920363867E-2</v>
      </c>
      <c r="I99" s="138">
        <v>0</v>
      </c>
      <c r="J99" s="142">
        <f>(((C99*$G$4*0.000000001*Input!G99*(234/233))-(I99*0.000000000000001))/Input!F99)*1000000000000</f>
        <v>753.51556523295039</v>
      </c>
      <c r="K99" s="138">
        <f>J99*Input!P99/100</f>
        <v>5.65659786319722</v>
      </c>
      <c r="L99" s="143">
        <f t="shared" si="470"/>
        <v>10.420572543410273</v>
      </c>
      <c r="M99" s="144">
        <f>L99*Input!P99/100</f>
        <v>7.8226636717349349E-2</v>
      </c>
      <c r="N99" s="138">
        <v>0</v>
      </c>
      <c r="O99" s="142">
        <f>(((G99*$D$4*0.000000001*Input!G99*(238/236))-(N99*0.000000001))/Input!F99)*1000000</f>
        <v>13.714969610548561</v>
      </c>
      <c r="P99" s="138">
        <f>O99*Input!N99/100</f>
        <v>1.6388365534634772E-3</v>
      </c>
      <c r="Q99" s="145">
        <f t="shared" si="471"/>
        <v>10.232727577782924</v>
      </c>
      <c r="R99" s="146">
        <f>Q99*Input!N99/100</f>
        <v>1.2227346084096569E-3</v>
      </c>
      <c r="S99" s="144">
        <f>Input!S99*0.0000028263/0.000000000155125</f>
        <v>1.001731096669404</v>
      </c>
      <c r="T99" s="138">
        <f>S99*Input!T99/100</f>
        <v>1.3142362831241527E-3</v>
      </c>
      <c r="U99" s="144">
        <f>S99</f>
        <v>1.001731096669404</v>
      </c>
      <c r="V99" s="138">
        <f>U99*Input!T99/100</f>
        <v>1.3142362831241527E-3</v>
      </c>
      <c r="W99" s="147">
        <v>0</v>
      </c>
      <c r="X99" s="142">
        <f>((($L$4*0.000000001*Input!G99/Input!W99*(232/229))-(W99*0.000000001))/Input!F99)*1000000000</f>
        <v>0.53410158227938875</v>
      </c>
      <c r="Y99" s="142">
        <f>X99*Input!X99/100</f>
        <v>4.7071942311530121E-3</v>
      </c>
      <c r="Z99" s="142">
        <f t="shared" si="472"/>
        <v>1.3041232417869658E-4</v>
      </c>
      <c r="AA99" s="142">
        <f>Z99*Input!X99/100</f>
        <v>1.149362144604354E-6</v>
      </c>
      <c r="AB99" s="143">
        <v>0</v>
      </c>
      <c r="AC99" s="143">
        <v>0.85</v>
      </c>
      <c r="AD99" s="142">
        <f>(((Input!G99*$L$4*0.000000001*Input!U99*(230/229))-((AB99*0.000000000000001)+(Input!G99*AC99*0.000000000000001)))/Input!F99)*1000000000000</f>
        <v>224.99826767535558</v>
      </c>
      <c r="AE99" s="142">
        <f>AD99*Input!V99/100</f>
        <v>0.76378552888320339</v>
      </c>
      <c r="AF99" s="142">
        <f t="shared" si="473"/>
        <v>10.257338856674847</v>
      </c>
      <c r="AG99" s="142">
        <f>AF99*Input!V99/100</f>
        <v>3.4819854679431148E-2</v>
      </c>
      <c r="AH99" s="138">
        <f t="shared" si="474"/>
        <v>78653.140500891619</v>
      </c>
      <c r="AI99" s="147">
        <f t="shared" si="475"/>
        <v>742.83572189064728</v>
      </c>
      <c r="AJ99" s="144">
        <f t="shared" si="476"/>
        <v>1.7310966694039642</v>
      </c>
      <c r="AK99" s="147">
        <f t="shared" si="477"/>
        <v>1.3142362831241527</v>
      </c>
      <c r="AL99" s="147">
        <f t="shared" si="478"/>
        <v>1.0024051533381342</v>
      </c>
      <c r="AM99" s="147">
        <f t="shared" si="479"/>
        <v>3.404900591422478E-3</v>
      </c>
      <c r="AN99" s="138">
        <f>AF99/Q99</f>
        <v>1.0024051533381342</v>
      </c>
      <c r="AO99" s="142">
        <f t="shared" si="480"/>
        <v>3.404900591422478E-3</v>
      </c>
      <c r="AP99" s="138" t="str">
        <f t="shared" si="481"/>
        <v>Out of range</v>
      </c>
      <c r="AQ99" s="138" t="e">
        <f t="shared" si="482"/>
        <v>#VALUE!</v>
      </c>
      <c r="AR99" s="138" t="e">
        <f t="shared" si="483"/>
        <v>#VALUE!</v>
      </c>
      <c r="AS99" s="146">
        <f t="shared" si="484"/>
        <v>1.2744629737025833E-5</v>
      </c>
      <c r="AT99" s="146">
        <f t="shared" si="485"/>
        <v>1.1233249120359916E-7</v>
      </c>
      <c r="AU99" s="138">
        <v>0.75</v>
      </c>
      <c r="AV99" s="138">
        <f t="shared" si="486"/>
        <v>0.375</v>
      </c>
      <c r="AW99" s="138" t="str">
        <f t="shared" si="487"/>
        <v>Out of range</v>
      </c>
      <c r="AX99" s="148">
        <f t="shared" si="488"/>
        <v>342.26252898640001</v>
      </c>
      <c r="AY99" s="148" t="e">
        <f t="shared" si="489"/>
        <v>#VALUE!</v>
      </c>
      <c r="AZ99" s="138" t="str">
        <f>Input!B99</f>
        <v>Hu1-13</v>
      </c>
      <c r="BA99" s="149">
        <f>Input!E99</f>
        <v>0</v>
      </c>
      <c r="BB99" s="138" t="e">
        <f t="shared" si="490"/>
        <v>#VALUE!</v>
      </c>
      <c r="BC99" s="144" t="e">
        <f t="shared" si="491"/>
        <v>#VALUE!</v>
      </c>
      <c r="BD99" s="138" t="e">
        <f t="shared" si="492"/>
        <v>#VALUE!</v>
      </c>
      <c r="BE99" s="150" t="e">
        <f t="shared" si="493"/>
        <v>#VALUE!</v>
      </c>
      <c r="BF99" s="151" t="e">
        <f t="shared" si="494"/>
        <v>#VALUE!</v>
      </c>
      <c r="BG99" s="152"/>
      <c r="BH99" s="152"/>
      <c r="BI99" s="152"/>
      <c r="BJ99" s="152"/>
      <c r="BK99" s="152"/>
      <c r="BL99" s="152"/>
      <c r="BM99" s="156"/>
      <c r="BN99" s="152"/>
      <c r="BO99" s="152"/>
      <c r="BP99" s="152"/>
      <c r="BQ99" s="152"/>
      <c r="BR99" s="152"/>
      <c r="BS99" s="152"/>
      <c r="BT99" s="152"/>
      <c r="BU99" s="152"/>
      <c r="BV99" s="152"/>
      <c r="BW99" s="152"/>
      <c r="BX99" s="152"/>
      <c r="BY99" s="152"/>
      <c r="BZ99" s="152"/>
      <c r="CA99" s="152"/>
      <c r="CB99" s="152"/>
      <c r="CC99" s="152"/>
      <c r="CD99" s="152"/>
      <c r="CE99" s="152"/>
      <c r="CF99" s="152"/>
      <c r="CG99" s="152"/>
      <c r="CH99" s="152"/>
      <c r="CI99" s="152"/>
      <c r="CJ99" s="152"/>
      <c r="CK99" s="152"/>
      <c r="CL99" s="152"/>
      <c r="CM99" s="152"/>
      <c r="CN99" s="152"/>
      <c r="CO99" s="152"/>
      <c r="CP99" s="152"/>
      <c r="CQ99" s="152"/>
      <c r="CR99" s="152"/>
      <c r="CS99" s="152"/>
      <c r="CT99" s="152"/>
      <c r="CU99" s="152"/>
      <c r="CV99" s="152"/>
      <c r="CW99" s="152"/>
      <c r="CX99" s="152"/>
      <c r="CY99" s="152"/>
      <c r="CZ99" s="152"/>
      <c r="DA99" s="152"/>
      <c r="DB99" s="152"/>
      <c r="DC99" s="152"/>
      <c r="DD99" s="152"/>
      <c r="DE99" s="152"/>
    </row>
    <row r="100" spans="1:109" s="76" customFormat="1" ht="15" customHeight="1" x14ac:dyDescent="0.2">
      <c r="A100" s="58"/>
      <c r="B100" s="58"/>
      <c r="C100" s="58"/>
      <c r="D100" s="58"/>
      <c r="E100" s="60"/>
      <c r="F100" s="61"/>
      <c r="G100" s="59"/>
      <c r="H100" s="61"/>
      <c r="I100" s="58"/>
      <c r="J100" s="63"/>
      <c r="K100" s="58"/>
      <c r="L100" s="64"/>
      <c r="M100" s="65"/>
      <c r="N100" s="58"/>
      <c r="O100" s="63"/>
      <c r="P100" s="58"/>
      <c r="Q100" s="66"/>
      <c r="R100" s="67"/>
      <c r="S100" s="65"/>
      <c r="T100" s="58"/>
      <c r="U100" s="58"/>
      <c r="V100" s="58"/>
      <c r="W100" s="68"/>
      <c r="X100" s="63"/>
      <c r="Y100" s="63"/>
      <c r="Z100" s="63"/>
      <c r="AA100" s="63"/>
      <c r="AB100" s="64"/>
      <c r="AC100" s="64"/>
      <c r="AD100" s="63"/>
      <c r="AE100" s="63"/>
      <c r="AF100" s="63"/>
      <c r="AG100" s="63"/>
      <c r="AH100" s="58"/>
      <c r="AI100" s="68"/>
      <c r="AJ100" s="65"/>
      <c r="AK100" s="68"/>
      <c r="AL100" s="68"/>
      <c r="AM100" s="68"/>
      <c r="AN100" s="58"/>
      <c r="AO100" s="63"/>
      <c r="AP100" s="58"/>
      <c r="AQ100" s="58"/>
      <c r="AR100" s="58"/>
      <c r="AS100" s="67"/>
      <c r="AT100" s="67"/>
      <c r="AU100" s="58"/>
      <c r="AV100" s="58"/>
      <c r="AW100" s="58"/>
      <c r="AX100" s="57"/>
      <c r="AY100" s="57"/>
      <c r="AZ100" s="58"/>
      <c r="BA100" s="69"/>
      <c r="BB100" s="58"/>
      <c r="BC100" s="65"/>
      <c r="BD100" s="58"/>
      <c r="BE100" s="62"/>
      <c r="BF100" s="74"/>
      <c r="BG100" s="75"/>
      <c r="BH100" s="75"/>
      <c r="BI100" s="75"/>
      <c r="BJ100" s="75"/>
      <c r="BK100" s="75"/>
      <c r="BL100" s="75"/>
      <c r="BM100" s="103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</row>
    <row r="101" spans="1:109" s="155" customFormat="1" ht="15" customHeight="1" x14ac:dyDescent="0.2">
      <c r="A101" s="138">
        <f>Input!A101</f>
        <v>8307</v>
      </c>
      <c r="B101" s="138" t="str">
        <f>Input!B101</f>
        <v>Hu1-13</v>
      </c>
      <c r="C101" s="138">
        <f>Input!O101</f>
        <v>2.1060526503693375</v>
      </c>
      <c r="D101" s="138">
        <f>C101*Input!P101/100</f>
        <v>5.4314749343403773E-2</v>
      </c>
      <c r="E101" s="139">
        <f>Input!M101</f>
        <v>2.7181880774643252</v>
      </c>
      <c r="F101" s="140">
        <f>E101*Input!N101/100</f>
        <v>5.4566812612403268E-4</v>
      </c>
      <c r="G101" s="141">
        <f t="shared" ref="G101:G109" si="495">E101*137.88</f>
        <v>374.78377212078112</v>
      </c>
      <c r="H101" s="140">
        <f>G101*Input!L101/100</f>
        <v>4.1421762084548598E-2</v>
      </c>
      <c r="I101" s="138">
        <v>0</v>
      </c>
      <c r="J101" s="142">
        <f>(((C101*$G$4*0.000000001*Input!G101*(234/233))-(I101*0.000000000000001))/Input!F101)*1000000000000</f>
        <v>764.546647702786</v>
      </c>
      <c r="K101" s="138">
        <f>J101*Input!P101/100</f>
        <v>19.717531527065113</v>
      </c>
      <c r="L101" s="143">
        <f t="shared" ref="L101:L109" si="496">(J101/234)*602200000000*0.0000028263/(365.2425*24*60)</f>
        <v>10.57312439557238</v>
      </c>
      <c r="M101" s="144">
        <f>L101*Input!P101/100</f>
        <v>0.27267912852104181</v>
      </c>
      <c r="N101" s="138">
        <v>0</v>
      </c>
      <c r="O101" s="142">
        <f>(((G101*$D$4*0.000000001*Input!G101*(238/236))-(N101*0.000000001))/Input!F101)*1000000</f>
        <v>13.705427840247099</v>
      </c>
      <c r="P101" s="138">
        <f>O101*Input!N101/100</f>
        <v>2.7513236443492332E-3</v>
      </c>
      <c r="Q101" s="145">
        <f t="shared" ref="Q101:Q109" si="497">(O101/238.05)*602200000000000000*0.00000000015512/(365.2425*24*60)</f>
        <v>10.225608470786906</v>
      </c>
      <c r="R101" s="146">
        <f>Q101*Input!N101/100</f>
        <v>2.0527603144876783E-3</v>
      </c>
      <c r="S101" s="144">
        <f>Input!S101*0.0000028263/0.000000000155125</f>
        <v>0.99792189770899364</v>
      </c>
      <c r="T101" s="138">
        <f>S101*Input!T101/100</f>
        <v>3.9176209104877695E-3</v>
      </c>
      <c r="U101" s="144">
        <f>S101</f>
        <v>0.99792189770899364</v>
      </c>
      <c r="V101" s="138">
        <f>U101*Input!T101/100</f>
        <v>3.9176209104877695E-3</v>
      </c>
      <c r="W101" s="147">
        <v>0</v>
      </c>
      <c r="X101" s="142">
        <f>((($L$4*0.000000001*Input!G101/Input!W101*(232/229))-(W101*0.000000001))/Input!F101)*1000000000</f>
        <v>-8.0946963038519559E-2</v>
      </c>
      <c r="Y101" s="142">
        <f>X101*Input!X101/100</f>
        <v>8.5997893474011405E-2</v>
      </c>
      <c r="Z101" s="142">
        <f t="shared" ref="Z101:Z109" si="498">(X101/232)*6.022E+23*0.000000001*0.000000000049475/(365.2425*24*60)</f>
        <v>-1.9764932243803542E-5</v>
      </c>
      <c r="AA101" s="142">
        <f>Z101*Input!X101/100</f>
        <v>2.0998224934205716E-5</v>
      </c>
      <c r="AB101" s="143">
        <v>0</v>
      </c>
      <c r="AC101" s="143">
        <v>0.85</v>
      </c>
      <c r="AD101" s="142">
        <f>(((Input!G101*$L$4*0.000000001*Input!U101*(230/229))-((AB101*0.000000000000001)+(Input!G101*AC101*0.000000000000001)))/Input!F101)*1000000000000</f>
        <v>224.54305066613568</v>
      </c>
      <c r="AE101" s="142">
        <f>AD101*Input!V101/100</f>
        <v>1.2344008141298362</v>
      </c>
      <c r="AF101" s="142">
        <f t="shared" ref="AF101:AF109" si="499">(AD101/230)*602200000000*0.0000091577/(365.2425*24*60)</f>
        <v>10.236586185264828</v>
      </c>
      <c r="AG101" s="142">
        <f>AF101*Input!V101/100</f>
        <v>5.6274510760919466E-2</v>
      </c>
      <c r="AH101" s="138">
        <f t="shared" ref="AH101:AH109" si="500">AF101/Z101</f>
        <v>-517916.58372489875</v>
      </c>
      <c r="AI101" s="147">
        <f t="shared" ref="AI101:AI109" si="501">AH101*SQRT((AG101/AF101)^2+(AA101/Z101)^2)</f>
        <v>-550240.92082012782</v>
      </c>
      <c r="AJ101" s="144">
        <f t="shared" ref="AJ101:AJ109" si="502">(U101-1)*1000</f>
        <v>-2.0781022910063562</v>
      </c>
      <c r="AK101" s="147">
        <f t="shared" ref="AK101:AK109" si="503">V101*1000</f>
        <v>3.9176209104877695</v>
      </c>
      <c r="AL101" s="147">
        <f t="shared" ref="AL101:AL109" si="504">AF101/Q101</f>
        <v>1.001073551222823</v>
      </c>
      <c r="AM101" s="147">
        <f t="shared" ref="AM101:AM109" si="505">AL101*SQRT((R101/Q101)^2+(AG101/AF101)^2)</f>
        <v>5.5069601735261865E-3</v>
      </c>
      <c r="AN101" s="138">
        <f>AF101/Q101</f>
        <v>1.001073551222823</v>
      </c>
      <c r="AO101" s="142">
        <f t="shared" ref="AO101:AO109" si="506">AN101*SQRT((R101/Q101)^2+(AG101/AF101)^2)</f>
        <v>5.5069601735261865E-3</v>
      </c>
      <c r="AP101" s="138" t="str">
        <f t="shared" ref="AP101:AP109" si="507">ThU_Alter_Kombi(AN101,U101)</f>
        <v>Out of range</v>
      </c>
      <c r="AQ101" s="138" t="e">
        <f t="shared" ref="AQ101:AQ109" si="508">Montealter(AN101,AO101,U101,V101)</f>
        <v>#VALUE!</v>
      </c>
      <c r="AR101" s="138" t="e">
        <f t="shared" ref="AR101:AR109" si="509">(AQ101/AP101)*100</f>
        <v>#VALUE!</v>
      </c>
      <c r="AS101" s="146">
        <f t="shared" ref="AS101:AS109" si="510">Z101/Q101</f>
        <v>-1.9328856859979643E-6</v>
      </c>
      <c r="AT101" s="146">
        <f t="shared" ref="AT101:AT109" si="511">AS101*SQRT((Y101/X101)^2+(P101/O101)^2)</f>
        <v>-2.0534939675287588E-6</v>
      </c>
      <c r="AU101" s="138">
        <v>0.75</v>
      </c>
      <c r="AV101" s="138">
        <f t="shared" ref="AV101:AV109" si="512">AU101/2</f>
        <v>0.375</v>
      </c>
      <c r="AW101" s="138" t="str">
        <f t="shared" ref="AW101:AW109" si="513">marincorr_age(AN101,U101,AS101,AU101)</f>
        <v>Out of range</v>
      </c>
      <c r="AX101" s="148">
        <f t="shared" ref="AX101:AX109" si="514">marincorr_age_error(AN101, AO101, U101, V101, AS101, AT101, AU101, AV101)</f>
        <v>291.4528851485</v>
      </c>
      <c r="AY101" s="148" t="e">
        <f t="shared" ref="AY101:AY109" si="515">SQRT(((AU101*EXP(-0.0000091577*AW101*1000))/(0.0000091577*(EXP(-0.0000091577*AW101*1000)+(AJ101/1000)*EXP(-(0.0000091577-0.0000028263)*AW101*1000)-AS101*AU101*EXP(-0.0000091577*AW101*1000))))^2*AT101^2+((AS101*EXP(-0.0000091577*AW101*1000))/(0.0000091577*(EXP(-0.0000091577*AW101*1000)+(AJ101/1000)*EXP(-(0.0000091577-0.0000028263)*AW101*1000)-AS101*AU101*EXP(-0.0000091577*AW101*1000))))^2*AV101^2+((0.0000091577/(0.0000091577-0.0000028263))*(EXP(-(0.0000091577-0.0000028263)*AW101*1000)-1)/(0.0000091577*(EXP(-0.0000091577*AW101*1000)+(AJ101/1000)*EXP(-(0.0000091577-0.0000028263)*AW101*1000)-AS101*AU101*EXP(-0.0000091577*AW101*1000))))^2*T101^2+(1/(0.0000091577*(EXP(-0.0000091577*AW101*1000)+(AJ101/1000)*EXP(-(0.0000091577-0.0000028263)*AW101*1000)-AS101*AU101*EXP(-0.0000091577*AW101*1000))))^2*AO101^2)/1000</f>
        <v>#VALUE!</v>
      </c>
      <c r="AZ101" s="138" t="str">
        <f>Input!B101</f>
        <v>Hu1-13</v>
      </c>
      <c r="BA101" s="149">
        <f>Input!E101</f>
        <v>0</v>
      </c>
      <c r="BB101" s="138" t="e">
        <f t="shared" ref="BB101:BB109" si="516">((U101-1)*EXP(0.0000028263*AW101*1000))*1000</f>
        <v>#VALUE!</v>
      </c>
      <c r="BC101" s="144" t="e">
        <f t="shared" ref="BC101:BC109" si="517">SQRT((EXP(0.0000028263*AW101*1000)*V101)^2+((U101-1)*0.0000028263*EXP(0.0000028263*AW101*1000)*AX101*1000)^2)*1000</f>
        <v>#VALUE!</v>
      </c>
      <c r="BD101" s="138" t="e">
        <f t="shared" ref="BD101:BD109" si="518">AW101*1000-58</f>
        <v>#VALUE!</v>
      </c>
      <c r="BE101" s="150" t="e">
        <f t="shared" ref="BE101:BE109" si="519">AY101/2*1000</f>
        <v>#VALUE!</v>
      </c>
      <c r="BF101" s="151" t="e">
        <f t="shared" ref="BF101:BF109" si="520">AY101/AW101*100</f>
        <v>#VALUE!</v>
      </c>
      <c r="BG101" s="152"/>
      <c r="BH101" s="152"/>
      <c r="BI101" s="152"/>
      <c r="BJ101" s="152"/>
      <c r="BK101" s="152"/>
      <c r="BL101" s="152"/>
      <c r="BM101" s="156"/>
      <c r="BN101" s="152"/>
      <c r="BO101" s="152"/>
      <c r="BP101" s="152"/>
      <c r="BQ101" s="152"/>
      <c r="BR101" s="152"/>
      <c r="BS101" s="152"/>
      <c r="BT101" s="152"/>
      <c r="BU101" s="152"/>
      <c r="BV101" s="152"/>
      <c r="BW101" s="152"/>
      <c r="BX101" s="152"/>
      <c r="BY101" s="152"/>
      <c r="BZ101" s="152"/>
      <c r="CA101" s="152"/>
      <c r="CB101" s="152"/>
      <c r="CC101" s="152"/>
      <c r="CD101" s="152"/>
      <c r="CE101" s="152"/>
      <c r="CF101" s="152"/>
      <c r="CG101" s="152"/>
      <c r="CH101" s="152"/>
      <c r="CI101" s="152"/>
      <c r="CJ101" s="152"/>
      <c r="CK101" s="152"/>
      <c r="CL101" s="152"/>
      <c r="CM101" s="152"/>
      <c r="CN101" s="152"/>
      <c r="CO101" s="152"/>
      <c r="CP101" s="152"/>
      <c r="CQ101" s="152"/>
      <c r="CR101" s="152"/>
      <c r="CS101" s="152"/>
      <c r="CT101" s="152"/>
      <c r="CU101" s="152"/>
      <c r="CV101" s="152"/>
      <c r="CW101" s="152"/>
      <c r="CX101" s="152"/>
      <c r="CY101" s="152"/>
      <c r="CZ101" s="152"/>
      <c r="DA101" s="152"/>
      <c r="DB101" s="152"/>
      <c r="DC101" s="152"/>
      <c r="DD101" s="152"/>
      <c r="DE101" s="152"/>
    </row>
    <row r="102" spans="1:109" ht="15" customHeight="1" x14ac:dyDescent="0.2">
      <c r="A102" s="9">
        <f>Input!A102</f>
        <v>8309</v>
      </c>
      <c r="B102" s="9" t="str">
        <f>Input!B102</f>
        <v>M39-61-0.75</v>
      </c>
      <c r="C102" s="9">
        <f>Input!O102</f>
        <v>1.7881534800501884</v>
      </c>
      <c r="D102" s="9">
        <f>C102*Input!P102/100</f>
        <v>1.516770302674491E-2</v>
      </c>
      <c r="E102" s="11">
        <f>Input!M102</f>
        <v>0.82483647878152211</v>
      </c>
      <c r="F102" s="12">
        <f>E102*Input!N102/100</f>
        <v>1.2502913450148707E-4</v>
      </c>
      <c r="G102" s="13">
        <f t="shared" si="495"/>
        <v>113.72845369439626</v>
      </c>
      <c r="H102" s="12">
        <f>G102*Input!L102/100</f>
        <v>1.9142882754129235E-2</v>
      </c>
      <c r="I102" s="9">
        <v>0.3</v>
      </c>
      <c r="J102" s="21">
        <f>(((C102*$G$4*0.000000001*Input!G102*(234/233))-(I102*0.000000000000001))/Input!F102)*1000000000000</f>
        <v>33.224700008152936</v>
      </c>
      <c r="K102" s="9">
        <f>J102*Input!P102/100</f>
        <v>0.28182277891616364</v>
      </c>
      <c r="L102" s="14">
        <f t="shared" si="496"/>
        <v>0.45947345037387122</v>
      </c>
      <c r="M102" s="22">
        <f>L102*Input!P102/100</f>
        <v>3.8974041779395187E-3</v>
      </c>
      <c r="N102" s="9">
        <v>5.0000000000000001E-3</v>
      </c>
      <c r="O102" s="21">
        <f>(((G102*$D$4*0.000000001*Input!G102*(238/236))-(N102*0.000000001))/Input!F102)*1000000</f>
        <v>0.21285007014966423</v>
      </c>
      <c r="P102" s="58">
        <f>O102*Input!N102/100</f>
        <v>3.226392228518579E-5</v>
      </c>
      <c r="Q102" s="66">
        <f t="shared" si="497"/>
        <v>0.15880726276479032</v>
      </c>
      <c r="R102" s="67">
        <f>Q102*Input!N102/100</f>
        <v>2.4072085954980159E-5</v>
      </c>
      <c r="S102" s="65">
        <f>Input!S102*0.0000028263/0.000000000155125</f>
        <v>2.8005116588456889</v>
      </c>
      <c r="T102" s="9">
        <f>S102*Input!T102/100</f>
        <v>5.1986366024658094E-3</v>
      </c>
      <c r="U102" s="9">
        <f>S102*1/((U101+U103)/2)</f>
        <v>2.8062432976895337</v>
      </c>
      <c r="V102" s="9">
        <f>U102*Input!T102/100</f>
        <v>5.2092763394551598E-3</v>
      </c>
      <c r="W102" s="3">
        <v>3.0000000000000001E-3</v>
      </c>
      <c r="X102" s="21">
        <f>((($L$4*0.000000001*Input!G102/Input!W102*(232/229))-(W102*0.000000001))/Input!F102)*1000000000</f>
        <v>0.21726142594611259</v>
      </c>
      <c r="Y102" s="21">
        <f>X102*Input!X102/100</f>
        <v>9.9223718233452311E-4</v>
      </c>
      <c r="Z102" s="21">
        <f t="shared" si="498"/>
        <v>5.304902372895239E-5</v>
      </c>
      <c r="AA102" s="21">
        <f>Z102*Input!X102/100</f>
        <v>2.422759291079522E-7</v>
      </c>
      <c r="AB102" s="14">
        <v>0.05</v>
      </c>
      <c r="AC102" s="14">
        <v>0.85</v>
      </c>
      <c r="AD102" s="21">
        <f>(((Input!G102*$L$4*0.000000001*Input!U102*(230/229))-((AB102*0.000000000000001)+(Input!G102*AC102*0.000000000000001)))/Input!F102)*1000000000000</f>
        <v>7.6579258974855264</v>
      </c>
      <c r="AE102" s="21">
        <f>AD102*Input!V102/100</f>
        <v>2.5173623297513228E-2</v>
      </c>
      <c r="AF102" s="21">
        <f t="shared" si="499"/>
        <v>0.34911353621243285</v>
      </c>
      <c r="AG102" s="21">
        <f>AF102*Input!V102/100</f>
        <v>1.1476283221231235E-3</v>
      </c>
      <c r="AH102" s="9">
        <f t="shared" si="500"/>
        <v>6580.9606223139281</v>
      </c>
      <c r="AI102" s="3">
        <f t="shared" si="501"/>
        <v>37.031441179136344</v>
      </c>
      <c r="AJ102" s="22">
        <f t="shared" si="502"/>
        <v>1806.2432976895338</v>
      </c>
      <c r="AK102" s="3">
        <f t="shared" si="503"/>
        <v>5.20927633945516</v>
      </c>
      <c r="AL102" s="3">
        <f t="shared" si="504"/>
        <v>2.198347418968523</v>
      </c>
      <c r="AM102" s="3">
        <f t="shared" si="505"/>
        <v>7.2342267966102455E-3</v>
      </c>
      <c r="AN102" s="9">
        <f>AL102*1/((AN101+AN103)/2)</f>
        <v>2.1911405460375208</v>
      </c>
      <c r="AO102" s="21">
        <f t="shared" si="506"/>
        <v>7.2105107302472306E-3</v>
      </c>
      <c r="AP102" s="58">
        <f t="shared" si="507"/>
        <v>132.99510000000001</v>
      </c>
      <c r="AQ102" s="58">
        <f t="shared" si="508"/>
        <v>0.81659999999999999</v>
      </c>
      <c r="AR102" s="58">
        <f t="shared" si="509"/>
        <v>0.61400758373804754</v>
      </c>
      <c r="AS102" s="67">
        <f t="shared" si="510"/>
        <v>3.3404658455402872E-4</v>
      </c>
      <c r="AT102" s="67">
        <f t="shared" si="511"/>
        <v>1.5264373482406E-6</v>
      </c>
      <c r="AU102" s="58">
        <v>0.75</v>
      </c>
      <c r="AV102" s="58">
        <f t="shared" si="512"/>
        <v>0.375</v>
      </c>
      <c r="AW102" s="58">
        <f t="shared" si="513"/>
        <v>132.98750000000001</v>
      </c>
      <c r="AX102" s="57">
        <f t="shared" si="514"/>
        <v>0.80560660589999999</v>
      </c>
      <c r="AY102" s="47">
        <f t="shared" si="515"/>
        <v>0.85252727124070149</v>
      </c>
      <c r="AZ102" s="9" t="str">
        <f>Input!B102</f>
        <v>M39-61-0.75</v>
      </c>
      <c r="BA102" s="48">
        <f>Input!E102</f>
        <v>0.75</v>
      </c>
      <c r="BB102" s="58">
        <f t="shared" si="516"/>
        <v>2630.3363651341424</v>
      </c>
      <c r="BC102" s="22">
        <f t="shared" si="517"/>
        <v>9.6651498758095329</v>
      </c>
      <c r="BD102" s="9">
        <f t="shared" si="518"/>
        <v>132929.5</v>
      </c>
      <c r="BE102" s="49">
        <f t="shared" si="519"/>
        <v>426.26363562035073</v>
      </c>
      <c r="BF102" s="89">
        <f t="shared" si="520"/>
        <v>0.64105819813193077</v>
      </c>
      <c r="BG102" s="85"/>
      <c r="BH102" s="85"/>
      <c r="BI102" s="85"/>
      <c r="BJ102" s="85"/>
      <c r="BK102" s="85"/>
      <c r="BL102" s="85"/>
      <c r="BM102" s="90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85"/>
      <c r="CG102" s="85"/>
      <c r="CH102" s="85"/>
      <c r="CI102" s="85"/>
      <c r="CJ102" s="85"/>
      <c r="CK102" s="85"/>
      <c r="CL102" s="85"/>
      <c r="CM102" s="85"/>
      <c r="CN102" s="85"/>
      <c r="CO102" s="85"/>
      <c r="CP102" s="85"/>
      <c r="CQ102" s="85"/>
      <c r="CR102" s="85"/>
      <c r="CS102" s="85"/>
      <c r="CT102" s="85"/>
      <c r="CU102" s="85"/>
      <c r="CV102" s="85"/>
      <c r="CW102" s="85"/>
      <c r="CX102" s="85"/>
      <c r="CY102" s="85"/>
      <c r="CZ102" s="85"/>
      <c r="DA102" s="85"/>
      <c r="DB102" s="85"/>
      <c r="DC102" s="85"/>
      <c r="DD102" s="85"/>
      <c r="DE102" s="85"/>
    </row>
    <row r="103" spans="1:109" s="155" customFormat="1" ht="15" customHeight="1" x14ac:dyDescent="0.2">
      <c r="A103" s="138">
        <f>Input!A103</f>
        <v>8307</v>
      </c>
      <c r="B103" s="138" t="str">
        <f>Input!B103</f>
        <v>Hu1-13</v>
      </c>
      <c r="C103" s="138">
        <f>Input!O103</f>
        <v>2.1363095744117522</v>
      </c>
      <c r="D103" s="138">
        <f>C103*Input!P103/100</f>
        <v>4.4667037669979141E-2</v>
      </c>
      <c r="E103" s="139">
        <f>Input!M103</f>
        <v>2.7190812071766097</v>
      </c>
      <c r="F103" s="140">
        <f>E103*Input!N103/100</f>
        <v>8.3846226940526014E-4</v>
      </c>
      <c r="G103" s="141">
        <f t="shared" si="495"/>
        <v>374.90691684551092</v>
      </c>
      <c r="H103" s="140">
        <f>G103*Input!L103/100</f>
        <v>4.8037329097285225E-2</v>
      </c>
      <c r="I103" s="138">
        <v>0</v>
      </c>
      <c r="J103" s="142">
        <f>(((C103*$G$4*0.000000001*Input!G103*(234/233))-(I103*0.000000000000001))/Input!F103)*1000000000000</f>
        <v>775.53062279114351</v>
      </c>
      <c r="K103" s="138">
        <f>J103*Input!P103/100</f>
        <v>16.215185269659681</v>
      </c>
      <c r="L103" s="143">
        <f t="shared" si="496"/>
        <v>10.725024786890581</v>
      </c>
      <c r="M103" s="144">
        <f>L103*Input!P103/100</f>
        <v>0.22424422560546389</v>
      </c>
      <c r="N103" s="138">
        <v>0</v>
      </c>
      <c r="O103" s="142">
        <f>(((G103*$D$4*0.000000001*Input!G103*(238/236))-(N103*0.000000001))/Input!F103)*1000000</f>
        <v>13.709931106568211</v>
      </c>
      <c r="P103" s="138">
        <f>O103*Input!N103/100</f>
        <v>4.2276265668943335E-3</v>
      </c>
      <c r="Q103" s="145">
        <f t="shared" si="497"/>
        <v>10.228968354095631</v>
      </c>
      <c r="R103" s="146">
        <f>Q103*Input!N103/100</f>
        <v>3.1542287141748259E-3</v>
      </c>
      <c r="S103" s="144">
        <f>Input!S103*0.0000028263/0.000000000155125</f>
        <v>0.9979931828910642</v>
      </c>
      <c r="T103" s="138">
        <f>S103*Input!T103/100</f>
        <v>4.7306679000158423E-3</v>
      </c>
      <c r="U103" s="144">
        <f>S103</f>
        <v>0.9979931828910642</v>
      </c>
      <c r="V103" s="138">
        <f>U103*Input!T103/100</f>
        <v>4.7306679000158423E-3</v>
      </c>
      <c r="W103" s="147">
        <v>0</v>
      </c>
      <c r="X103" s="142">
        <f>((($L$4*0.000000001*Input!G103/Input!W103*(232/229))-(W103*0.000000001))/Input!F103)*1000000000</f>
        <v>8.3803067326450265E-2</v>
      </c>
      <c r="Y103" s="142">
        <f>X103*Input!X103/100</f>
        <v>0.1086018096790769</v>
      </c>
      <c r="Z103" s="142">
        <f t="shared" si="498"/>
        <v>2.0462311189389488E-5</v>
      </c>
      <c r="AA103" s="142">
        <f>Z103*Input!X103/100</f>
        <v>2.6517454507094504E-5</v>
      </c>
      <c r="AB103" s="143">
        <v>0</v>
      </c>
      <c r="AC103" s="143">
        <v>0.85</v>
      </c>
      <c r="AD103" s="142">
        <f>(((Input!G103*$L$4*0.000000001*Input!U103*(230/229))-((AB103*0.000000000000001)+(Input!G103*AC103*0.000000000000001)))/Input!F103)*1000000000000</f>
        <v>225.61106019077616</v>
      </c>
      <c r="AE103" s="142">
        <f>AD103*Input!V103/100</f>
        <v>0.89424395902141318</v>
      </c>
      <c r="AF103" s="142">
        <f t="shared" si="499"/>
        <v>10.285275162782646</v>
      </c>
      <c r="AG103" s="142">
        <f>AF103*Input!V103/100</f>
        <v>4.0767261912664832E-2</v>
      </c>
      <c r="AH103" s="138">
        <f t="shared" si="500"/>
        <v>502644.84141537076</v>
      </c>
      <c r="AI103" s="147">
        <f t="shared" si="501"/>
        <v>651388.98224721965</v>
      </c>
      <c r="AJ103" s="144">
        <f t="shared" si="502"/>
        <v>-2.0068171089357989</v>
      </c>
      <c r="AK103" s="147">
        <f t="shared" si="503"/>
        <v>4.7306679000158427</v>
      </c>
      <c r="AL103" s="147">
        <f t="shared" si="504"/>
        <v>1.0055046419871336</v>
      </c>
      <c r="AM103" s="147">
        <f t="shared" si="505"/>
        <v>3.9975142513492441E-3</v>
      </c>
      <c r="AN103" s="138">
        <f>AF103/Q103</f>
        <v>1.0055046419871336</v>
      </c>
      <c r="AO103" s="142">
        <f t="shared" si="506"/>
        <v>3.9975142513492441E-3</v>
      </c>
      <c r="AP103" s="138" t="str">
        <f t="shared" si="507"/>
        <v>Out of range</v>
      </c>
      <c r="AQ103" s="138" t="e">
        <f t="shared" si="508"/>
        <v>#VALUE!</v>
      </c>
      <c r="AR103" s="138" t="e">
        <f t="shared" si="509"/>
        <v>#VALUE!</v>
      </c>
      <c r="AS103" s="146">
        <f t="shared" si="510"/>
        <v>2.0004276561474035E-6</v>
      </c>
      <c r="AT103" s="146">
        <f t="shared" si="511"/>
        <v>2.5923880434319291E-6</v>
      </c>
      <c r="AU103" s="138">
        <v>0.75</v>
      </c>
      <c r="AV103" s="138">
        <f t="shared" si="512"/>
        <v>0.375</v>
      </c>
      <c r="AW103" s="138" t="str">
        <f t="shared" si="513"/>
        <v>Out of range</v>
      </c>
      <c r="AX103" s="148">
        <f t="shared" si="514"/>
        <v>215.68982407940001</v>
      </c>
      <c r="AY103" s="148" t="e">
        <f t="shared" si="515"/>
        <v>#VALUE!</v>
      </c>
      <c r="AZ103" s="138" t="str">
        <f>Input!B103</f>
        <v>Hu1-13</v>
      </c>
      <c r="BA103" s="149">
        <f>Input!E103</f>
        <v>0</v>
      </c>
      <c r="BB103" s="138" t="e">
        <f t="shared" si="516"/>
        <v>#VALUE!</v>
      </c>
      <c r="BC103" s="144" t="e">
        <f t="shared" si="517"/>
        <v>#VALUE!</v>
      </c>
      <c r="BD103" s="138" t="e">
        <f t="shared" si="518"/>
        <v>#VALUE!</v>
      </c>
      <c r="BE103" s="150" t="e">
        <f t="shared" si="519"/>
        <v>#VALUE!</v>
      </c>
      <c r="BF103" s="151" t="e">
        <f t="shared" si="520"/>
        <v>#VALUE!</v>
      </c>
      <c r="BG103" s="152"/>
      <c r="BH103" s="152"/>
      <c r="BI103" s="152"/>
      <c r="BJ103" s="152"/>
      <c r="BK103" s="152"/>
      <c r="BL103" s="152"/>
      <c r="BM103" s="156"/>
      <c r="BN103" s="152"/>
      <c r="BO103" s="152"/>
      <c r="BP103" s="152"/>
      <c r="BQ103" s="152"/>
      <c r="BR103" s="152"/>
      <c r="BS103" s="152"/>
      <c r="BT103" s="152"/>
      <c r="BU103" s="152"/>
      <c r="BV103" s="152"/>
      <c r="BW103" s="152"/>
      <c r="BX103" s="152"/>
      <c r="BY103" s="152"/>
      <c r="BZ103" s="152"/>
      <c r="CA103" s="152"/>
      <c r="CB103" s="152"/>
      <c r="CC103" s="152"/>
      <c r="CD103" s="152"/>
      <c r="CE103" s="152"/>
      <c r="CF103" s="152"/>
      <c r="CG103" s="152"/>
      <c r="CH103" s="152"/>
      <c r="CI103" s="152"/>
      <c r="CJ103" s="152"/>
      <c r="CK103" s="152"/>
      <c r="CL103" s="152"/>
      <c r="CM103" s="152"/>
      <c r="CN103" s="152"/>
      <c r="CO103" s="152"/>
      <c r="CP103" s="152"/>
      <c r="CQ103" s="152"/>
      <c r="CR103" s="152"/>
      <c r="CS103" s="152"/>
      <c r="CT103" s="152"/>
      <c r="CU103" s="152"/>
      <c r="CV103" s="152"/>
      <c r="CW103" s="152"/>
      <c r="CX103" s="152"/>
      <c r="CY103" s="152"/>
      <c r="CZ103" s="152"/>
      <c r="DA103" s="152"/>
      <c r="DB103" s="152"/>
      <c r="DC103" s="152"/>
      <c r="DD103" s="152"/>
      <c r="DE103" s="152"/>
    </row>
    <row r="104" spans="1:109" ht="15" customHeight="1" x14ac:dyDescent="0.2">
      <c r="A104" s="9">
        <f>Input!A104</f>
        <v>8310</v>
      </c>
      <c r="B104" s="9" t="str">
        <f>Input!B104</f>
        <v>M39-61-5.7</v>
      </c>
      <c r="C104" s="9">
        <f>Input!O104</f>
        <v>1.6889575191100585</v>
      </c>
      <c r="D104" s="9">
        <f>C104*Input!P104/100</f>
        <v>1.0869294351049628E-2</v>
      </c>
      <c r="E104" s="11">
        <f>Input!M104</f>
        <v>0.81322860919655637</v>
      </c>
      <c r="F104" s="12">
        <f>E104*Input!N104/100</f>
        <v>1.0722841809171167E-4</v>
      </c>
      <c r="G104" s="13">
        <f t="shared" si="495"/>
        <v>112.12796063602119</v>
      </c>
      <c r="H104" s="12">
        <f>G104*Input!L104/100</f>
        <v>1.2319280629794331E-2</v>
      </c>
      <c r="I104" s="9">
        <v>0.3</v>
      </c>
      <c r="J104" s="21">
        <f>(((C104*$G$4*0.000000001*Input!G104*(234/233))-(I104*0.000000000000001))/Input!F104)*1000000000000</f>
        <v>30.79000999048159</v>
      </c>
      <c r="K104" s="9">
        <f>J104*Input!P104/100</f>
        <v>0.19814925945244874</v>
      </c>
      <c r="L104" s="14">
        <f t="shared" si="496"/>
        <v>0.42580345718399243</v>
      </c>
      <c r="M104" s="22">
        <f>L104*Input!P104/100</f>
        <v>2.7402602252933174E-3</v>
      </c>
      <c r="N104" s="9">
        <v>5.0000000000000001E-3</v>
      </c>
      <c r="O104" s="21">
        <f>(((G104*$D$4*0.000000001*Input!G104*(238/236))-(N104*0.000000001))/Input!F104)*1000000</f>
        <v>0.20589840314922528</v>
      </c>
      <c r="P104" s="58">
        <f>O104*Input!N104/100</f>
        <v>2.7148774413031828E-5</v>
      </c>
      <c r="Q104" s="66">
        <f t="shared" si="497"/>
        <v>0.15362062971733217</v>
      </c>
      <c r="R104" s="67">
        <f>Q104*Input!N104/100</f>
        <v>2.0255678322872107E-5</v>
      </c>
      <c r="S104" s="65">
        <f>Input!S104*0.0000028263/0.000000000155125</f>
        <v>2.770706229548586</v>
      </c>
      <c r="T104" s="9">
        <f>S104*Input!T104/100</f>
        <v>4.327429408603669E-3</v>
      </c>
      <c r="U104" s="9">
        <f>S104*1/((U103+U105)/2)</f>
        <v>2.771442895990774</v>
      </c>
      <c r="V104" s="9">
        <f>U104*Input!T104/100</f>
        <v>4.3285799715873071E-3</v>
      </c>
      <c r="W104" s="3">
        <v>3.0000000000000001E-3</v>
      </c>
      <c r="X104" s="21">
        <f>((($L$4*0.000000001*Input!G104/Input!W104*(232/229))-(W104*0.000000001))/Input!F104)*1000000000</f>
        <v>8.217276082894279E-3</v>
      </c>
      <c r="Y104" s="21">
        <f>X104*Input!X104/100</f>
        <v>9.351005945240363E-5</v>
      </c>
      <c r="Z104" s="21">
        <f t="shared" si="498"/>
        <v>2.0064236990552228E-6</v>
      </c>
      <c r="AA104" s="21">
        <f>Z104*Input!X104/100</f>
        <v>2.2832480921011226E-8</v>
      </c>
      <c r="AB104" s="14">
        <v>0.05</v>
      </c>
      <c r="AC104" s="14">
        <v>0.85</v>
      </c>
      <c r="AD104" s="21">
        <f>(((Input!G104*$L$4*0.000000001*Input!U104*(230/229))-((AB104*0.000000000000001)+(Input!G104*AC104*0.000000000000001)))/Input!F104)*1000000000000</f>
        <v>7.4400943645283872</v>
      </c>
      <c r="AE104" s="21">
        <f>AD104*Input!V104/100</f>
        <v>2.3999956795834873E-2</v>
      </c>
      <c r="AF104" s="21">
        <f t="shared" si="499"/>
        <v>0.33918291821125679</v>
      </c>
      <c r="AG104" s="21">
        <f>AF104*Input!V104/100</f>
        <v>1.0941225990043419E-3</v>
      </c>
      <c r="AH104" s="9">
        <f t="shared" si="500"/>
        <v>169048.50075832434</v>
      </c>
      <c r="AI104" s="3">
        <f t="shared" si="501"/>
        <v>1999.5149579276542</v>
      </c>
      <c r="AJ104" s="22">
        <f t="shared" si="502"/>
        <v>1771.4428959907739</v>
      </c>
      <c r="AK104" s="3">
        <f t="shared" si="503"/>
        <v>4.328579971587307</v>
      </c>
      <c r="AL104" s="3">
        <f t="shared" si="504"/>
        <v>2.2079255815795462</v>
      </c>
      <c r="AM104" s="3">
        <f t="shared" si="505"/>
        <v>7.1281849461786607E-3</v>
      </c>
      <c r="AN104" s="9">
        <f>AL104*1/((AN103+AN105)/2)</f>
        <v>2.2026398690856679</v>
      </c>
      <c r="AO104" s="21">
        <f t="shared" si="506"/>
        <v>7.1111202694780365E-3</v>
      </c>
      <c r="AP104" s="58">
        <f t="shared" si="507"/>
        <v>137.197</v>
      </c>
      <c r="AQ104" s="58">
        <f t="shared" si="508"/>
        <v>0.86429999999999996</v>
      </c>
      <c r="AR104" s="58">
        <f t="shared" si="509"/>
        <v>0.62997004307674365</v>
      </c>
      <c r="AS104" s="67">
        <f t="shared" si="510"/>
        <v>1.306090010662708E-5</v>
      </c>
      <c r="AT104" s="67">
        <f t="shared" si="511"/>
        <v>1.4863897908744857E-7</v>
      </c>
      <c r="AU104" s="58">
        <v>0.75</v>
      </c>
      <c r="AV104" s="58">
        <f t="shared" si="512"/>
        <v>0.375</v>
      </c>
      <c r="AW104" s="58">
        <f t="shared" si="513"/>
        <v>137.19669999999999</v>
      </c>
      <c r="AX104" s="57">
        <f t="shared" si="514"/>
        <v>0.84250697949999998</v>
      </c>
      <c r="AY104" s="47">
        <f t="shared" si="515"/>
        <v>0.8483972709241786</v>
      </c>
      <c r="AZ104" s="9" t="str">
        <f>Input!B104</f>
        <v>M39-61-5.7</v>
      </c>
      <c r="BA104" s="48">
        <f>Input!E104</f>
        <v>5.7</v>
      </c>
      <c r="BB104" s="58">
        <f t="shared" si="516"/>
        <v>2610.53046291389</v>
      </c>
      <c r="BC104" s="22">
        <f t="shared" si="517"/>
        <v>8.9067924828106051</v>
      </c>
      <c r="BD104" s="9">
        <f t="shared" si="518"/>
        <v>137138.69999999998</v>
      </c>
      <c r="BE104" s="49">
        <f t="shared" si="519"/>
        <v>424.19863546208933</v>
      </c>
      <c r="BF104" s="89">
        <f t="shared" si="520"/>
        <v>0.61838023139345089</v>
      </c>
      <c r="BG104" s="85"/>
      <c r="BH104" s="85"/>
      <c r="BI104" s="85"/>
      <c r="BJ104" s="85"/>
      <c r="BK104" s="85"/>
      <c r="BL104" s="85"/>
      <c r="BM104" s="90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</row>
    <row r="105" spans="1:109" s="155" customFormat="1" ht="15" customHeight="1" x14ac:dyDescent="0.2">
      <c r="A105" s="138">
        <f>Input!A105</f>
        <v>8307</v>
      </c>
      <c r="B105" s="138" t="str">
        <f>Input!B105</f>
        <v>Hu1-13</v>
      </c>
      <c r="C105" s="138">
        <f>Input!O105</f>
        <v>2.0689371355181776</v>
      </c>
      <c r="D105" s="138">
        <f>C105*Input!P105/100</f>
        <v>6.0049989511059151E-2</v>
      </c>
      <c r="E105" s="139">
        <f>Input!M105</f>
        <v>2.7178613464184713</v>
      </c>
      <c r="F105" s="140">
        <f>E105*Input!N105/100</f>
        <v>8.604496319884723E-4</v>
      </c>
      <c r="G105" s="141">
        <f t="shared" si="495"/>
        <v>374.73872244417879</v>
      </c>
      <c r="H105" s="140">
        <f>G105*Input!L105/100</f>
        <v>6.4287780563020411E-2</v>
      </c>
      <c r="I105" s="138">
        <v>0</v>
      </c>
      <c r="J105" s="142">
        <f>(((C105*$G$4*0.000000001*Input!G105*(234/233))-(I105*0.000000000000001))/Input!F105)*1000000000000</f>
        <v>751.07284283269382</v>
      </c>
      <c r="K105" s="138">
        <f>J105*Input!P105/100</f>
        <v>21.799558604205053</v>
      </c>
      <c r="L105" s="143">
        <f t="shared" si="496"/>
        <v>10.386791468207907</v>
      </c>
      <c r="M105" s="144">
        <f>L105*Input!P105/100</f>
        <v>0.30147204959092555</v>
      </c>
      <c r="N105" s="138">
        <v>0</v>
      </c>
      <c r="O105" s="142">
        <f>(((G105*$D$4*0.000000001*Input!G105*(238/236))-(N105*0.000000001))/Input!F105)*1000000</f>
        <v>13.703780423422174</v>
      </c>
      <c r="P105" s="138">
        <f>O105*Input!N105/100</f>
        <v>4.338489466257308E-3</v>
      </c>
      <c r="Q105" s="145">
        <f t="shared" si="497"/>
        <v>10.224379334444997</v>
      </c>
      <c r="R105" s="146">
        <f>Q105*Input!N105/100</f>
        <v>3.2369434324627873E-3</v>
      </c>
      <c r="S105" s="144">
        <f>Input!S105*0.0000028263/0.000000000155125</f>
        <v>1.0014752048983768</v>
      </c>
      <c r="T105" s="138">
        <f>S105*Input!T105/100</f>
        <v>6.211497070018516E-3</v>
      </c>
      <c r="U105" s="144">
        <f>S105</f>
        <v>1.0014752048983768</v>
      </c>
      <c r="V105" s="138">
        <f>U105*Input!T105/100</f>
        <v>6.211497070018516E-3</v>
      </c>
      <c r="W105" s="147">
        <v>0</v>
      </c>
      <c r="X105" s="142">
        <f>((($L$4*0.000000001*Input!G105/Input!W105*(232/229))-(W105*0.000000001))/Input!F105)*1000000000</f>
        <v>5.9311211335921196E-2</v>
      </c>
      <c r="Y105" s="142">
        <f>X105*Input!X105/100</f>
        <v>7.0262335276950971E-2</v>
      </c>
      <c r="Z105" s="142">
        <f t="shared" si="498"/>
        <v>1.4482100740389122E-5</v>
      </c>
      <c r="AA105" s="142">
        <f>Z105*Input!X105/100</f>
        <v>1.7156051862989597E-5</v>
      </c>
      <c r="AB105" s="143">
        <v>0</v>
      </c>
      <c r="AC105" s="143">
        <v>0.85</v>
      </c>
      <c r="AD105" s="142">
        <f>(((Input!G105*$L$4*0.000000001*Input!U105*(230/229))-((AB105*0.000000000000001)+(Input!G105*AC105*0.000000000000001)))/Input!F105)*1000000000000</f>
        <v>224.11712848711235</v>
      </c>
      <c r="AE105" s="142">
        <f>AD105*Input!V105/100</f>
        <v>1.5027920022675969</v>
      </c>
      <c r="AF105" s="142">
        <f t="shared" si="499"/>
        <v>10.217169021915289</v>
      </c>
      <c r="AG105" s="142">
        <f>AF105*Input!V105/100</f>
        <v>6.8510068800178625E-2</v>
      </c>
      <c r="AH105" s="138">
        <f t="shared" si="500"/>
        <v>705503.24190334021</v>
      </c>
      <c r="AI105" s="147">
        <f t="shared" si="501"/>
        <v>835779.58171725669</v>
      </c>
      <c r="AJ105" s="144">
        <f t="shared" si="502"/>
        <v>1.4752048983768251</v>
      </c>
      <c r="AK105" s="147">
        <f t="shared" si="503"/>
        <v>6.2114970700185159</v>
      </c>
      <c r="AL105" s="147">
        <f t="shared" si="504"/>
        <v>0.99929479215374795</v>
      </c>
      <c r="AM105" s="147">
        <f t="shared" si="505"/>
        <v>6.7081223519719424E-3</v>
      </c>
      <c r="AN105" s="138">
        <f>AF105/Q105</f>
        <v>0.99929479215374795</v>
      </c>
      <c r="AO105" s="142">
        <f t="shared" si="506"/>
        <v>6.7081223519719424E-3</v>
      </c>
      <c r="AP105" s="138">
        <f t="shared" si="507"/>
        <v>641.79150000000004</v>
      </c>
      <c r="AQ105" s="138" t="e">
        <f t="shared" si="508"/>
        <v>#VALUE!</v>
      </c>
      <c r="AR105" s="138" t="e">
        <f t="shared" si="509"/>
        <v>#VALUE!</v>
      </c>
      <c r="AS105" s="146">
        <f t="shared" si="510"/>
        <v>1.4164283490148152E-6</v>
      </c>
      <c r="AT105" s="146">
        <f t="shared" si="511"/>
        <v>1.6779553960641825E-6</v>
      </c>
      <c r="AU105" s="138">
        <v>0.75</v>
      </c>
      <c r="AV105" s="138">
        <f t="shared" si="512"/>
        <v>0.375</v>
      </c>
      <c r="AW105" s="138">
        <f t="shared" si="513"/>
        <v>641.79139999999995</v>
      </c>
      <c r="AX105" s="148">
        <f t="shared" si="514"/>
        <v>285.6354174201</v>
      </c>
      <c r="AY105" s="148">
        <f t="shared" si="515"/>
        <v>428.23833866181832</v>
      </c>
      <c r="AZ105" s="138" t="str">
        <f>Input!B105</f>
        <v>Hu1-13</v>
      </c>
      <c r="BA105" s="149">
        <f>Input!E105</f>
        <v>0</v>
      </c>
      <c r="BB105" s="138">
        <f t="shared" si="516"/>
        <v>9.0493409161754492</v>
      </c>
      <c r="BC105" s="144">
        <f t="shared" si="517"/>
        <v>38.797161834268927</v>
      </c>
      <c r="BD105" s="138">
        <f t="shared" si="518"/>
        <v>641733.39999999991</v>
      </c>
      <c r="BE105" s="150">
        <f t="shared" si="519"/>
        <v>214119.16933090915</v>
      </c>
      <c r="BF105" s="151">
        <f t="shared" si="520"/>
        <v>66.725471650417617</v>
      </c>
      <c r="BG105" s="152"/>
      <c r="BH105" s="152"/>
      <c r="BI105" s="152"/>
      <c r="BJ105" s="152"/>
      <c r="BK105" s="152"/>
      <c r="BL105" s="152"/>
      <c r="BM105" s="156"/>
      <c r="BN105" s="152"/>
      <c r="BO105" s="152"/>
      <c r="BP105" s="152"/>
      <c r="BQ105" s="152"/>
      <c r="BR105" s="152"/>
      <c r="BS105" s="152"/>
      <c r="BT105" s="152"/>
      <c r="BU105" s="152"/>
      <c r="BV105" s="152"/>
      <c r="BW105" s="152"/>
      <c r="BX105" s="152"/>
      <c r="BY105" s="152"/>
      <c r="BZ105" s="152"/>
      <c r="CA105" s="152"/>
      <c r="CB105" s="152"/>
      <c r="CC105" s="152"/>
      <c r="CD105" s="152"/>
      <c r="CE105" s="152"/>
      <c r="CF105" s="152"/>
      <c r="CG105" s="152"/>
      <c r="CH105" s="152"/>
      <c r="CI105" s="152"/>
      <c r="CJ105" s="152"/>
      <c r="CK105" s="152"/>
      <c r="CL105" s="152"/>
      <c r="CM105" s="152"/>
      <c r="CN105" s="152"/>
      <c r="CO105" s="152"/>
      <c r="CP105" s="152"/>
      <c r="CQ105" s="152"/>
      <c r="CR105" s="152"/>
      <c r="CS105" s="152"/>
      <c r="CT105" s="152"/>
      <c r="CU105" s="152"/>
      <c r="CV105" s="152"/>
      <c r="CW105" s="152"/>
      <c r="CX105" s="152"/>
      <c r="CY105" s="152"/>
      <c r="CZ105" s="152"/>
      <c r="DA105" s="152"/>
      <c r="DB105" s="152"/>
      <c r="DC105" s="152"/>
      <c r="DD105" s="152"/>
      <c r="DE105" s="152"/>
    </row>
    <row r="106" spans="1:109" ht="15" customHeight="1" x14ac:dyDescent="0.2">
      <c r="A106" s="9">
        <f>Input!A106</f>
        <v>8312</v>
      </c>
      <c r="B106" s="9" t="str">
        <f>Input!B106</f>
        <v>M39-61-11.9</v>
      </c>
      <c r="C106" s="9">
        <f>Input!O106</f>
        <v>1.1081263412317424</v>
      </c>
      <c r="D106" s="9">
        <f>C106*Input!P106/100</f>
        <v>6.9468503028273561E-3</v>
      </c>
      <c r="E106" s="11">
        <f>Input!M106</f>
        <v>0.53630726961940178</v>
      </c>
      <c r="F106" s="12">
        <f>E106*Input!N106/100</f>
        <v>6.9020202336483058E-5</v>
      </c>
      <c r="G106" s="13">
        <f t="shared" si="495"/>
        <v>73.946046335123114</v>
      </c>
      <c r="H106" s="12">
        <f>G106*Input!L106/100</f>
        <v>9.0919459480426363E-3</v>
      </c>
      <c r="I106" s="9">
        <v>0.3</v>
      </c>
      <c r="J106" s="21">
        <f>(((C106*$G$4*0.000000001*Input!G106*(234/233))-(I106*0.000000000000001))/Input!F106)*1000000000000</f>
        <v>22.963457092965069</v>
      </c>
      <c r="K106" s="9">
        <f>J106*Input!P106/100</f>
        <v>0.14395804244027641</v>
      </c>
      <c r="L106" s="14">
        <f t="shared" si="496"/>
        <v>0.31756791966301867</v>
      </c>
      <c r="M106" s="22">
        <f>L106*Input!P106/100</f>
        <v>1.9908350851285594E-3</v>
      </c>
      <c r="N106" s="9">
        <v>5.0000000000000001E-3</v>
      </c>
      <c r="O106" s="21">
        <f>(((G106*$D$4*0.000000001*Input!G106*(238/236))-(N106*0.000000001))/Input!F106)*1000000</f>
        <v>0.15434652542332633</v>
      </c>
      <c r="P106" s="58">
        <f>O106*Input!N106/100</f>
        <v>1.9863665883573022E-5</v>
      </c>
      <c r="Q106" s="66">
        <f t="shared" si="497"/>
        <v>0.11515781602749564</v>
      </c>
      <c r="R106" s="67">
        <f>Q106*Input!N106/100</f>
        <v>1.4820264824091994E-5</v>
      </c>
      <c r="S106" s="65">
        <f>Input!S106*0.0000028263/0.000000000155125</f>
        <v>2.6992853124919924</v>
      </c>
      <c r="T106" s="9">
        <f>S106*Input!T106/100</f>
        <v>4.3954114354622037E-3</v>
      </c>
      <c r="U106" s="9">
        <f>S106*1/((U105+U107)/2)</f>
        <v>2.697704892146918</v>
      </c>
      <c r="V106" s="9">
        <f>U106*Input!T106/100</f>
        <v>4.3928379403131617E-3</v>
      </c>
      <c r="W106" s="3">
        <v>3.0000000000000001E-3</v>
      </c>
      <c r="X106" s="21">
        <f>((($L$4*0.000000001*Input!G106/Input!W106*(232/229))-(W106*0.000000001))/Input!F106)*1000000000</f>
        <v>4.7349839372564644E-2</v>
      </c>
      <c r="Y106" s="21">
        <f>X106*Input!X106/100</f>
        <v>2.186781728596214E-4</v>
      </c>
      <c r="Z106" s="21">
        <f t="shared" si="498"/>
        <v>1.1561475956897585E-5</v>
      </c>
      <c r="AA106" s="21">
        <f>Z106*Input!X106/100</f>
        <v>5.3394952787943698E-8</v>
      </c>
      <c r="AB106" s="14">
        <v>0.05</v>
      </c>
      <c r="AC106" s="14">
        <v>0.85</v>
      </c>
      <c r="AD106" s="21">
        <f>(((Input!G106*$L$4*0.000000001*Input!U106*(230/229))-((AB106*0.000000000000001)+(Input!G106*AC106*0.000000000000001)))/Input!F106)*1000000000000</f>
        <v>5.5074601841127926</v>
      </c>
      <c r="AE106" s="21">
        <f>AD106*Input!V106/100</f>
        <v>1.9246254093541686E-2</v>
      </c>
      <c r="AF106" s="21">
        <f t="shared" si="499"/>
        <v>0.25107697908857013</v>
      </c>
      <c r="AG106" s="21">
        <f>AF106*Input!V106/100</f>
        <v>8.7740831073405512E-4</v>
      </c>
      <c r="AH106" s="9">
        <f t="shared" si="500"/>
        <v>21716.689116909627</v>
      </c>
      <c r="AI106" s="3">
        <f t="shared" si="501"/>
        <v>125.77178189307556</v>
      </c>
      <c r="AJ106" s="22">
        <f t="shared" si="502"/>
        <v>1697.7048921469179</v>
      </c>
      <c r="AK106" s="3">
        <f t="shared" si="503"/>
        <v>4.3928379403131617</v>
      </c>
      <c r="AL106" s="3">
        <f t="shared" si="504"/>
        <v>2.1802860435336995</v>
      </c>
      <c r="AM106" s="3">
        <f t="shared" si="505"/>
        <v>7.6243465355577446E-3</v>
      </c>
      <c r="AN106" s="9">
        <f>AL106*1/((AN105+AN107)/2)</f>
        <v>2.181911723486937</v>
      </c>
      <c r="AO106" s="21">
        <f t="shared" si="506"/>
        <v>7.6300314535326826E-3</v>
      </c>
      <c r="AP106" s="58">
        <f t="shared" si="507"/>
        <v>141.78229999999999</v>
      </c>
      <c r="AQ106" s="58">
        <f t="shared" si="508"/>
        <v>0.94159999999999999</v>
      </c>
      <c r="AR106" s="58">
        <f t="shared" si="509"/>
        <v>0.66411674800027931</v>
      </c>
      <c r="AS106" s="67">
        <f t="shared" si="510"/>
        <v>1.0039679767925706E-4</v>
      </c>
      <c r="AT106" s="67">
        <f t="shared" si="511"/>
        <v>4.6384762810449886E-7</v>
      </c>
      <c r="AU106" s="58">
        <v>0.75</v>
      </c>
      <c r="AV106" s="58">
        <f t="shared" si="512"/>
        <v>0.375</v>
      </c>
      <c r="AW106" s="58">
        <f t="shared" si="513"/>
        <v>141.78</v>
      </c>
      <c r="AX106" s="57">
        <f t="shared" si="514"/>
        <v>0.86807075980000004</v>
      </c>
      <c r="AY106" s="47">
        <f t="shared" si="515"/>
        <v>0.96307731770783067</v>
      </c>
      <c r="AZ106" s="9" t="str">
        <f>Input!B106</f>
        <v>M39-61-11.9</v>
      </c>
      <c r="BA106" s="48">
        <f>Input!E106</f>
        <v>11.9</v>
      </c>
      <c r="BB106" s="58">
        <f t="shared" si="516"/>
        <v>2534.4840593939693</v>
      </c>
      <c r="BC106" s="22">
        <f t="shared" si="517"/>
        <v>9.0373276216064014</v>
      </c>
      <c r="BD106" s="9">
        <f t="shared" si="518"/>
        <v>141722</v>
      </c>
      <c r="BE106" s="49">
        <f t="shared" si="519"/>
        <v>481.53865885391531</v>
      </c>
      <c r="BF106" s="89">
        <f t="shared" si="520"/>
        <v>0.67927586239796212</v>
      </c>
      <c r="BG106" s="85"/>
      <c r="BH106" s="85"/>
      <c r="BI106" s="85"/>
      <c r="BJ106" s="85"/>
      <c r="BK106" s="85"/>
      <c r="BL106" s="85"/>
      <c r="BM106" s="90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</row>
    <row r="107" spans="1:109" s="155" customFormat="1" ht="15" customHeight="1" x14ac:dyDescent="0.2">
      <c r="A107" s="138">
        <f>Input!A107</f>
        <v>8307</v>
      </c>
      <c r="B107" s="138" t="str">
        <f>Input!B107</f>
        <v>Hu1-13</v>
      </c>
      <c r="C107" s="138">
        <f>Input!O107</f>
        <v>2.0849183153947819</v>
      </c>
      <c r="D107" s="138">
        <f>C107*Input!P107/100</f>
        <v>4.444371389559227E-2</v>
      </c>
      <c r="E107" s="139">
        <f>Input!M107</f>
        <v>2.7191175364542159</v>
      </c>
      <c r="F107" s="140">
        <f>E107*Input!N107/100</f>
        <v>8.5687968199381955E-4</v>
      </c>
      <c r="G107" s="141">
        <f t="shared" si="495"/>
        <v>374.91192592630728</v>
      </c>
      <c r="H107" s="140">
        <f>G107*Input!L107/100</f>
        <v>5.5819999452110913E-2</v>
      </c>
      <c r="I107" s="138">
        <v>0</v>
      </c>
      <c r="J107" s="142">
        <f>(((C107*$G$4*0.000000001*Input!G107*(234/233))-(I107*0.000000000000001))/Input!F107)*1000000000000</f>
        <v>756.87438701481597</v>
      </c>
      <c r="K107" s="138">
        <f>J107*Input!P107/100</f>
        <v>16.134113486848431</v>
      </c>
      <c r="L107" s="143">
        <f t="shared" si="496"/>
        <v>10.467022607155799</v>
      </c>
      <c r="M107" s="144">
        <f>L107*Input!P107/100</f>
        <v>0.22312306177954205</v>
      </c>
      <c r="N107" s="138">
        <v>0</v>
      </c>
      <c r="O107" s="142">
        <f>(((G107*$D$4*0.000000001*Input!G107*(238/236))-(N107*0.000000001))/Input!F107)*1000000</f>
        <v>13.710114283110281</v>
      </c>
      <c r="P107" s="138">
        <f>O107*Input!N107/100</f>
        <v>4.3204893534429497E-3</v>
      </c>
      <c r="Q107" s="145">
        <f t="shared" si="497"/>
        <v>10.229105021963431</v>
      </c>
      <c r="R107" s="146">
        <f>Q107*Input!N107/100</f>
        <v>3.2235135630552005E-3</v>
      </c>
      <c r="S107" s="144">
        <f>Input!S107*0.0000028263/0.000000000155125</f>
        <v>0.99969647281157215</v>
      </c>
      <c r="T107" s="138">
        <f>S107*Input!T107/100</f>
        <v>4.987971776092455E-3</v>
      </c>
      <c r="U107" s="144">
        <f>S107</f>
        <v>0.99969647281157215</v>
      </c>
      <c r="V107" s="138">
        <f>U107*Input!T107/100</f>
        <v>4.987971776092455E-3</v>
      </c>
      <c r="W107" s="147">
        <v>0</v>
      </c>
      <c r="X107" s="142">
        <f>((($L$4*0.000000001*Input!G107/Input!W107*(232/229))-(W107*0.000000001))/Input!F107)*1000000000</f>
        <v>4.0327126973516959E-2</v>
      </c>
      <c r="Y107" s="142">
        <f>X107*Input!X107/100</f>
        <v>2.0644860251647853E-2</v>
      </c>
      <c r="Z107" s="142">
        <f t="shared" si="498"/>
        <v>9.8467305294645004E-6</v>
      </c>
      <c r="AA107" s="142">
        <f>Z107*Input!X107/100</f>
        <v>5.0408841634051195E-6</v>
      </c>
      <c r="AB107" s="143">
        <v>0</v>
      </c>
      <c r="AC107" s="143">
        <v>0.85</v>
      </c>
      <c r="AD107" s="142">
        <f>(((Input!G107*$L$4*0.000000001*Input!U107*(230/229))-((AB107*0.000000000000001)+(Input!G107*AC107*0.000000000000001)))/Input!F107)*1000000000000</f>
        <v>224.20282590180778</v>
      </c>
      <c r="AE107" s="142">
        <f>AD107*Input!V107/100</f>
        <v>1.1015690453026732</v>
      </c>
      <c r="AF107" s="142">
        <f t="shared" si="499"/>
        <v>10.22107584053551</v>
      </c>
      <c r="AG107" s="142">
        <f>AF107*Input!V107/100</f>
        <v>5.0218906520634245E-2</v>
      </c>
      <c r="AH107" s="138">
        <f t="shared" si="500"/>
        <v>1038017.2190099903</v>
      </c>
      <c r="AI107" s="147">
        <f t="shared" si="501"/>
        <v>531421.62530292652</v>
      </c>
      <c r="AJ107" s="144">
        <f t="shared" si="502"/>
        <v>-0.30352718842785453</v>
      </c>
      <c r="AK107" s="147">
        <f t="shared" si="503"/>
        <v>4.9879717760924551</v>
      </c>
      <c r="AL107" s="147">
        <f t="shared" si="504"/>
        <v>0.99921506510973535</v>
      </c>
      <c r="AM107" s="147">
        <f t="shared" si="505"/>
        <v>4.919501314397964E-3</v>
      </c>
      <c r="AN107" s="138">
        <f>AF107/Q107</f>
        <v>0.99921506510973535</v>
      </c>
      <c r="AO107" s="142">
        <f t="shared" si="506"/>
        <v>4.919501314397964E-3</v>
      </c>
      <c r="AP107" s="138">
        <f t="shared" si="507"/>
        <v>869.66110000000003</v>
      </c>
      <c r="AQ107" s="138" t="e">
        <f t="shared" si="508"/>
        <v>#VALUE!</v>
      </c>
      <c r="AR107" s="138" t="e">
        <f t="shared" si="509"/>
        <v>#VALUE!</v>
      </c>
      <c r="AS107" s="146">
        <f t="shared" si="510"/>
        <v>9.6261896894421207E-7</v>
      </c>
      <c r="AT107" s="146">
        <f t="shared" si="511"/>
        <v>4.9279825631299232E-7</v>
      </c>
      <c r="AU107" s="138">
        <v>0.75</v>
      </c>
      <c r="AV107" s="138">
        <f t="shared" si="512"/>
        <v>0.375</v>
      </c>
      <c r="AW107" s="138">
        <f t="shared" si="513"/>
        <v>869.66099999999994</v>
      </c>
      <c r="AX107" s="148">
        <f t="shared" si="514"/>
        <v>282.27426266499998</v>
      </c>
      <c r="AY107" s="148">
        <f t="shared" si="515"/>
        <v>2744.3409813616177</v>
      </c>
      <c r="AZ107" s="138" t="str">
        <f>Input!B107</f>
        <v>Hu1-13</v>
      </c>
      <c r="BA107" s="149">
        <f>Input!E107</f>
        <v>0</v>
      </c>
      <c r="BB107" s="138">
        <f t="shared" si="516"/>
        <v>-3.5453567682441269</v>
      </c>
      <c r="BC107" s="144">
        <f t="shared" si="517"/>
        <v>58.330742907346391</v>
      </c>
      <c r="BD107" s="138">
        <f t="shared" si="518"/>
        <v>869603</v>
      </c>
      <c r="BE107" s="150">
        <f t="shared" si="519"/>
        <v>1372170.4906808089</v>
      </c>
      <c r="BF107" s="151">
        <f t="shared" si="520"/>
        <v>315.56445343204047</v>
      </c>
      <c r="BG107" s="152"/>
      <c r="BH107" s="152"/>
      <c r="BI107" s="152"/>
      <c r="BJ107" s="152"/>
      <c r="BK107" s="152"/>
      <c r="BL107" s="152"/>
      <c r="BM107" s="156"/>
      <c r="BN107" s="152"/>
      <c r="BO107" s="152"/>
      <c r="BP107" s="152"/>
      <c r="BQ107" s="152"/>
      <c r="BR107" s="152"/>
      <c r="BS107" s="152"/>
      <c r="BT107" s="152"/>
      <c r="BU107" s="152"/>
      <c r="BV107" s="152"/>
      <c r="BW107" s="152"/>
      <c r="BX107" s="152"/>
      <c r="BY107" s="152"/>
      <c r="BZ107" s="152"/>
      <c r="CA107" s="152"/>
      <c r="CB107" s="152"/>
      <c r="CC107" s="152"/>
      <c r="CD107" s="152"/>
      <c r="CE107" s="152"/>
      <c r="CF107" s="152"/>
      <c r="CG107" s="152"/>
      <c r="CH107" s="152"/>
      <c r="CI107" s="152"/>
      <c r="CJ107" s="152"/>
      <c r="CK107" s="152"/>
      <c r="CL107" s="152"/>
      <c r="CM107" s="152"/>
      <c r="CN107" s="152"/>
      <c r="CO107" s="152"/>
      <c r="CP107" s="152"/>
      <c r="CQ107" s="152"/>
      <c r="CR107" s="152"/>
      <c r="CS107" s="152"/>
      <c r="CT107" s="152"/>
      <c r="CU107" s="152"/>
      <c r="CV107" s="152"/>
      <c r="CW107" s="152"/>
      <c r="CX107" s="152"/>
      <c r="CY107" s="152"/>
      <c r="CZ107" s="152"/>
      <c r="DA107" s="152"/>
      <c r="DB107" s="152"/>
      <c r="DC107" s="152"/>
      <c r="DD107" s="152"/>
      <c r="DE107" s="152"/>
    </row>
    <row r="108" spans="1:109" ht="15" customHeight="1" x14ac:dyDescent="0.2">
      <c r="A108" s="9">
        <f>Input!A108</f>
        <v>8313</v>
      </c>
      <c r="B108" s="9" t="str">
        <f>Input!B108</f>
        <v>M39-61-16.8</v>
      </c>
      <c r="C108" s="9">
        <f>Input!O108</f>
        <v>1.4171172298398591</v>
      </c>
      <c r="D108" s="9">
        <f>C108*Input!P108/100</f>
        <v>5.9933013434981955E-3</v>
      </c>
      <c r="E108" s="11">
        <f>Input!M108</f>
        <v>0.72479072247198628</v>
      </c>
      <c r="F108" s="12">
        <f>E108*Input!N108/100</f>
        <v>7.8647300619353786E-5</v>
      </c>
      <c r="G108" s="13">
        <f t="shared" si="495"/>
        <v>99.93414481443746</v>
      </c>
      <c r="H108" s="12">
        <f>G108*Input!L108/100</f>
        <v>1.2274519051704076E-2</v>
      </c>
      <c r="I108" s="9">
        <v>0.3</v>
      </c>
      <c r="J108" s="21">
        <f>(((C108*$G$4*0.000000001*Input!G108*(234/233))-(I108*0.000000000000001))/Input!F108)*1000000000000</f>
        <v>28.891542357624569</v>
      </c>
      <c r="K108" s="9">
        <f>J108*Input!P108/100</f>
        <v>0.1221887053389745</v>
      </c>
      <c r="L108" s="14">
        <f t="shared" si="496"/>
        <v>0.39954902980081425</v>
      </c>
      <c r="M108" s="22">
        <f>L108*Input!P108/100</f>
        <v>1.6897809769550424E-3</v>
      </c>
      <c r="N108" s="9">
        <v>5.0000000000000001E-3</v>
      </c>
      <c r="O108" s="21">
        <f>(((G108*$D$4*0.000000001*Input!G108*(238/236))-(N108*0.000000001))/Input!F108)*1000000</f>
        <v>0.20522255499783998</v>
      </c>
      <c r="P108" s="58">
        <f>O108*Input!N108/100</f>
        <v>2.2268772869689729E-5</v>
      </c>
      <c r="Q108" s="66">
        <f t="shared" si="497"/>
        <v>0.153116379965896</v>
      </c>
      <c r="R108" s="67">
        <f>Q108*Input!N108/100</f>
        <v>1.6614713173829929E-5</v>
      </c>
      <c r="S108" s="65">
        <f>Input!S108*0.0000028263/0.000000000155125</f>
        <v>2.5905041679826399</v>
      </c>
      <c r="T108" s="9">
        <f>S108*Input!T108/100</f>
        <v>3.1129103459867648E-3</v>
      </c>
      <c r="U108" s="9">
        <f>S108*1/((U107+U109)/2)</f>
        <v>2.58891823212159</v>
      </c>
      <c r="V108" s="9">
        <f>U108*Input!T108/100</f>
        <v>3.1110045871731136E-3</v>
      </c>
      <c r="W108" s="3">
        <v>3.0000000000000001E-3</v>
      </c>
      <c r="X108" s="21">
        <f>((($L$4*0.000000001*Input!G108/Input!W108*(232/229))-(W108*0.000000001))/Input!F108)*1000000000</f>
        <v>5.148676035441678E-2</v>
      </c>
      <c r="Y108" s="21">
        <f>X108*Input!X108/100</f>
        <v>2.4698691945684891E-4</v>
      </c>
      <c r="Z108" s="21">
        <f t="shared" si="498"/>
        <v>1.2571593691214158E-5</v>
      </c>
      <c r="AA108" s="21">
        <f>Z108*Input!X108/100</f>
        <v>6.030713871065647E-8</v>
      </c>
      <c r="AB108" s="14">
        <v>0.05</v>
      </c>
      <c r="AC108" s="14">
        <v>0.85</v>
      </c>
      <c r="AD108" s="21">
        <f>(((Input!G108*$L$4*0.000000001*Input!U108*(230/229))-((AB108*0.000000000000001)+(Input!G108*AC108*0.000000000000001)))/Input!F108)*1000000000000</f>
        <v>7.4707768418237883</v>
      </c>
      <c r="AE108" s="21">
        <f>AD108*Input!V108/100</f>
        <v>2.1287615212517021E-2</v>
      </c>
      <c r="AF108" s="21">
        <f t="shared" si="499"/>
        <v>0.34058168705438074</v>
      </c>
      <c r="AG108" s="21">
        <f>AF108*Input!V108/100</f>
        <v>9.7047095047127848E-4</v>
      </c>
      <c r="AH108" s="9">
        <f t="shared" si="500"/>
        <v>27091.369274239369</v>
      </c>
      <c r="AI108" s="3">
        <f t="shared" si="501"/>
        <v>151.15794684040756</v>
      </c>
      <c r="AJ108" s="22">
        <f t="shared" si="502"/>
        <v>1588.9182321215901</v>
      </c>
      <c r="AK108" s="3">
        <f t="shared" si="503"/>
        <v>3.1110045871731136</v>
      </c>
      <c r="AL108" s="3">
        <f t="shared" si="504"/>
        <v>2.2243321526425808</v>
      </c>
      <c r="AM108" s="3">
        <f t="shared" si="505"/>
        <v>6.3427202973015597E-3</v>
      </c>
      <c r="AN108" s="9">
        <f>AL108*1/((AN107+AN109)/2)</f>
        <v>2.2302719777334761</v>
      </c>
      <c r="AO108" s="21">
        <f t="shared" si="506"/>
        <v>6.3596578077905778E-3</v>
      </c>
      <c r="AP108" s="58">
        <f t="shared" si="507"/>
        <v>159.6781</v>
      </c>
      <c r="AQ108" s="58">
        <f t="shared" si="508"/>
        <v>0.96440000000000003</v>
      </c>
      <c r="AR108" s="58">
        <f t="shared" si="509"/>
        <v>0.60396510229017009</v>
      </c>
      <c r="AS108" s="67">
        <f t="shared" si="510"/>
        <v>8.2104825715016651E-5</v>
      </c>
      <c r="AT108" s="67">
        <f t="shared" si="511"/>
        <v>3.9396546126387398E-7</v>
      </c>
      <c r="AU108" s="58">
        <v>0.75</v>
      </c>
      <c r="AV108" s="58">
        <f t="shared" si="512"/>
        <v>0.375</v>
      </c>
      <c r="AW108" s="58">
        <f t="shared" si="513"/>
        <v>159.67619999999999</v>
      </c>
      <c r="AX108" s="57">
        <f t="shared" si="514"/>
        <v>0.89024468629999998</v>
      </c>
      <c r="AY108" s="47">
        <f t="shared" si="515"/>
        <v>0.94047491920377679</v>
      </c>
      <c r="AZ108" s="9" t="str">
        <f>Input!B108</f>
        <v>M39-61-16.8</v>
      </c>
      <c r="BA108" s="48">
        <f>Input!E108</f>
        <v>16.8</v>
      </c>
      <c r="BB108" s="58">
        <f t="shared" si="516"/>
        <v>2495.1435723799514</v>
      </c>
      <c r="BC108" s="22">
        <f t="shared" si="517"/>
        <v>7.9548824708011985</v>
      </c>
      <c r="BD108" s="9">
        <f t="shared" si="518"/>
        <v>159618.19999999998</v>
      </c>
      <c r="BE108" s="49">
        <f t="shared" si="519"/>
        <v>470.23745960188842</v>
      </c>
      <c r="BF108" s="89">
        <f t="shared" si="520"/>
        <v>0.58898879056727105</v>
      </c>
      <c r="BG108" s="85"/>
      <c r="BH108" s="85"/>
      <c r="BI108" s="85"/>
      <c r="BJ108" s="85"/>
      <c r="BK108" s="85"/>
      <c r="BL108" s="85"/>
      <c r="BM108" s="90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</row>
    <row r="109" spans="1:109" s="155" customFormat="1" ht="15" customHeight="1" x14ac:dyDescent="0.2">
      <c r="A109" s="138">
        <f>Input!A109</f>
        <v>8307</v>
      </c>
      <c r="B109" s="138" t="str">
        <f>Input!B109</f>
        <v>Hu1-13</v>
      </c>
      <c r="C109" s="138">
        <f>Input!O109</f>
        <v>2.0693939061069018</v>
      </c>
      <c r="D109" s="138">
        <f>C109*Input!P109/100</f>
        <v>5.9934312496938924E-2</v>
      </c>
      <c r="E109" s="139">
        <f>Input!M109</f>
        <v>2.7202800331787289</v>
      </c>
      <c r="F109" s="140">
        <f>E109*Input!N109/100</f>
        <v>8.404457503919749E-4</v>
      </c>
      <c r="G109" s="141">
        <f t="shared" si="495"/>
        <v>375.07221097468312</v>
      </c>
      <c r="H109" s="140">
        <f>G109*Input!L109/100</f>
        <v>4.4312912916623884E-2</v>
      </c>
      <c r="I109" s="138">
        <v>0</v>
      </c>
      <c r="J109" s="142">
        <f>(((C109*$G$4*0.000000001*Input!G109*(234/233))-(I109*0.000000000000001))/Input!F109)*1000000000000</f>
        <v>751.23866129991814</v>
      </c>
      <c r="K109" s="138">
        <f>J109*Input!P109/100</f>
        <v>21.757565127286806</v>
      </c>
      <c r="L109" s="143">
        <f t="shared" si="496"/>
        <v>10.389084617077652</v>
      </c>
      <c r="M109" s="144">
        <f>L109*Input!P109/100</f>
        <v>0.30089131032983107</v>
      </c>
      <c r="N109" s="138">
        <v>0</v>
      </c>
      <c r="O109" s="142">
        <f>(((G109*$D$4*0.000000001*Input!G109*(238/236))-(N109*0.000000001))/Input!F109)*1000000</f>
        <v>13.715975729970571</v>
      </c>
      <c r="P109" s="138">
        <f>O109*Input!N109/100</f>
        <v>4.2376275141287429E-3</v>
      </c>
      <c r="Q109" s="145">
        <f t="shared" si="497"/>
        <v>10.233478242658494</v>
      </c>
      <c r="R109" s="146">
        <f>Q109*Input!N109/100</f>
        <v>3.1616904127039118E-3</v>
      </c>
      <c r="S109" s="144">
        <f>Input!S109*0.0000028263/0.000000000155125</f>
        <v>1.0015286998040576</v>
      </c>
      <c r="T109" s="138">
        <f>S109*Input!T109/100</f>
        <v>3.4548609023153888E-3</v>
      </c>
      <c r="U109" s="144">
        <f>S109</f>
        <v>1.0015286998040576</v>
      </c>
      <c r="V109" s="138">
        <f>U109*Input!T109/100</f>
        <v>3.4548609023153888E-3</v>
      </c>
      <c r="W109" s="147">
        <v>0</v>
      </c>
      <c r="X109" s="142">
        <f>((($L$4*0.000000001*Input!G109/Input!W109*(232/229))-(W109*0.000000001))/Input!F109)*1000000000</f>
        <v>3.2939736687329572E-2</v>
      </c>
      <c r="Y109" s="142">
        <f>X109*Input!X109/100</f>
        <v>2.9201760313072801E-2</v>
      </c>
      <c r="Z109" s="142">
        <f t="shared" si="498"/>
        <v>8.0429411964966252E-6</v>
      </c>
      <c r="AA109" s="142">
        <f>Z109*Input!X109/100</f>
        <v>7.1302343203786609E-6</v>
      </c>
      <c r="AB109" s="143">
        <v>0</v>
      </c>
      <c r="AC109" s="143">
        <v>0.85</v>
      </c>
      <c r="AD109" s="142">
        <f>(((Input!G109*$L$4*0.000000001*Input!U109*(230/229))-((AB109*0.000000000000001)+(Input!G109*AC109*0.000000000000001)))/Input!F109)*1000000000000</f>
        <v>223.45539888532039</v>
      </c>
      <c r="AE109" s="142">
        <f>AD109*Input!V109/100</f>
        <v>1.0664624786542323</v>
      </c>
      <c r="AF109" s="142">
        <f t="shared" si="499"/>
        <v>10.187001746286011</v>
      </c>
      <c r="AG109" s="142">
        <f>AF109*Input!V109/100</f>
        <v>4.8618449975221745E-2</v>
      </c>
      <c r="AH109" s="138">
        <f t="shared" si="500"/>
        <v>1266576.6785318912</v>
      </c>
      <c r="AI109" s="147">
        <f t="shared" si="501"/>
        <v>1122862.7873954508</v>
      </c>
      <c r="AJ109" s="144">
        <f t="shared" si="502"/>
        <v>1.528699804057565</v>
      </c>
      <c r="AK109" s="147">
        <f t="shared" si="503"/>
        <v>3.4548609023153887</v>
      </c>
      <c r="AL109" s="147">
        <f t="shared" si="504"/>
        <v>0.99545838714165191</v>
      </c>
      <c r="AM109" s="147">
        <f t="shared" si="505"/>
        <v>4.7608656678919314E-3</v>
      </c>
      <c r="AN109" s="138">
        <f>AF109/Q109</f>
        <v>0.99545838714165191</v>
      </c>
      <c r="AO109" s="142">
        <f t="shared" si="506"/>
        <v>4.7608656678919314E-3</v>
      </c>
      <c r="AP109" s="138">
        <f t="shared" si="507"/>
        <v>546.875</v>
      </c>
      <c r="AQ109" s="138" t="e">
        <f t="shared" si="508"/>
        <v>#VALUE!</v>
      </c>
      <c r="AR109" s="138" t="e">
        <f t="shared" si="509"/>
        <v>#VALUE!</v>
      </c>
      <c r="AS109" s="146">
        <f t="shared" si="510"/>
        <v>7.8594403640488888E-7</v>
      </c>
      <c r="AT109" s="146">
        <f t="shared" si="511"/>
        <v>6.967557446554519E-7</v>
      </c>
      <c r="AU109" s="138">
        <v>0.75</v>
      </c>
      <c r="AV109" s="138">
        <f t="shared" si="512"/>
        <v>0.375</v>
      </c>
      <c r="AW109" s="138">
        <f t="shared" si="513"/>
        <v>546.875</v>
      </c>
      <c r="AX109" s="148">
        <f t="shared" si="514"/>
        <v>246.74694256730001</v>
      </c>
      <c r="AY109" s="148">
        <f t="shared" si="515"/>
        <v>110.13813280157929</v>
      </c>
      <c r="AZ109" s="138" t="str">
        <f>Input!B109</f>
        <v>Hu1-13</v>
      </c>
      <c r="BA109" s="149">
        <f>Input!E109</f>
        <v>0</v>
      </c>
      <c r="BB109" s="138">
        <f t="shared" si="516"/>
        <v>7.171037794486125</v>
      </c>
      <c r="BC109" s="144">
        <f t="shared" si="517"/>
        <v>16.960585555231663</v>
      </c>
      <c r="BD109" s="138">
        <f t="shared" si="518"/>
        <v>546817</v>
      </c>
      <c r="BE109" s="150">
        <f t="shared" si="519"/>
        <v>55069.066400789641</v>
      </c>
      <c r="BF109" s="151">
        <f t="shared" si="520"/>
        <v>20.139544283717356</v>
      </c>
      <c r="BG109" s="152"/>
      <c r="BH109" s="152"/>
      <c r="BI109" s="152"/>
      <c r="BJ109" s="152"/>
      <c r="BK109" s="152"/>
      <c r="BL109" s="152"/>
      <c r="BM109" s="156"/>
      <c r="BN109" s="152"/>
      <c r="BO109" s="152"/>
      <c r="BP109" s="152"/>
      <c r="BQ109" s="152"/>
      <c r="BR109" s="152"/>
      <c r="BS109" s="152"/>
      <c r="BT109" s="152"/>
      <c r="BU109" s="152"/>
      <c r="BV109" s="152"/>
      <c r="BW109" s="152"/>
      <c r="BX109" s="152"/>
      <c r="BY109" s="152"/>
      <c r="BZ109" s="152"/>
      <c r="CA109" s="152"/>
      <c r="CB109" s="152"/>
      <c r="CC109" s="152"/>
      <c r="CD109" s="152"/>
      <c r="CE109" s="152"/>
      <c r="CF109" s="152"/>
      <c r="CG109" s="152"/>
      <c r="CH109" s="152"/>
      <c r="CI109" s="152"/>
      <c r="CJ109" s="152"/>
      <c r="CK109" s="152"/>
      <c r="CL109" s="152"/>
      <c r="CM109" s="152"/>
      <c r="CN109" s="152"/>
      <c r="CO109" s="152"/>
      <c r="CP109" s="152"/>
      <c r="CQ109" s="152"/>
      <c r="CR109" s="152"/>
      <c r="CS109" s="152"/>
      <c r="CT109" s="152"/>
      <c r="CU109" s="152"/>
      <c r="CV109" s="152"/>
      <c r="CW109" s="152"/>
      <c r="CX109" s="152"/>
      <c r="CY109" s="152"/>
      <c r="CZ109" s="152"/>
      <c r="DA109" s="152"/>
      <c r="DB109" s="152"/>
      <c r="DC109" s="152"/>
      <c r="DD109" s="152"/>
      <c r="DE109" s="152"/>
    </row>
    <row r="110" spans="1:109" ht="15" customHeight="1" x14ac:dyDescent="0.2">
      <c r="A110" s="9">
        <f>Input!A110</f>
        <v>8314</v>
      </c>
      <c r="B110" s="9" t="str">
        <f>Input!B110</f>
        <v>M39-61-20.8</v>
      </c>
      <c r="C110" s="9">
        <f>Input!O110</f>
        <v>1.6505671379676692</v>
      </c>
      <c r="D110" s="9">
        <f>C110*Input!P110/100</f>
        <v>6.5777079168844151E-3</v>
      </c>
      <c r="E110" s="11">
        <f>Input!M110</f>
        <v>0.85229265708672564</v>
      </c>
      <c r="F110" s="12">
        <f>E110*Input!N110/100</f>
        <v>7.3988598840362901E-5</v>
      </c>
      <c r="G110" s="13">
        <f t="shared" ref="G110:G113" si="521">E110*137.88</f>
        <v>117.51411155911772</v>
      </c>
      <c r="H110" s="12">
        <f>G110*Input!L110/100</f>
        <v>1.1519276931982746E-2</v>
      </c>
      <c r="I110" s="9">
        <v>0.3</v>
      </c>
      <c r="J110" s="21">
        <f>(((C110*$G$4*0.000000001*Input!G110*(234/233))-(I110*0.000000000000001))/Input!F110)*1000000000000</f>
        <v>34.412308581462902</v>
      </c>
      <c r="K110" s="9">
        <f>J110*Input!P110/100</f>
        <v>0.13713717508835549</v>
      </c>
      <c r="L110" s="14">
        <f t="shared" ref="L110:L113" si="522">(J110/234)*602200000000*0.0000028263/(365.2425*24*60)</f>
        <v>0.47589721368064053</v>
      </c>
      <c r="M110" s="22">
        <f>L110*Input!P110/100</f>
        <v>1.8965074476792953E-3</v>
      </c>
      <c r="N110" s="9">
        <v>5.0000000000000001E-3</v>
      </c>
      <c r="O110" s="21">
        <f>(((G110*$D$4*0.000000001*Input!G110*(238/236))-(N110*0.000000001))/Input!F110)*1000000</f>
        <v>0.24678671890702167</v>
      </c>
      <c r="P110" s="58">
        <f>O110*Input!N110/100</f>
        <v>2.1423865842930791E-5</v>
      </c>
      <c r="Q110" s="66">
        <f t="shared" ref="Q110:Q113" si="523">(O110/238.05)*602200000000000000*0.00000000015512/(365.2425*24*60)</f>
        <v>0.18412736856873271</v>
      </c>
      <c r="R110" s="67">
        <f>Q110*Input!N110/100</f>
        <v>1.5984328734134991E-5</v>
      </c>
      <c r="S110" s="65">
        <f>Input!S110*0.0000028263/0.000000000155125</f>
        <v>2.575435502901684</v>
      </c>
      <c r="T110" s="9">
        <f>S110*Input!T110/100</f>
        <v>3.0228927340214744E-3</v>
      </c>
      <c r="U110" s="9">
        <f>S110*1/((U109+U111)/2)</f>
        <v>2.5720213188004633</v>
      </c>
      <c r="V110" s="9">
        <f>U110*Input!T110/100</f>
        <v>3.0188853681602196E-3</v>
      </c>
      <c r="W110" s="3">
        <v>3.0000000000000001E-3</v>
      </c>
      <c r="X110" s="21">
        <f>((($L$4*0.000000001*Input!G110/Input!W110*(232/229))-(W110*0.000000001))/Input!F110)*1000000000</f>
        <v>3.5222076925280996E-2</v>
      </c>
      <c r="Y110" s="21">
        <f>X110*Input!X110/100</f>
        <v>1.8615120996356429E-4</v>
      </c>
      <c r="Z110" s="21">
        <f t="shared" ref="Z110:Z113" si="524">(X110/232)*6.022E+23*0.000000001*0.000000000049475/(365.2425*24*60)</f>
        <v>8.6002233781511752E-6</v>
      </c>
      <c r="AA110" s="21">
        <f>Z110*Input!X110/100</f>
        <v>4.5452799140606095E-8</v>
      </c>
      <c r="AB110" s="14">
        <v>0.05</v>
      </c>
      <c r="AC110" s="14">
        <v>0.85</v>
      </c>
      <c r="AD110" s="21">
        <f>(((Input!G110*$L$4*0.000000001*Input!U110*(230/229))-((AB110*0.000000000000001)+(Input!G110*AC110*0.000000000000001)))/Input!F110)*1000000000000</f>
        <v>9.0344062535655567</v>
      </c>
      <c r="AE110" s="21">
        <f>AD110*Input!V110/100</f>
        <v>3.1769800327294623E-2</v>
      </c>
      <c r="AF110" s="21">
        <f t="shared" ref="AF110:AF113" si="525">(AD110/230)*602200000000*0.0000091577/(365.2425*24*60)</f>
        <v>0.41186524353775905</v>
      </c>
      <c r="AG110" s="21">
        <f>AF110*Input!V110/100</f>
        <v>1.44833829492481E-3</v>
      </c>
      <c r="AH110" s="9">
        <f t="shared" ref="AH110:AH113" si="526">AF110/Z110</f>
        <v>47890.063481851023</v>
      </c>
      <c r="AI110" s="3">
        <f t="shared" ref="AI110:AI113" si="527">AH110*SQRT((AG110/AF110)^2+(AA110/Z110)^2)</f>
        <v>304.00950054858549</v>
      </c>
      <c r="AJ110" s="22">
        <f t="shared" ref="AJ110:AJ113" si="528">(U110-1)*1000</f>
        <v>1572.0213188004632</v>
      </c>
      <c r="AK110" s="3">
        <f t="shared" ref="AK110:AK113" si="529">V110*1000</f>
        <v>3.0188853681602197</v>
      </c>
      <c r="AL110" s="3">
        <f t="shared" ref="AL110:AL113" si="530">AF110/Q110</f>
        <v>2.2368496695482523</v>
      </c>
      <c r="AM110" s="3">
        <f t="shared" ref="AM110:AM113" si="531">AL110*SQRT((R110/Q110)^2+(AG110/AF110)^2)</f>
        <v>7.8683553015038588E-3</v>
      </c>
      <c r="AN110" s="9">
        <f>AL110*1/((AN109+AN111)/2)</f>
        <v>2.2484987826221148</v>
      </c>
      <c r="AO110" s="21">
        <f t="shared" ref="AO110:AO113" si="532">AN110*SQRT((R110/Q110)^2+(AG110/AF110)^2)</f>
        <v>7.9093322888536856E-3</v>
      </c>
      <c r="AP110" s="58">
        <f t="shared" ref="AP110:AP113" si="533">ThU_Alter_Kombi(AN110,U110)</f>
        <v>164.34379999999999</v>
      </c>
      <c r="AQ110" s="58">
        <f t="shared" ref="AQ110:AQ113" si="534">Montealter(AN110,AO110,U110,V110)</f>
        <v>1.1718</v>
      </c>
      <c r="AR110" s="58">
        <f t="shared" ref="AR110:AR113" si="535">(AQ110/AP110)*100</f>
        <v>0.71301746704165292</v>
      </c>
      <c r="AS110" s="67">
        <f t="shared" ref="AS110:AS113" si="536">Z110/Q110</f>
        <v>4.670801220374149E-5</v>
      </c>
      <c r="AT110" s="67">
        <f t="shared" ref="AT110:AT113" si="537">AS110*SQRT((Y110/X110)^2+(P110/O110)^2)</f>
        <v>2.4688850321984325E-7</v>
      </c>
      <c r="AU110" s="58">
        <v>0.75</v>
      </c>
      <c r="AV110" s="58">
        <f t="shared" ref="AV110:AV113" si="538">AU110/2</f>
        <v>0.375</v>
      </c>
      <c r="AW110" s="58">
        <f t="shared" ref="AW110:AW113" si="539">marincorr_age(AN110,U110,AS110,AU110)</f>
        <v>164.34270000000001</v>
      </c>
      <c r="AX110" s="57">
        <f t="shared" ref="AX110:AX113" si="540">marincorr_age_error(AN110, AO110, U110, V110, AS110, AT110, AU110, AV110)</f>
        <v>1.2276602032999999</v>
      </c>
      <c r="AY110" s="47">
        <f t="shared" ref="AY110:AY113" si="541">SQRT(((AU110*EXP(-0.0000091577*AW110*1000))/(0.0000091577*(EXP(-0.0000091577*AW110*1000)+(AJ110/1000)*EXP(-(0.0000091577-0.0000028263)*AW110*1000)-AS110*AU110*EXP(-0.0000091577*AW110*1000))))^2*AT110^2+((AS110*EXP(-0.0000091577*AW110*1000))/(0.0000091577*(EXP(-0.0000091577*AW110*1000)+(AJ110/1000)*EXP(-(0.0000091577-0.0000028263)*AW110*1000)-AS110*AU110*EXP(-0.0000091577*AW110*1000))))^2*AV110^2+((0.0000091577/(0.0000091577-0.0000028263))*(EXP(-(0.0000091577-0.0000028263)*AW110*1000)-1)/(0.0000091577*(EXP(-0.0000091577*AW110*1000)+(AJ110/1000)*EXP(-(0.0000091577-0.0000028263)*AW110*1000)-AS110*AU110*EXP(-0.0000091577*AW110*1000))))^2*T110^2+(1/(0.0000091577*(EXP(-0.0000091577*AW110*1000)+(AJ110/1000)*EXP(-(0.0000091577-0.0000028263)*AW110*1000)-AS110*AU110*EXP(-0.0000091577*AW110*1000))))^2*AO110^2)/1000</f>
        <v>1.1799152964002102</v>
      </c>
      <c r="AZ110" s="9" t="str">
        <f>Input!B110</f>
        <v>M39-61-20.8</v>
      </c>
      <c r="BA110" s="48">
        <f>Input!E110</f>
        <v>20.8</v>
      </c>
      <c r="BB110" s="58">
        <f t="shared" ref="BB110:BB113" si="542">((U110-1)*EXP(0.0000028263*AW110*1000))*1000</f>
        <v>2501.383624314049</v>
      </c>
      <c r="BC110" s="22">
        <f t="shared" ref="BC110:BC113" si="543">SQRT((EXP(0.0000028263*AW110*1000)*V110)^2+((U110-1)*0.0000028263*EXP(0.0000028263*AW110*1000)*AX110*1000)^2)*1000</f>
        <v>9.9197901037724563</v>
      </c>
      <c r="BD110" s="9">
        <f t="shared" ref="BD110:BD113" si="544">AW110*1000-58</f>
        <v>164284.70000000001</v>
      </c>
      <c r="BE110" s="49">
        <f t="shared" ref="BE110:BE113" si="545">AY110/2*1000</f>
        <v>589.95764820010515</v>
      </c>
      <c r="BF110" s="89">
        <f t="shared" ref="BF110:BF113" si="546">AY110/AW110*100</f>
        <v>0.71796027228481107</v>
      </c>
      <c r="BG110" s="85"/>
      <c r="BH110" s="85"/>
      <c r="BI110" s="85"/>
      <c r="BJ110" s="85"/>
      <c r="BK110" s="85"/>
      <c r="BL110" s="85"/>
      <c r="BM110" s="90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</row>
    <row r="111" spans="1:109" s="155" customFormat="1" ht="15" customHeight="1" x14ac:dyDescent="0.2">
      <c r="A111" s="138">
        <f>Input!A111</f>
        <v>8307</v>
      </c>
      <c r="B111" s="138" t="str">
        <f>Input!B111</f>
        <v>Hu1-13</v>
      </c>
      <c r="C111" s="138">
        <f>Input!O111</f>
        <v>2.0857086940934146</v>
      </c>
      <c r="D111" s="138">
        <f>C111*Input!P111/100</f>
        <v>4.4107751992764808E-2</v>
      </c>
      <c r="E111" s="139">
        <f>Input!M111</f>
        <v>2.7191926812461653</v>
      </c>
      <c r="F111" s="140">
        <f>E111*Input!N111/100</f>
        <v>6.8928543962664996E-4</v>
      </c>
      <c r="G111" s="141">
        <f t="shared" si="521"/>
        <v>374.92228689022124</v>
      </c>
      <c r="H111" s="140">
        <f>G111*Input!L111/100</f>
        <v>0.10854555127576912</v>
      </c>
      <c r="I111" s="138">
        <v>0</v>
      </c>
      <c r="J111" s="142">
        <f>(((C111*$G$4*0.000000001*Input!G111*(234/233))-(I111*0.000000000000001))/Input!F111)*1000000000000</f>
        <v>757.16131307259957</v>
      </c>
      <c r="K111" s="138">
        <f>J111*Input!P111/100</f>
        <v>16.012151414097044</v>
      </c>
      <c r="L111" s="143">
        <f t="shared" si="522"/>
        <v>10.470990585970949</v>
      </c>
      <c r="M111" s="144">
        <f>L111*Input!P111/100</f>
        <v>0.22143641496653618</v>
      </c>
      <c r="N111" s="138">
        <v>0</v>
      </c>
      <c r="O111" s="142">
        <f>(((G111*$D$4*0.000000001*Input!G111*(238/236))-(N111*0.000000001))/Input!F111)*1000000</f>
        <v>13.710493172095989</v>
      </c>
      <c r="P111" s="138">
        <f>O111*Input!N111/100</f>
        <v>3.4754592342074743E-3</v>
      </c>
      <c r="Q111" s="145">
        <f t="shared" si="523"/>
        <v>10.229387710724914</v>
      </c>
      <c r="R111" s="146">
        <f>Q111*Input!N111/100</f>
        <v>2.5930372841644748E-3</v>
      </c>
      <c r="S111" s="144">
        <f>Input!S111*0.0000028263/0.000000000155125</f>
        <v>1.0011261647386771</v>
      </c>
      <c r="T111" s="138">
        <f>S111*Input!T111/100</f>
        <v>4.4544605056681431E-3</v>
      </c>
      <c r="U111" s="144">
        <f>S111</f>
        <v>1.0011261647386771</v>
      </c>
      <c r="V111" s="138">
        <f>U111*Input!T111/100</f>
        <v>4.4544605056681431E-3</v>
      </c>
      <c r="W111" s="147">
        <v>0</v>
      </c>
      <c r="X111" s="142">
        <f>((($L$4*0.000000001*Input!G111/Input!W111*(232/229))-(W111*0.000000001))/Input!F111)*1000000000</f>
        <v>0.15312403029723801</v>
      </c>
      <c r="Y111" s="142">
        <f>X111*Input!X111/100</f>
        <v>1.1611824395383232</v>
      </c>
      <c r="Z111" s="142">
        <f t="shared" si="524"/>
        <v>3.7388506870638759E-5</v>
      </c>
      <c r="AA111" s="142">
        <f>Z111*Input!X111/100</f>
        <v>2.8352752689743416E-4</v>
      </c>
      <c r="AB111" s="143">
        <v>0</v>
      </c>
      <c r="AC111" s="143">
        <v>0.85</v>
      </c>
      <c r="AD111" s="142">
        <f>(((Input!G111*$L$4*0.000000001*Input!U111*(230/229))-((AB111*0.000000000000001)+(Input!G111*AC111*0.000000000000001)))/Input!F111)*1000000000000</f>
        <v>223.07921287844977</v>
      </c>
      <c r="AE111" s="142">
        <f>AD111*Input!V111/100</f>
        <v>1.240100498360313</v>
      </c>
      <c r="AF111" s="142">
        <f t="shared" si="525"/>
        <v>10.169851981599026</v>
      </c>
      <c r="AG111" s="142">
        <f>AF111*Input!V111/100</f>
        <v>5.6534350950499954E-2</v>
      </c>
      <c r="AH111" s="138">
        <f t="shared" si="526"/>
        <v>272004.76383787935</v>
      </c>
      <c r="AI111" s="147">
        <f t="shared" si="527"/>
        <v>2062688.9162408707</v>
      </c>
      <c r="AJ111" s="144">
        <f t="shared" si="528"/>
        <v>1.1261647386771045</v>
      </c>
      <c r="AK111" s="147">
        <f t="shared" si="529"/>
        <v>4.454460505668143</v>
      </c>
      <c r="AL111" s="147">
        <f t="shared" si="530"/>
        <v>0.99417993228827672</v>
      </c>
      <c r="AM111" s="147">
        <f t="shared" si="531"/>
        <v>5.5324031814453292E-3</v>
      </c>
      <c r="AN111" s="138">
        <f>AF111/Q111</f>
        <v>0.99417993228827672</v>
      </c>
      <c r="AO111" s="142">
        <f t="shared" si="532"/>
        <v>5.5324031814453292E-3</v>
      </c>
      <c r="AP111" s="138">
        <f t="shared" si="533"/>
        <v>535.83939999999996</v>
      </c>
      <c r="AQ111" s="138" t="e">
        <f t="shared" si="534"/>
        <v>#VALUE!</v>
      </c>
      <c r="AR111" s="138" t="e">
        <f t="shared" si="535"/>
        <v>#VALUE!</v>
      </c>
      <c r="AS111" s="146">
        <f t="shared" si="536"/>
        <v>3.6550092662378118E-6</v>
      </c>
      <c r="AT111" s="146">
        <f t="shared" si="537"/>
        <v>2.7716959711926578E-5</v>
      </c>
      <c r="AU111" s="138">
        <v>0.75</v>
      </c>
      <c r="AV111" s="138">
        <f t="shared" si="538"/>
        <v>0.375</v>
      </c>
      <c r="AW111" s="138">
        <f t="shared" si="539"/>
        <v>535.83910000000003</v>
      </c>
      <c r="AX111" s="148">
        <f t="shared" si="540"/>
        <v>247.3776870664</v>
      </c>
      <c r="AY111" s="148">
        <f t="shared" si="541"/>
        <v>122.37759075790137</v>
      </c>
      <c r="AZ111" s="138" t="str">
        <f>Input!B111</f>
        <v>Hu1-13</v>
      </c>
      <c r="BA111" s="149">
        <f>Input!E111</f>
        <v>0</v>
      </c>
      <c r="BB111" s="138">
        <f t="shared" si="542"/>
        <v>5.1205398435031864</v>
      </c>
      <c r="BC111" s="144">
        <f t="shared" si="543"/>
        <v>20.567889194216384</v>
      </c>
      <c r="BD111" s="138">
        <f t="shared" si="544"/>
        <v>535781.1</v>
      </c>
      <c r="BE111" s="150">
        <f t="shared" si="545"/>
        <v>61188.795378950686</v>
      </c>
      <c r="BF111" s="151">
        <f t="shared" si="546"/>
        <v>22.838495876448988</v>
      </c>
      <c r="BG111" s="152"/>
      <c r="BH111" s="152"/>
      <c r="BI111" s="152"/>
      <c r="BJ111" s="152"/>
      <c r="BK111" s="152"/>
      <c r="BL111" s="152"/>
      <c r="BM111" s="156"/>
      <c r="BN111" s="152"/>
      <c r="BO111" s="152"/>
      <c r="BP111" s="152"/>
      <c r="BQ111" s="152"/>
      <c r="BR111" s="152"/>
      <c r="BS111" s="152"/>
      <c r="BT111" s="152"/>
      <c r="BU111" s="152"/>
      <c r="BV111" s="152"/>
      <c r="BW111" s="152"/>
      <c r="BX111" s="152"/>
      <c r="BY111" s="152"/>
      <c r="BZ111" s="152"/>
      <c r="CA111" s="152"/>
      <c r="CB111" s="152"/>
      <c r="CC111" s="152"/>
      <c r="CD111" s="152"/>
      <c r="CE111" s="152"/>
      <c r="CF111" s="152"/>
      <c r="CG111" s="152"/>
      <c r="CH111" s="152"/>
      <c r="CI111" s="152"/>
      <c r="CJ111" s="152"/>
      <c r="CK111" s="152"/>
      <c r="CL111" s="152"/>
      <c r="CM111" s="152"/>
      <c r="CN111" s="152"/>
      <c r="CO111" s="152"/>
      <c r="CP111" s="152"/>
      <c r="CQ111" s="152"/>
      <c r="CR111" s="152"/>
      <c r="CS111" s="152"/>
      <c r="CT111" s="152"/>
      <c r="CU111" s="152"/>
      <c r="CV111" s="152"/>
      <c r="CW111" s="152"/>
      <c r="CX111" s="152"/>
      <c r="CY111" s="152"/>
      <c r="CZ111" s="152"/>
      <c r="DA111" s="152"/>
      <c r="DB111" s="152"/>
      <c r="DC111" s="152"/>
      <c r="DD111" s="152"/>
      <c r="DE111" s="152"/>
    </row>
    <row r="112" spans="1:109" ht="15" customHeight="1" x14ac:dyDescent="0.2">
      <c r="A112" s="9">
        <f>Input!A112</f>
        <v>8315</v>
      </c>
      <c r="B112" s="9" t="str">
        <f>Input!B112</f>
        <v>M39-61-26.0</v>
      </c>
      <c r="C112" s="9">
        <f>Input!O112</f>
        <v>1.5562256868161179</v>
      </c>
      <c r="D112" s="9">
        <f>C112*Input!P112/100</f>
        <v>7.6079526127174509E-3</v>
      </c>
      <c r="E112" s="11">
        <f>Input!M112</f>
        <v>0.82006079951963851</v>
      </c>
      <c r="F112" s="12">
        <f>E112*Input!N112/100</f>
        <v>9.1806710346729458E-5</v>
      </c>
      <c r="G112" s="13">
        <f t="shared" si="521"/>
        <v>113.06998303776776</v>
      </c>
      <c r="H112" s="12">
        <f>G112*Input!L112/100</f>
        <v>1.3510577485124509E-2</v>
      </c>
      <c r="I112" s="9">
        <v>0.3</v>
      </c>
      <c r="J112" s="21">
        <f>(((C112*$G$4*0.000000001*Input!G112*(234/233))-(I112*0.000000000000001))/Input!F112)*1000000000000</f>
        <v>30.284322729191476</v>
      </c>
      <c r="K112" s="9">
        <f>J112*Input!P112/100</f>
        <v>0.14805159314861946</v>
      </c>
      <c r="L112" s="14">
        <f t="shared" si="522"/>
        <v>0.41881016993992204</v>
      </c>
      <c r="M112" s="22">
        <f>L112*Input!P112/100</f>
        <v>2.0474459158593482E-3</v>
      </c>
      <c r="N112" s="9">
        <v>5.0000000000000001E-3</v>
      </c>
      <c r="O112" s="21">
        <f>(((G112*$D$4*0.000000001*Input!G112*(238/236))-(N112*0.000000001))/Input!F112)*1000000</f>
        <v>0.2216374082575234</v>
      </c>
      <c r="P112" s="58">
        <f>O112*Input!N112/100</f>
        <v>2.4812552134935935E-5</v>
      </c>
      <c r="Q112" s="66">
        <f t="shared" si="523"/>
        <v>0.16536348851992685</v>
      </c>
      <c r="R112" s="67">
        <f>Q112*Input!N112/100</f>
        <v>1.8512624797291129E-5</v>
      </c>
      <c r="S112" s="65">
        <f>Input!S112*0.0000028263/0.000000000155125</f>
        <v>2.5209418738722507</v>
      </c>
      <c r="T112" s="9">
        <f>S112*Input!T112/100</f>
        <v>2.6767760680085099E-3</v>
      </c>
      <c r="U112" s="9">
        <f>S112*1/((U111+U113)/2)</f>
        <v>2.5181060716061592</v>
      </c>
      <c r="V112" s="9">
        <f>U112*Input!T112/100</f>
        <v>2.6737649681818337E-3</v>
      </c>
      <c r="W112" s="3">
        <v>3.0000000000000001E-3</v>
      </c>
      <c r="X112" s="21">
        <f>((($L$4*0.000000001*Input!G112/Input!W112*(232/229))-(W112*0.000000001))/Input!F112)*1000000000</f>
        <v>-5.0170578345854174E-3</v>
      </c>
      <c r="Y112" s="21">
        <f>X112*Input!X112/100</f>
        <v>-1.3896766628189737E-4</v>
      </c>
      <c r="Z112" s="21">
        <f t="shared" si="524"/>
        <v>-1.2250219704553609E-6</v>
      </c>
      <c r="AA112" s="21">
        <f>Z112*Input!X112/100</f>
        <v>-3.3931927833217915E-8</v>
      </c>
      <c r="AB112" s="14">
        <v>0.05</v>
      </c>
      <c r="AC112" s="14">
        <v>0.85</v>
      </c>
      <c r="AD112" s="21">
        <f>(((Input!G112*$L$4*0.000000001*Input!U112*(230/229))-((AB112*0.000000000000001)+(Input!G112*AC112*0.000000000000001)))/Input!F112)*1000000000000</f>
        <v>8.0076871240504186</v>
      </c>
      <c r="AE112" s="21">
        <f>AD112*Input!V112/100</f>
        <v>2.9517676872778498E-2</v>
      </c>
      <c r="AF112" s="21">
        <f t="shared" si="525"/>
        <v>0.36505863417638157</v>
      </c>
      <c r="AG112" s="21">
        <f>AF112*Input!V112/100</f>
        <v>1.345667311460312E-3</v>
      </c>
      <c r="AH112" s="9">
        <f t="shared" si="526"/>
        <v>-298001.70362714661</v>
      </c>
      <c r="AI112" s="3">
        <f t="shared" si="527"/>
        <v>-8327.1319147690283</v>
      </c>
      <c r="AJ112" s="22">
        <f t="shared" si="528"/>
        <v>1518.1060716061593</v>
      </c>
      <c r="AK112" s="3">
        <f t="shared" si="529"/>
        <v>2.6737649681818336</v>
      </c>
      <c r="AL112" s="3">
        <f t="shared" si="530"/>
        <v>2.2076132853981898</v>
      </c>
      <c r="AM112" s="3">
        <f t="shared" si="531"/>
        <v>8.1413846797724013E-3</v>
      </c>
      <c r="AN112" s="9">
        <f>AL112*1/((AN111+AN113)/2)</f>
        <v>2.2205369608668191</v>
      </c>
      <c r="AO112" s="21">
        <f t="shared" si="532"/>
        <v>8.1890454789542971E-3</v>
      </c>
      <c r="AP112" s="58">
        <f t="shared" si="533"/>
        <v>167.61789999999999</v>
      </c>
      <c r="AQ112" s="58">
        <f t="shared" si="534"/>
        <v>1.1984999999999999</v>
      </c>
      <c r="AR112" s="58">
        <f t="shared" si="535"/>
        <v>0.71501909998872426</v>
      </c>
      <c r="AS112" s="67">
        <f t="shared" si="536"/>
        <v>-7.408055922258447E-6</v>
      </c>
      <c r="AT112" s="67">
        <f t="shared" si="537"/>
        <v>-2.0519768468908904E-7</v>
      </c>
      <c r="AU112" s="58">
        <v>0.75</v>
      </c>
      <c r="AV112" s="58">
        <f t="shared" si="538"/>
        <v>0.375</v>
      </c>
      <c r="AW112" s="58">
        <f t="shared" si="539"/>
        <v>167.6181</v>
      </c>
      <c r="AX112" s="57">
        <f t="shared" si="540"/>
        <v>1.3113183639999999</v>
      </c>
      <c r="AY112" s="47">
        <f t="shared" si="541"/>
        <v>1.2635697220949393</v>
      </c>
      <c r="AZ112" s="9" t="str">
        <f>Input!B112</f>
        <v>M39-61-26.0</v>
      </c>
      <c r="BA112" s="48">
        <f>Input!E112</f>
        <v>26</v>
      </c>
      <c r="BB112" s="58">
        <f t="shared" si="542"/>
        <v>2438.059871667901</v>
      </c>
      <c r="BC112" s="22">
        <f t="shared" si="543"/>
        <v>10.004297734549523</v>
      </c>
      <c r="BD112" s="9">
        <f t="shared" si="544"/>
        <v>167560.1</v>
      </c>
      <c r="BE112" s="49">
        <f t="shared" si="545"/>
        <v>631.78486104746969</v>
      </c>
      <c r="BF112" s="89">
        <f t="shared" si="546"/>
        <v>0.75383847096163203</v>
      </c>
      <c r="BG112" s="85"/>
      <c r="BH112" s="85"/>
      <c r="BI112" s="85"/>
      <c r="BJ112" s="85"/>
      <c r="BK112" s="85"/>
      <c r="BL112" s="85"/>
      <c r="BM112" s="90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</row>
    <row r="113" spans="1:109" s="155" customFormat="1" ht="15" customHeight="1" x14ac:dyDescent="0.2">
      <c r="A113" s="138">
        <f>Input!A113</f>
        <v>8307</v>
      </c>
      <c r="B113" s="138" t="str">
        <f>Input!B113</f>
        <v>Hu1-13</v>
      </c>
      <c r="C113" s="138">
        <f>Input!O113</f>
        <v>2.0857086940934146</v>
      </c>
      <c r="D113" s="138">
        <f>C113*Input!P113/100</f>
        <v>4.4107751992764808E-2</v>
      </c>
      <c r="E113" s="139">
        <f>Input!M113</f>
        <v>2.7191926812461653</v>
      </c>
      <c r="F113" s="140">
        <f>E113*Input!N113/100</f>
        <v>6.8928543962664996E-4</v>
      </c>
      <c r="G113" s="141">
        <f t="shared" si="521"/>
        <v>374.92228689022124</v>
      </c>
      <c r="H113" s="140">
        <f>G113*Input!L113/100</f>
        <v>0.10854555127576912</v>
      </c>
      <c r="I113" s="138">
        <v>0</v>
      </c>
      <c r="J113" s="142">
        <f>(((C113*$G$4*0.000000001*Input!G113*(234/233))-(I113*0.000000000000001))/Input!F113)*1000000000000</f>
        <v>757.16131307259957</v>
      </c>
      <c r="K113" s="138">
        <f>J113*Input!P113/100</f>
        <v>16.012151414097044</v>
      </c>
      <c r="L113" s="143">
        <f t="shared" si="522"/>
        <v>10.470990585970949</v>
      </c>
      <c r="M113" s="144">
        <f>L113*Input!P113/100</f>
        <v>0.22143641496653618</v>
      </c>
      <c r="N113" s="138">
        <v>0</v>
      </c>
      <c r="O113" s="142">
        <f>(((G113*$D$4*0.000000001*Input!G113*(238/236))-(N113*0.000000001))/Input!F113)*1000000</f>
        <v>13.710493172095989</v>
      </c>
      <c r="P113" s="138">
        <f>O113*Input!N113/100</f>
        <v>3.4754592342074743E-3</v>
      </c>
      <c r="Q113" s="145">
        <f t="shared" si="523"/>
        <v>10.229387710724914</v>
      </c>
      <c r="R113" s="146">
        <f>Q113*Input!N113/100</f>
        <v>2.5930372841644748E-3</v>
      </c>
      <c r="S113" s="144">
        <f>Input!S113*0.0000028263/0.000000000155125</f>
        <v>1.0011261647386771</v>
      </c>
      <c r="T113" s="138">
        <f>S113*Input!T113/100</f>
        <v>4.4544605056681431E-3</v>
      </c>
      <c r="U113" s="144">
        <f>S113</f>
        <v>1.0011261647386771</v>
      </c>
      <c r="V113" s="138">
        <f>U113*Input!T113/100</f>
        <v>4.4544605056681431E-3</v>
      </c>
      <c r="W113" s="147">
        <v>0</v>
      </c>
      <c r="X113" s="142">
        <f>((($L$4*0.000000001*Input!G113/Input!W113*(232/229))-(W113*0.000000001))/Input!F113)*1000000000</f>
        <v>0.15312403029723801</v>
      </c>
      <c r="Y113" s="142">
        <f>X113*Input!X113/100</f>
        <v>1.1611824395383232</v>
      </c>
      <c r="Z113" s="142">
        <f t="shared" si="524"/>
        <v>3.7388506870638759E-5</v>
      </c>
      <c r="AA113" s="142">
        <f>Z113*Input!X113/100</f>
        <v>2.8352752689743416E-4</v>
      </c>
      <c r="AB113" s="143">
        <v>0</v>
      </c>
      <c r="AC113" s="143">
        <v>0.85</v>
      </c>
      <c r="AD113" s="142">
        <f>(((Input!G113*$L$4*0.000000001*Input!U113*(230/229))-((AB113*0.000000000000001)+(Input!G113*AC113*0.000000000000001)))/Input!F113)*1000000000000</f>
        <v>223.07921287844977</v>
      </c>
      <c r="AE113" s="142">
        <f>AD113*Input!V113/100</f>
        <v>1.240100498360313</v>
      </c>
      <c r="AF113" s="142">
        <f t="shared" si="525"/>
        <v>10.169851981599026</v>
      </c>
      <c r="AG113" s="142">
        <f>AF113*Input!V113/100</f>
        <v>5.6534350950499954E-2</v>
      </c>
      <c r="AH113" s="138">
        <f t="shared" si="526"/>
        <v>272004.76383787935</v>
      </c>
      <c r="AI113" s="147">
        <f t="shared" si="527"/>
        <v>2062688.9162408707</v>
      </c>
      <c r="AJ113" s="144">
        <f t="shared" si="528"/>
        <v>1.1261647386771045</v>
      </c>
      <c r="AK113" s="147">
        <f t="shared" si="529"/>
        <v>4.454460505668143</v>
      </c>
      <c r="AL113" s="147">
        <f t="shared" si="530"/>
        <v>0.99417993228827672</v>
      </c>
      <c r="AM113" s="147">
        <f t="shared" si="531"/>
        <v>5.5324031814453292E-3</v>
      </c>
      <c r="AN113" s="138">
        <f>AF113/Q113</f>
        <v>0.99417993228827672</v>
      </c>
      <c r="AO113" s="142">
        <f t="shared" si="532"/>
        <v>5.5324031814453292E-3</v>
      </c>
      <c r="AP113" s="138">
        <f t="shared" si="533"/>
        <v>535.83939999999996</v>
      </c>
      <c r="AQ113" s="138" t="e">
        <f t="shared" si="534"/>
        <v>#VALUE!</v>
      </c>
      <c r="AR113" s="138" t="e">
        <f t="shared" si="535"/>
        <v>#VALUE!</v>
      </c>
      <c r="AS113" s="146">
        <f t="shared" si="536"/>
        <v>3.6550092662378118E-6</v>
      </c>
      <c r="AT113" s="146">
        <f t="shared" si="537"/>
        <v>2.7716959711926578E-5</v>
      </c>
      <c r="AU113" s="138">
        <v>0.75</v>
      </c>
      <c r="AV113" s="138">
        <f t="shared" si="538"/>
        <v>0.375</v>
      </c>
      <c r="AW113" s="138">
        <f t="shared" si="539"/>
        <v>535.83910000000003</v>
      </c>
      <c r="AX113" s="148">
        <f t="shared" si="540"/>
        <v>233.11953289120001</v>
      </c>
      <c r="AY113" s="148">
        <f t="shared" si="541"/>
        <v>122.37759075790137</v>
      </c>
      <c r="AZ113" s="138" t="str">
        <f>Input!B113</f>
        <v>Hu1-13</v>
      </c>
      <c r="BA113" s="149">
        <f>Input!E113</f>
        <v>0</v>
      </c>
      <c r="BB113" s="138">
        <f t="shared" si="542"/>
        <v>5.1205398435031864</v>
      </c>
      <c r="BC113" s="144">
        <f t="shared" si="543"/>
        <v>20.532977476073825</v>
      </c>
      <c r="BD113" s="138">
        <f t="shared" si="544"/>
        <v>535781.1</v>
      </c>
      <c r="BE113" s="150">
        <f t="shared" si="545"/>
        <v>61188.795378950686</v>
      </c>
      <c r="BF113" s="151">
        <f t="shared" si="546"/>
        <v>22.838495876448988</v>
      </c>
      <c r="BG113" s="152"/>
      <c r="BH113" s="152"/>
      <c r="BI113" s="152"/>
      <c r="BJ113" s="152"/>
      <c r="BK113" s="152"/>
      <c r="BL113" s="152"/>
      <c r="BM113" s="156"/>
      <c r="BN113" s="152"/>
      <c r="BO113" s="152"/>
      <c r="BP113" s="152"/>
      <c r="BQ113" s="152"/>
      <c r="BR113" s="152"/>
      <c r="BS113" s="152"/>
      <c r="BT113" s="152"/>
      <c r="BU113" s="152"/>
      <c r="BV113" s="152"/>
      <c r="BW113" s="152"/>
      <c r="BX113" s="152"/>
      <c r="BY113" s="152"/>
      <c r="BZ113" s="152"/>
      <c r="CA113" s="152"/>
      <c r="CB113" s="152"/>
      <c r="CC113" s="152"/>
      <c r="CD113" s="152"/>
      <c r="CE113" s="152"/>
      <c r="CF113" s="152"/>
      <c r="CG113" s="152"/>
      <c r="CH113" s="152"/>
      <c r="CI113" s="152"/>
      <c r="CJ113" s="152"/>
      <c r="CK113" s="152"/>
      <c r="CL113" s="152"/>
      <c r="CM113" s="152"/>
      <c r="CN113" s="152"/>
      <c r="CO113" s="152"/>
      <c r="CP113" s="152"/>
      <c r="CQ113" s="152"/>
      <c r="CR113" s="152"/>
      <c r="CS113" s="152"/>
      <c r="CT113" s="152"/>
      <c r="CU113" s="152"/>
      <c r="CV113" s="152"/>
      <c r="CW113" s="152"/>
      <c r="CX113" s="152"/>
      <c r="CY113" s="152"/>
      <c r="CZ113" s="152"/>
      <c r="DA113" s="152"/>
      <c r="DB113" s="152"/>
      <c r="DC113" s="152"/>
      <c r="DD113" s="152"/>
      <c r="DE113" s="152"/>
    </row>
    <row r="114" spans="1:109" s="76" customFormat="1" ht="15" customHeight="1" x14ac:dyDescent="0.2">
      <c r="A114" s="58"/>
      <c r="B114" s="58"/>
      <c r="C114" s="58"/>
      <c r="D114" s="58"/>
      <c r="E114" s="60"/>
      <c r="F114" s="61"/>
      <c r="G114" s="59"/>
      <c r="H114" s="61"/>
      <c r="I114" s="58"/>
      <c r="J114" s="63"/>
      <c r="K114" s="58"/>
      <c r="L114" s="64"/>
      <c r="M114" s="65"/>
      <c r="N114" s="58"/>
      <c r="O114" s="63"/>
      <c r="P114" s="58"/>
      <c r="Q114" s="66"/>
      <c r="R114" s="67"/>
      <c r="S114" s="65"/>
      <c r="T114" s="58"/>
      <c r="U114" s="58"/>
      <c r="V114" s="58"/>
      <c r="W114" s="68"/>
      <c r="X114" s="63"/>
      <c r="Y114" s="63"/>
      <c r="Z114" s="63"/>
      <c r="AA114" s="63"/>
      <c r="AB114" s="64"/>
      <c r="AC114" s="64"/>
      <c r="AD114" s="63"/>
      <c r="AE114" s="63"/>
      <c r="AF114" s="63"/>
      <c r="AG114" s="63"/>
      <c r="AH114" s="58"/>
      <c r="AI114" s="68"/>
      <c r="AJ114" s="65"/>
      <c r="AK114" s="68"/>
      <c r="AL114" s="68"/>
      <c r="AM114" s="68"/>
      <c r="AN114" s="58"/>
      <c r="AO114" s="63"/>
      <c r="AP114" s="58"/>
      <c r="AQ114" s="58"/>
      <c r="AR114" s="58"/>
      <c r="AS114" s="67"/>
      <c r="AT114" s="67"/>
      <c r="AU114" s="58"/>
      <c r="AV114" s="58"/>
      <c r="AW114" s="58"/>
      <c r="AX114" s="57"/>
      <c r="AY114" s="57"/>
      <c r="AZ114" s="58"/>
      <c r="BA114" s="69"/>
      <c r="BB114" s="58"/>
      <c r="BC114" s="65"/>
      <c r="BD114" s="58"/>
      <c r="BE114" s="62"/>
      <c r="BF114" s="74"/>
      <c r="BG114" s="75"/>
      <c r="BH114" s="75"/>
      <c r="BI114" s="75"/>
      <c r="BJ114" s="75"/>
      <c r="BK114" s="75"/>
      <c r="BL114" s="75"/>
      <c r="BM114" s="103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</row>
    <row r="115" spans="1:109" s="155" customFormat="1" ht="15" customHeight="1" x14ac:dyDescent="0.2">
      <c r="A115" s="138">
        <f>Input!A115</f>
        <v>8307</v>
      </c>
      <c r="B115" s="138" t="str">
        <f>Input!B115</f>
        <v>Hu1-13</v>
      </c>
      <c r="C115" s="138">
        <f>Input!O115</f>
        <v>2.0519147747222704</v>
      </c>
      <c r="D115" s="138">
        <f>C115*Input!P115/100</f>
        <v>3.7953772484198345E-2</v>
      </c>
      <c r="E115" s="139">
        <f>Input!M115</f>
        <v>2.7200380655046601</v>
      </c>
      <c r="F115" s="140">
        <f>E115*Input!N115/100</f>
        <v>4.9667838331374713E-4</v>
      </c>
      <c r="G115" s="141">
        <f t="shared" ref="G115:G123" si="547">E115*137.88</f>
        <v>375.0388484717825</v>
      </c>
      <c r="H115" s="140">
        <f>G115*Input!L115/100</f>
        <v>3.1077740134978087E-2</v>
      </c>
      <c r="I115" s="138">
        <v>0</v>
      </c>
      <c r="J115" s="142">
        <f>(((C115*$G$4*0.000000001*Input!G115*(234/233))-(I115*0.000000000000001))/Input!F115)*1000000000000</f>
        <v>744.89332548766629</v>
      </c>
      <c r="K115" s="138">
        <f>J115*Input!P115/100</f>
        <v>13.778112107206491</v>
      </c>
      <c r="L115" s="143">
        <f t="shared" ref="L115:L123" si="548">(J115/234)*602200000000*0.0000028263/(365.2425*24*60)</f>
        <v>10.301333235162364</v>
      </c>
      <c r="M115" s="144">
        <f>L115*Input!P115/100</f>
        <v>0.19054127525553891</v>
      </c>
      <c r="N115" s="138">
        <v>0</v>
      </c>
      <c r="O115" s="142">
        <f>(((G115*$D$4*0.000000001*Input!G115*(238/236))-(N115*0.000000001))/Input!F115)*1000000</f>
        <v>13.714755700155814</v>
      </c>
      <c r="P115" s="138">
        <f>O115*Input!N115/100</f>
        <v>2.504311529711097E-3</v>
      </c>
      <c r="Q115" s="145">
        <f t="shared" ref="Q115:Q123" si="549">(O115/238.05)*602200000000000000*0.00000000015512/(365.2425*24*60)</f>
        <v>10.232567979414339</v>
      </c>
      <c r="R115" s="146">
        <f>Q115*Input!N115/100</f>
        <v>1.8684647783488244E-3</v>
      </c>
      <c r="S115" s="144">
        <f>Input!S115*0.0000028263/0.000000000155125</f>
        <v>0.99921288209391579</v>
      </c>
      <c r="T115" s="138">
        <f>S115*Input!T115/100</f>
        <v>2.3865481060728962E-3</v>
      </c>
      <c r="U115" s="144">
        <f>S115</f>
        <v>0.99921288209391579</v>
      </c>
      <c r="V115" s="138">
        <f>U115*Input!T115/100</f>
        <v>2.3865481060728962E-3</v>
      </c>
      <c r="W115" s="147">
        <v>0</v>
      </c>
      <c r="X115" s="142">
        <f>((($L$4*0.000000001*Input!G115/Input!W115*(232/229))-(W115*0.000000001))/Input!F115)*1000000000</f>
        <v>0.84546150154005295</v>
      </c>
      <c r="Y115" s="142">
        <f>X115*Input!X115/100</f>
        <v>8.2960607040051832E-3</v>
      </c>
      <c r="Z115" s="142">
        <f t="shared" ref="Z115:Z123" si="550">(X115/232)*6.022E+23*0.000000001*0.000000000049475/(365.2425*24*60)</f>
        <v>2.0643750754097679E-4</v>
      </c>
      <c r="AA115" s="142">
        <f>Z115*Input!X115/100</f>
        <v>2.0256606492712519E-6</v>
      </c>
      <c r="AB115" s="143">
        <v>0</v>
      </c>
      <c r="AC115" s="143">
        <v>0.85</v>
      </c>
      <c r="AD115" s="142">
        <f>(((Input!G115*$L$4*0.000000001*Input!U115*(230/229))-((AB115*0.000000000000001)+(Input!G115*AC115*0.000000000000001)))/Input!F115)*1000000000000</f>
        <v>223.54795502660411</v>
      </c>
      <c r="AE115" s="142">
        <f>AD115*Input!V115/100</f>
        <v>0.90274657346280918</v>
      </c>
      <c r="AF115" s="142">
        <f t="shared" ref="AF115:AF123" si="551">(AD115/230)*602200000000*0.0000091577/(365.2425*24*60)</f>
        <v>10.191221244125803</v>
      </c>
      <c r="AG115" s="142">
        <f>AF115*Input!V115/100</f>
        <v>4.1154883552574059E-2</v>
      </c>
      <c r="AH115" s="138">
        <f t="shared" ref="AH115:AH123" si="552">AF115/Z115</f>
        <v>49367.100802178102</v>
      </c>
      <c r="AI115" s="147">
        <f t="shared" ref="AI115:AI123" si="553">AH115*SQRT((AG115/AF115)^2+(AA115/Z115)^2)</f>
        <v>523.83137919205876</v>
      </c>
      <c r="AJ115" s="144">
        <f t="shared" ref="AJ115:AJ123" si="554">(U115-1)*1000</f>
        <v>-0.7871179060842115</v>
      </c>
      <c r="AK115" s="147">
        <f t="shared" ref="AK115:AK123" si="555">V115*1000</f>
        <v>2.3865481060728961</v>
      </c>
      <c r="AL115" s="147">
        <f t="shared" ref="AL115:AL123" si="556">AF115/Q115</f>
        <v>0.99595930020971113</v>
      </c>
      <c r="AM115" s="147">
        <f t="shared" ref="AM115:AM123" si="557">AL115*SQRT((R115/Q115)^2+(AG115/AF115)^2)</f>
        <v>4.026060220035408E-3</v>
      </c>
      <c r="AN115" s="138">
        <f>AF115/Q115</f>
        <v>0.99595930020971113</v>
      </c>
      <c r="AO115" s="142">
        <f t="shared" ref="AO115:AO123" si="558">AN115*SQRT((R115/Q115)^2+(AG115/AF115)^2)</f>
        <v>4.026060220035408E-3</v>
      </c>
      <c r="AP115" s="138">
        <f t="shared" ref="AP115:AP123" si="559">ThU_Alter_Kombi(AN115,U115)</f>
        <v>637.20870000000002</v>
      </c>
      <c r="AQ115" s="138" t="e">
        <f t="shared" ref="AQ115:AQ123" si="560">Montealter(AN115,AO115,U115,V115)</f>
        <v>#VALUE!</v>
      </c>
      <c r="AR115" s="138" t="e">
        <f t="shared" ref="AR115:AR123" si="561">(AQ115/AP115)*100</f>
        <v>#VALUE!</v>
      </c>
      <c r="AS115" s="146">
        <f t="shared" ref="AS115:AS123" si="562">Z115/Q115</f>
        <v>2.0174555200247224E-5</v>
      </c>
      <c r="AT115" s="146">
        <f t="shared" ref="AT115:AT123" si="563">AS115*SQRT((Y115/X115)^2+(P115/O115)^2)</f>
        <v>1.9799637388994498E-7</v>
      </c>
      <c r="AU115" s="138">
        <v>0.75</v>
      </c>
      <c r="AV115" s="138">
        <f t="shared" ref="AV115:AV123" si="564">AU115/2</f>
        <v>0.375</v>
      </c>
      <c r="AW115" s="138">
        <f t="shared" ref="AW115:AW123" si="565">marincorr_age(AN115,U115,AS115,AU115)</f>
        <v>637.20709999999997</v>
      </c>
      <c r="AX115" s="148">
        <f t="shared" ref="AX115:AX123" si="566">marincorr_age_error(AN115, AO115, U115, V115, AS115, AT115, AU115, AV115)</f>
        <v>286.52496407379999</v>
      </c>
      <c r="AY115" s="148">
        <f t="shared" ref="AY115:AY123" si="567">SQRT(((AU115*EXP(-0.0000091577*AW115*1000))/(0.0000091577*(EXP(-0.0000091577*AW115*1000)+(AJ115/1000)*EXP(-(0.0000091577-0.0000028263)*AW115*1000)-AS115*AU115*EXP(-0.0000091577*AW115*1000))))^2*AT115^2+((AS115*EXP(-0.0000091577*AW115*1000))/(0.0000091577*(EXP(-0.0000091577*AW115*1000)+(AJ115/1000)*EXP(-(0.0000091577-0.0000028263)*AW115*1000)-AS115*AU115*EXP(-0.0000091577*AW115*1000))))^2*AV115^2+((0.0000091577/(0.0000091577-0.0000028263))*(EXP(-(0.0000091577-0.0000028263)*AW115*1000)-1)/(0.0000091577*(EXP(-0.0000091577*AW115*1000)+(AJ115/1000)*EXP(-(0.0000091577-0.0000028263)*AW115*1000)-AS115*AU115*EXP(-0.0000091577*AW115*1000))))^2*T115^2+(1/(0.0000091577*(EXP(-0.0000091577*AW115*1000)+(AJ115/1000)*EXP(-(0.0000091577-0.0000028263)*AW115*1000)-AS115*AU115*EXP(-0.0000091577*AW115*1000))))^2*AO115^2)/1000</f>
        <v>197.62803772919881</v>
      </c>
      <c r="AZ115" s="138" t="str">
        <f>Input!B115</f>
        <v>Hu1-13</v>
      </c>
      <c r="BA115" s="149">
        <f>Input!E115</f>
        <v>0</v>
      </c>
      <c r="BB115" s="138">
        <f t="shared" ref="BB115:BB123" si="568">((U115-1)*EXP(0.0000028263*AW115*1000))*1000</f>
        <v>-4.7662565292324404</v>
      </c>
      <c r="BC115" s="144">
        <f t="shared" ref="BC115:BC123" si="569">SQRT((EXP(0.0000028263*AW115*1000)*V115)^2+((U115-1)*0.0000028263*EXP(0.0000028263*AW115*1000)*AX115*1000)^2)*1000</f>
        <v>14.957892009541485</v>
      </c>
      <c r="BD115" s="138">
        <f t="shared" ref="BD115:BD123" si="570">AW115*1000-58</f>
        <v>637149.1</v>
      </c>
      <c r="BE115" s="150">
        <f t="shared" ref="BE115:BE123" si="571">AY115/2*1000</f>
        <v>98814.018864599406</v>
      </c>
      <c r="BF115" s="151">
        <f t="shared" ref="BF115:BF123" si="572">AY115/AW115*100</f>
        <v>31.01472625292449</v>
      </c>
      <c r="BG115" s="152"/>
      <c r="BH115" s="152"/>
      <c r="BI115" s="152"/>
      <c r="BJ115" s="152"/>
      <c r="BK115" s="152"/>
      <c r="BL115" s="152"/>
      <c r="BM115" s="156"/>
      <c r="BN115" s="152"/>
      <c r="BO115" s="152"/>
      <c r="BP115" s="152"/>
      <c r="BQ115" s="152"/>
      <c r="BR115" s="152"/>
      <c r="BS115" s="152"/>
      <c r="BT115" s="152"/>
      <c r="BU115" s="152"/>
      <c r="BV115" s="152"/>
      <c r="BW115" s="152"/>
      <c r="BX115" s="152"/>
      <c r="BY115" s="152"/>
      <c r="BZ115" s="152"/>
      <c r="CA115" s="152"/>
      <c r="CB115" s="152"/>
      <c r="CC115" s="152"/>
      <c r="CD115" s="152"/>
      <c r="CE115" s="152"/>
      <c r="CF115" s="152"/>
      <c r="CG115" s="152"/>
      <c r="CH115" s="152"/>
      <c r="CI115" s="152"/>
      <c r="CJ115" s="152"/>
      <c r="CK115" s="152"/>
      <c r="CL115" s="152"/>
      <c r="CM115" s="152"/>
      <c r="CN115" s="152"/>
      <c r="CO115" s="152"/>
      <c r="CP115" s="152"/>
      <c r="CQ115" s="152"/>
      <c r="CR115" s="152"/>
      <c r="CS115" s="152"/>
      <c r="CT115" s="152"/>
      <c r="CU115" s="152"/>
      <c r="CV115" s="152"/>
      <c r="CW115" s="152"/>
      <c r="CX115" s="152"/>
      <c r="CY115" s="152"/>
      <c r="CZ115" s="152"/>
      <c r="DA115" s="152"/>
      <c r="DB115" s="152"/>
      <c r="DC115" s="152"/>
      <c r="DD115" s="152"/>
      <c r="DE115" s="152"/>
    </row>
    <row r="116" spans="1:109" ht="15" customHeight="1" x14ac:dyDescent="0.2">
      <c r="A116" s="9">
        <f>Input!A116</f>
        <v>8316</v>
      </c>
      <c r="B116" s="9" t="str">
        <f>Input!B116</f>
        <v>M39-61-30.5</v>
      </c>
      <c r="C116" s="9">
        <f>Input!O116</f>
        <v>1.750467982270453</v>
      </c>
      <c r="D116" s="9">
        <f>C116*Input!P116/100</f>
        <v>4.9981985559507738E-3</v>
      </c>
      <c r="E116" s="11">
        <f>Input!M116</f>
        <v>0.92286486221067987</v>
      </c>
      <c r="F116" s="12">
        <f>E116*Input!N116/100</f>
        <v>6.6436163240027519E-5</v>
      </c>
      <c r="G116" s="13">
        <f t="shared" si="547"/>
        <v>127.24460720160853</v>
      </c>
      <c r="H116" s="12">
        <f>G116*Input!L116/100</f>
        <v>1.0107867966125538E-2</v>
      </c>
      <c r="I116" s="9">
        <v>0.3</v>
      </c>
      <c r="J116" s="21">
        <f>(((C116*$G$4*0.000000001*Input!G116*(234/233))-(I116*0.000000000000001))/Input!F116)*1000000000000</f>
        <v>34.424486693189749</v>
      </c>
      <c r="K116" s="9">
        <f>J116*Input!P116/100</f>
        <v>9.829395420079369E-2</v>
      </c>
      <c r="L116" s="14">
        <f t="shared" si="548"/>
        <v>0.47606562811366171</v>
      </c>
      <c r="M116" s="22">
        <f>L116*Input!P116/100</f>
        <v>1.3593339375960469E-3</v>
      </c>
      <c r="N116" s="9">
        <v>5.0000000000000001E-3</v>
      </c>
      <c r="O116" s="21">
        <f>(((G116*$D$4*0.000000001*Input!G116*(238/236))-(N116*0.000000001))/Input!F116)*1000000</f>
        <v>0.25206117892195778</v>
      </c>
      <c r="P116" s="58">
        <f>O116*Input!N116/100</f>
        <v>1.8145644411272482E-5</v>
      </c>
      <c r="Q116" s="66">
        <f t="shared" si="549"/>
        <v>0.18806263885990701</v>
      </c>
      <c r="R116" s="67">
        <f>Q116*Input!N116/100</f>
        <v>1.3538450412683331E-5</v>
      </c>
      <c r="S116" s="65">
        <f>Input!S116*0.0000028263/0.000000000155125</f>
        <v>2.5257497796453281</v>
      </c>
      <c r="T116" s="9">
        <f>S116*Input!T116/100</f>
        <v>1.6489887720156535E-3</v>
      </c>
      <c r="U116" s="9">
        <f>S116*1/((U115+U117)/2)</f>
        <v>2.5288847941707733</v>
      </c>
      <c r="V116" s="9">
        <f>U116*Input!T116/100</f>
        <v>1.65103553206854E-3</v>
      </c>
      <c r="W116" s="3">
        <v>3.0000000000000001E-3</v>
      </c>
      <c r="X116" s="21">
        <f>((($L$4*0.000000001*Input!G116/Input!W116*(232/229))-(W116*0.000000001))/Input!F116)*1000000000</f>
        <v>3.4690441655323513E-2</v>
      </c>
      <c r="Y116" s="21">
        <f>X116*Input!X116/100</f>
        <v>1.8888045697560329E-4</v>
      </c>
      <c r="Z116" s="21">
        <f t="shared" si="550"/>
        <v>8.4704132568730547E-6</v>
      </c>
      <c r="AA116" s="21">
        <f>Z116*Input!X116/100</f>
        <v>4.6119203169178294E-8</v>
      </c>
      <c r="AB116" s="14">
        <v>0.05</v>
      </c>
      <c r="AC116" s="14">
        <v>0.85</v>
      </c>
      <c r="AD116" s="21">
        <f>(((Input!G116*$L$4*0.000000001*Input!U116*(230/229))-((AB116*0.000000000000001)+(Input!G116*AC116*0.000000000000001)))/Input!F116)*1000000000000</f>
        <v>9.0910641930120804</v>
      </c>
      <c r="AE116" s="21">
        <f>AD116*Input!V116/100</f>
        <v>2.5353878299638977E-2</v>
      </c>
      <c r="AF116" s="21">
        <f t="shared" si="551"/>
        <v>0.41444819535258148</v>
      </c>
      <c r="AG116" s="21">
        <f>AF116*Input!V116/100</f>
        <v>1.1558458815582129E-3</v>
      </c>
      <c r="AH116" s="9">
        <f t="shared" si="552"/>
        <v>48928.922684650635</v>
      </c>
      <c r="AI116" s="3">
        <f t="shared" si="553"/>
        <v>299.31964708804833</v>
      </c>
      <c r="AJ116" s="22">
        <f t="shared" si="554"/>
        <v>1528.8847941707734</v>
      </c>
      <c r="AK116" s="3">
        <f t="shared" si="555"/>
        <v>1.6510355320685399</v>
      </c>
      <c r="AL116" s="3">
        <f t="shared" si="556"/>
        <v>2.2037774108940118</v>
      </c>
      <c r="AM116" s="3">
        <f t="shared" si="557"/>
        <v>6.1481158500146663E-3</v>
      </c>
      <c r="AN116" s="9">
        <f>AL116*1/((AN115+AN117)/2)</f>
        <v>2.2125692288305729</v>
      </c>
      <c r="AO116" s="21">
        <f t="shared" si="558"/>
        <v>6.1726433340241731E-3</v>
      </c>
      <c r="AP116" s="58">
        <f t="shared" si="559"/>
        <v>164.97880000000001</v>
      </c>
      <c r="AQ116" s="58">
        <f t="shared" si="560"/>
        <v>0.97140000000000004</v>
      </c>
      <c r="AR116" s="58">
        <f t="shared" si="561"/>
        <v>0.58880292498187647</v>
      </c>
      <c r="AS116" s="67">
        <f t="shared" si="562"/>
        <v>4.504038286510962E-5</v>
      </c>
      <c r="AT116" s="67">
        <f t="shared" si="563"/>
        <v>2.4525463661913591E-7</v>
      </c>
      <c r="AU116" s="58">
        <v>0.75</v>
      </c>
      <c r="AV116" s="58">
        <f t="shared" si="564"/>
        <v>0.375</v>
      </c>
      <c r="AW116" s="58">
        <f t="shared" si="565"/>
        <v>164.9777</v>
      </c>
      <c r="AX116" s="57">
        <f t="shared" si="566"/>
        <v>0.94217916550000003</v>
      </c>
      <c r="AY116" s="47">
        <f t="shared" si="567"/>
        <v>0.91589104849061287</v>
      </c>
      <c r="AZ116" s="9" t="str">
        <f>Input!B116</f>
        <v>M39-61-30.5</v>
      </c>
      <c r="BA116" s="48">
        <f>Input!E116</f>
        <v>30.5</v>
      </c>
      <c r="BB116" s="58">
        <f t="shared" si="568"/>
        <v>2437.1152138504217</v>
      </c>
      <c r="BC116" s="22">
        <f t="shared" si="569"/>
        <v>7.0030958312935434</v>
      </c>
      <c r="BD116" s="9">
        <f t="shared" si="570"/>
        <v>164919.70000000001</v>
      </c>
      <c r="BE116" s="49">
        <f t="shared" si="571"/>
        <v>457.94552424530644</v>
      </c>
      <c r="BF116" s="89">
        <f t="shared" si="572"/>
        <v>0.55516051471842132</v>
      </c>
      <c r="BG116" s="85"/>
      <c r="BH116" s="85"/>
      <c r="BI116" s="85"/>
      <c r="BJ116" s="85"/>
      <c r="BK116" s="85"/>
      <c r="BL116" s="85"/>
      <c r="BM116" s="90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</row>
    <row r="117" spans="1:109" s="155" customFormat="1" ht="15" customHeight="1" x14ac:dyDescent="0.2">
      <c r="A117" s="138">
        <f>Input!A117</f>
        <v>8307</v>
      </c>
      <c r="B117" s="138" t="str">
        <f>Input!B117</f>
        <v>Hu1-13</v>
      </c>
      <c r="C117" s="138">
        <f>Input!O117</f>
        <v>2.0934019570670888</v>
      </c>
      <c r="D117" s="138">
        <f>C117*Input!P117/100</f>
        <v>3.5311086045369207E-2</v>
      </c>
      <c r="E117" s="139">
        <f>Input!M117</f>
        <v>2.7201790036938878</v>
      </c>
      <c r="F117" s="140">
        <f>E117*Input!N117/100</f>
        <v>5.5895893099837109E-4</v>
      </c>
      <c r="G117" s="141">
        <f t="shared" si="547"/>
        <v>375.05828102931321</v>
      </c>
      <c r="H117" s="140">
        <f>G117*Input!L117/100</f>
        <v>4.5319366775675045E-2</v>
      </c>
      <c r="I117" s="138">
        <v>0</v>
      </c>
      <c r="J117" s="142">
        <f>(((C117*$G$4*0.000000001*Input!G117*(234/233))-(I117*0.000000000000001))/Input!F117)*1000000000000</f>
        <v>759.95414848219241</v>
      </c>
      <c r="K117" s="138">
        <f>J117*Input!P117/100</f>
        <v>12.818754772344938</v>
      </c>
      <c r="L117" s="143">
        <f t="shared" si="548"/>
        <v>10.509613469598399</v>
      </c>
      <c r="M117" s="144">
        <f>L117*Input!P117/100</f>
        <v>0.17727406066271637</v>
      </c>
      <c r="N117" s="138">
        <v>0</v>
      </c>
      <c r="O117" s="142">
        <f>(((G117*$D$4*0.000000001*Input!G117*(238/236))-(N117*0.000000001))/Input!F117)*1000000</f>
        <v>13.715466327282176</v>
      </c>
      <c r="P117" s="138">
        <f>O117*Input!N117/100</f>
        <v>2.8183374645680218E-3</v>
      </c>
      <c r="Q117" s="145">
        <f t="shared" si="549"/>
        <v>10.233098177730481</v>
      </c>
      <c r="R117" s="146">
        <f>Q117*Input!N117/100</f>
        <v>2.1027592707899929E-3</v>
      </c>
      <c r="S117" s="144">
        <f>Input!S117*0.0000028263/0.000000000155125</f>
        <v>0.99830775266756355</v>
      </c>
      <c r="T117" s="138">
        <f>S117*Input!T117/100</f>
        <v>2.8145853269574807E-3</v>
      </c>
      <c r="U117" s="144">
        <f>S117</f>
        <v>0.99830775266756355</v>
      </c>
      <c r="V117" s="138">
        <f>U117*Input!T117/100</f>
        <v>2.8145853269574807E-3</v>
      </c>
      <c r="W117" s="147">
        <v>0</v>
      </c>
      <c r="X117" s="142">
        <f>((($L$4*0.000000001*Input!G117/Input!W117*(232/229))-(W117*0.000000001))/Input!F117)*1000000000</f>
        <v>0.87546094377849237</v>
      </c>
      <c r="Y117" s="142">
        <f>X117*Input!X117/100</f>
        <v>7.9182708351178358E-3</v>
      </c>
      <c r="Z117" s="142">
        <f t="shared" si="550"/>
        <v>2.1376251296350879E-4</v>
      </c>
      <c r="AA117" s="142">
        <f>Z117*Input!X117/100</f>
        <v>1.9334151729659754E-6</v>
      </c>
      <c r="AB117" s="143">
        <v>0</v>
      </c>
      <c r="AC117" s="143">
        <v>0.85</v>
      </c>
      <c r="AD117" s="142">
        <f>(((Input!G117*$L$4*0.000000001*Input!U117*(230/229))-((AB117*0.000000000000001)+(Input!G117*AC117*0.000000000000001)))/Input!F117)*1000000000000</f>
        <v>223.58967099851398</v>
      </c>
      <c r="AE117" s="142">
        <f>AD117*Input!V117/100</f>
        <v>1.0994005805195664</v>
      </c>
      <c r="AF117" s="142">
        <f t="shared" si="551"/>
        <v>10.193123013699569</v>
      </c>
      <c r="AG117" s="142">
        <f>AF117*Input!V117/100</f>
        <v>5.0120049412493373E-2</v>
      </c>
      <c r="AH117" s="138">
        <f t="shared" si="552"/>
        <v>47684.33376080131</v>
      </c>
      <c r="AI117" s="147">
        <f t="shared" si="553"/>
        <v>490.90254325334985</v>
      </c>
      <c r="AJ117" s="144">
        <f t="shared" si="554"/>
        <v>-1.6922473324364473</v>
      </c>
      <c r="AK117" s="147">
        <f t="shared" si="555"/>
        <v>2.8145853269574808</v>
      </c>
      <c r="AL117" s="147">
        <f t="shared" si="556"/>
        <v>0.99609354241143644</v>
      </c>
      <c r="AM117" s="147">
        <f t="shared" si="557"/>
        <v>4.9021122979419846E-3</v>
      </c>
      <c r="AN117" s="138">
        <f>AF117/Q117</f>
        <v>0.99609354241143644</v>
      </c>
      <c r="AO117" s="142">
        <f t="shared" si="558"/>
        <v>4.9021122979419846E-3</v>
      </c>
      <c r="AP117" s="138">
        <f t="shared" si="559"/>
        <v>711.06479999999999</v>
      </c>
      <c r="AQ117" s="138" t="e">
        <f t="shared" si="560"/>
        <v>#VALUE!</v>
      </c>
      <c r="AR117" s="138" t="e">
        <f t="shared" si="561"/>
        <v>#VALUE!</v>
      </c>
      <c r="AS117" s="146">
        <f t="shared" si="562"/>
        <v>2.0889324938629439E-5</v>
      </c>
      <c r="AT117" s="146">
        <f t="shared" si="563"/>
        <v>1.8898617438591718E-7</v>
      </c>
      <c r="AU117" s="138">
        <v>0.75</v>
      </c>
      <c r="AV117" s="138">
        <f t="shared" si="564"/>
        <v>0.375</v>
      </c>
      <c r="AW117" s="138">
        <f t="shared" si="565"/>
        <v>711.06299999999999</v>
      </c>
      <c r="AX117" s="148">
        <f t="shared" si="566"/>
        <v>306.73622824030002</v>
      </c>
      <c r="AY117" s="148">
        <f t="shared" si="567"/>
        <v>472.12238846756242</v>
      </c>
      <c r="AZ117" s="138" t="str">
        <f>Input!B117</f>
        <v>Hu1-13</v>
      </c>
      <c r="BA117" s="149">
        <f>Input!E117</f>
        <v>0</v>
      </c>
      <c r="BB117" s="138">
        <f t="shared" si="568"/>
        <v>-12.625704618420219</v>
      </c>
      <c r="BC117" s="144">
        <f t="shared" si="569"/>
        <v>23.680777810272662</v>
      </c>
      <c r="BD117" s="138">
        <f t="shared" si="570"/>
        <v>711005</v>
      </c>
      <c r="BE117" s="150">
        <f t="shared" si="571"/>
        <v>236061.19423378122</v>
      </c>
      <c r="BF117" s="151">
        <f t="shared" si="572"/>
        <v>66.396703030190352</v>
      </c>
      <c r="BG117" s="152"/>
      <c r="BH117" s="152"/>
      <c r="BI117" s="152"/>
      <c r="BJ117" s="152"/>
      <c r="BK117" s="152"/>
      <c r="BL117" s="152"/>
      <c r="BM117" s="156"/>
      <c r="BN117" s="152"/>
      <c r="BO117" s="152"/>
      <c r="BP117" s="152"/>
      <c r="BQ117" s="152"/>
      <c r="BR117" s="152"/>
      <c r="BS117" s="152"/>
      <c r="BT117" s="152"/>
      <c r="BU117" s="152"/>
      <c r="BV117" s="152"/>
      <c r="BW117" s="152"/>
      <c r="BX117" s="152"/>
      <c r="BY117" s="152"/>
      <c r="BZ117" s="152"/>
      <c r="CA117" s="152"/>
      <c r="CB117" s="152"/>
      <c r="CC117" s="152"/>
      <c r="CD117" s="152"/>
      <c r="CE117" s="152"/>
      <c r="CF117" s="152"/>
      <c r="CG117" s="152"/>
      <c r="CH117" s="152"/>
      <c r="CI117" s="152"/>
      <c r="CJ117" s="152"/>
      <c r="CK117" s="152"/>
      <c r="CL117" s="152"/>
      <c r="CM117" s="152"/>
      <c r="CN117" s="152"/>
      <c r="CO117" s="152"/>
      <c r="CP117" s="152"/>
      <c r="CQ117" s="152"/>
      <c r="CR117" s="152"/>
      <c r="CS117" s="152"/>
      <c r="CT117" s="152"/>
      <c r="CU117" s="152"/>
      <c r="CV117" s="152"/>
      <c r="CW117" s="152"/>
      <c r="CX117" s="152"/>
      <c r="CY117" s="152"/>
      <c r="CZ117" s="152"/>
      <c r="DA117" s="152"/>
      <c r="DB117" s="152"/>
      <c r="DC117" s="152"/>
      <c r="DD117" s="152"/>
      <c r="DE117" s="152"/>
    </row>
    <row r="118" spans="1:109" ht="15" customHeight="1" x14ac:dyDescent="0.2">
      <c r="A118" s="9">
        <f>Input!A118</f>
        <v>8317</v>
      </c>
      <c r="B118" s="9" t="str">
        <f>Input!B118</f>
        <v>M39-61-39.05</v>
      </c>
      <c r="C118" s="9">
        <f>Input!O118</f>
        <v>1.7833034909915193</v>
      </c>
      <c r="D118" s="9">
        <f>C118*Input!P118/100</f>
        <v>4.3715630074374736E-3</v>
      </c>
      <c r="E118" s="11">
        <f>Input!M118</f>
        <v>0.95519703613060813</v>
      </c>
      <c r="F118" s="12">
        <f>E118*Input!N118/100</f>
        <v>8.1694805090662832E-5</v>
      </c>
      <c r="G118" s="13">
        <f t="shared" si="547"/>
        <v>131.70256734168825</v>
      </c>
      <c r="H118" s="12">
        <f>G118*Input!L118/100</f>
        <v>2.0678946645770344E-2</v>
      </c>
      <c r="I118" s="9">
        <v>0.3</v>
      </c>
      <c r="J118" s="21">
        <f>(((C118*$G$4*0.000000001*Input!G118*(234/233))-(I118*0.000000000000001))/Input!F118)*1000000000000</f>
        <v>36.783772494568694</v>
      </c>
      <c r="K118" s="9">
        <f>J118*Input!P118/100</f>
        <v>9.0171179456305608E-2</v>
      </c>
      <c r="L118" s="14">
        <f t="shared" si="548"/>
        <v>0.50869283580287072</v>
      </c>
      <c r="M118" s="22">
        <f>L118*Input!P118/100</f>
        <v>1.2470018672524823E-3</v>
      </c>
      <c r="N118" s="9">
        <v>5.0000000000000001E-3</v>
      </c>
      <c r="O118" s="21">
        <f>(((G118*$D$4*0.000000001*Input!G118*(238/236))-(N118*0.000000001))/Input!F118)*1000000</f>
        <v>0.2736400434329696</v>
      </c>
      <c r="P118" s="58">
        <f>O118*Input!N118/100</f>
        <v>2.3403516937002176E-5</v>
      </c>
      <c r="Q118" s="66">
        <f t="shared" si="549"/>
        <v>0.20416261197317154</v>
      </c>
      <c r="R118" s="67">
        <f>Q118*Input!N118/100</f>
        <v>1.746134479176533E-5</v>
      </c>
      <c r="S118" s="65">
        <f>Input!S118*0.0000028263/0.000000000155125</f>
        <v>2.4861348990270313</v>
      </c>
      <c r="T118" s="9">
        <f>S118*Input!T118/100</f>
        <v>1.6619943464945873E-3</v>
      </c>
      <c r="U118" s="9">
        <f>S118*1/((U117+U119)/2)</f>
        <v>2.4876359698636303</v>
      </c>
      <c r="V118" s="9">
        <f>U118*Input!T118/100</f>
        <v>1.6629978202984794E-3</v>
      </c>
      <c r="W118" s="3">
        <v>3.0000000000000001E-3</v>
      </c>
      <c r="X118" s="21">
        <f>((($L$4*0.000000001*Input!G118/Input!W118*(232/229))-(W118*0.000000001))/Input!F118)*1000000000</f>
        <v>2.3242348934205244E-2</v>
      </c>
      <c r="Y118" s="21">
        <f>X118*Input!X118/100</f>
        <v>1.2894166611128677E-4</v>
      </c>
      <c r="Z118" s="21">
        <f t="shared" si="550"/>
        <v>5.6751165779104422E-6</v>
      </c>
      <c r="AA118" s="21">
        <f>Z118*Input!X118/100</f>
        <v>3.1483865464847373E-8</v>
      </c>
      <c r="AB118" s="14">
        <v>0.05</v>
      </c>
      <c r="AC118" s="14">
        <v>0.85</v>
      </c>
      <c r="AD118" s="21">
        <f>(((Input!G118*$L$4*0.000000001*Input!U118*(230/229))-((AB118*0.000000000000001)+(Input!G118*AC118*0.000000000000001)))/Input!F118)*1000000000000</f>
        <v>9.7683220669449327</v>
      </c>
      <c r="AE118" s="21">
        <f>AD118*Input!V118/100</f>
        <v>2.1410088755253263E-2</v>
      </c>
      <c r="AF118" s="21">
        <f t="shared" si="551"/>
        <v>0.44532338198425769</v>
      </c>
      <c r="AG118" s="21">
        <f>AF118*Input!V118/100</f>
        <v>9.7605433847600608E-4</v>
      </c>
      <c r="AH118" s="9">
        <f t="shared" si="552"/>
        <v>78469.468577546679</v>
      </c>
      <c r="AI118" s="3">
        <f t="shared" si="553"/>
        <v>468.06857374347817</v>
      </c>
      <c r="AJ118" s="22">
        <f t="shared" si="554"/>
        <v>1487.6359698636304</v>
      </c>
      <c r="AK118" s="3">
        <f t="shared" si="555"/>
        <v>1.6629978202984794</v>
      </c>
      <c r="AL118" s="3">
        <f t="shared" si="556"/>
        <v>2.1812190669013209</v>
      </c>
      <c r="AM118" s="3">
        <f t="shared" si="557"/>
        <v>4.784407639497292E-3</v>
      </c>
      <c r="AN118" s="9">
        <f>AL118*1/((AN117+AN119)/2)</f>
        <v>2.1916360501001551</v>
      </c>
      <c r="AO118" s="21">
        <f t="shared" si="558"/>
        <v>4.8072568318380778E-3</v>
      </c>
      <c r="AP118" s="58">
        <f t="shared" si="559"/>
        <v>167.6061</v>
      </c>
      <c r="AQ118" s="58">
        <f t="shared" si="560"/>
        <v>0.66020000000000001</v>
      </c>
      <c r="AR118" s="58">
        <f t="shared" si="561"/>
        <v>0.39389974469902944</v>
      </c>
      <c r="AS118" s="67">
        <f t="shared" si="562"/>
        <v>2.7797041402743191E-5</v>
      </c>
      <c r="AT118" s="67">
        <f t="shared" si="563"/>
        <v>1.5422807506802922E-7</v>
      </c>
      <c r="AU118" s="58">
        <v>0.75</v>
      </c>
      <c r="AV118" s="58">
        <f t="shared" si="564"/>
        <v>0.375</v>
      </c>
      <c r="AW118" s="58">
        <f t="shared" si="565"/>
        <v>167.6054</v>
      </c>
      <c r="AX118" s="57">
        <f t="shared" si="566"/>
        <v>0.67458911119999998</v>
      </c>
      <c r="AY118" s="47">
        <f t="shared" si="567"/>
        <v>0.75629007601772491</v>
      </c>
      <c r="AZ118" s="9" t="str">
        <f>Input!B118</f>
        <v>M39-61-39.05</v>
      </c>
      <c r="BA118" s="48">
        <f>Input!E118</f>
        <v>39.049999999999997</v>
      </c>
      <c r="BB118" s="58">
        <f t="shared" si="568"/>
        <v>2389.0395054235237</v>
      </c>
      <c r="BC118" s="22">
        <f t="shared" si="569"/>
        <v>5.2801257595055207</v>
      </c>
      <c r="BD118" s="9">
        <f t="shared" si="570"/>
        <v>167547.4</v>
      </c>
      <c r="BE118" s="49">
        <f t="shared" si="571"/>
        <v>378.14503800886246</v>
      </c>
      <c r="BF118" s="89">
        <f t="shared" si="572"/>
        <v>0.45123252354501997</v>
      </c>
      <c r="BG118" s="85"/>
      <c r="BH118" s="85"/>
      <c r="BI118" s="85"/>
      <c r="BJ118" s="85"/>
      <c r="BK118" s="85"/>
      <c r="BL118" s="85"/>
      <c r="BM118" s="90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</row>
    <row r="119" spans="1:109" s="155" customFormat="1" ht="15" customHeight="1" x14ac:dyDescent="0.2">
      <c r="A119" s="138">
        <f>Input!A119</f>
        <v>8307</v>
      </c>
      <c r="B119" s="138" t="str">
        <f>Input!B119</f>
        <v>Hu1-13</v>
      </c>
      <c r="C119" s="138">
        <f>Input!O119</f>
        <v>2.0404455451167358</v>
      </c>
      <c r="D119" s="138">
        <f>C119*Input!P119/100</f>
        <v>3.9011124821837086E-2</v>
      </c>
      <c r="E119" s="139">
        <f>Input!M119</f>
        <v>2.7200593281009389</v>
      </c>
      <c r="F119" s="140">
        <f>E119*Input!N119/100</f>
        <v>7.7544210062099634E-4</v>
      </c>
      <c r="G119" s="141">
        <f t="shared" si="547"/>
        <v>375.04178015855746</v>
      </c>
      <c r="H119" s="140">
        <f>G119*Input!L119/100</f>
        <v>4.2152764921376533E-2</v>
      </c>
      <c r="I119" s="138">
        <v>0</v>
      </c>
      <c r="J119" s="142">
        <f>(((C119*$G$4*0.000000001*Input!G119*(234/233))-(I119*0.000000000000001))/Input!F119)*1000000000000</f>
        <v>740.72972537771307</v>
      </c>
      <c r="K119" s="138">
        <f>J119*Input!P119/100</f>
        <v>14.161955875329111</v>
      </c>
      <c r="L119" s="143">
        <f t="shared" si="548"/>
        <v>10.243753672125596</v>
      </c>
      <c r="M119" s="144">
        <f>L119*Input!P119/100</f>
        <v>0.19584955555605427</v>
      </c>
      <c r="N119" s="138">
        <v>0</v>
      </c>
      <c r="O119" s="142">
        <f>(((G119*$D$4*0.000000001*Input!G119*(238/236))-(N119*0.000000001))/Input!F119)*1000000</f>
        <v>13.714862908697203</v>
      </c>
      <c r="P119" s="138">
        <f>O119*Input!N119/100</f>
        <v>3.9098713744138191E-3</v>
      </c>
      <c r="Q119" s="145">
        <f t="shared" si="549"/>
        <v>10.23264796761914</v>
      </c>
      <c r="R119" s="146">
        <f>Q119*Input!N119/100</f>
        <v>2.9171518256793337E-3</v>
      </c>
      <c r="S119" s="144">
        <f>Input!S119*0.0000028263/0.000000000155125</f>
        <v>1.0004854221741064</v>
      </c>
      <c r="T119" s="138">
        <f>S119*Input!T119/100</f>
        <v>2.358776103400391E-3</v>
      </c>
      <c r="U119" s="144">
        <f>S119</f>
        <v>1.0004854221741064</v>
      </c>
      <c r="V119" s="138">
        <f>U119*Input!T119/100</f>
        <v>2.358776103400391E-3</v>
      </c>
      <c r="W119" s="147">
        <v>0</v>
      </c>
      <c r="X119" s="142">
        <f>((($L$4*0.000000001*Input!G119/Input!W119*(232/229))-(W119*0.000000001))/Input!F119)*1000000000</f>
        <v>0.87940981791594863</v>
      </c>
      <c r="Y119" s="142">
        <f>X119*Input!X119/100</f>
        <v>7.8598681993111257E-3</v>
      </c>
      <c r="Z119" s="142">
        <f t="shared" si="550"/>
        <v>2.1472671503899602E-4</v>
      </c>
      <c r="AA119" s="142">
        <f>Z119*Input!X119/100</f>
        <v>1.9191549203728069E-6</v>
      </c>
      <c r="AB119" s="143">
        <v>0</v>
      </c>
      <c r="AC119" s="143">
        <v>0.85</v>
      </c>
      <c r="AD119" s="142">
        <f>(((Input!G119*$L$4*0.000000001*Input!U119*(230/229))-((AB119*0.000000000000001)+(Input!G119*AC119*0.000000000000001)))/Input!F119)*1000000000000</f>
        <v>223.19978181802821</v>
      </c>
      <c r="AE119" s="142">
        <f>AD119*Input!V119/100</f>
        <v>1.2199606900986781</v>
      </c>
      <c r="AF119" s="142">
        <f t="shared" si="551"/>
        <v>10.17534854155757</v>
      </c>
      <c r="AG119" s="142">
        <f>AF119*Input!V119/100</f>
        <v>5.5616206824403311E-2</v>
      </c>
      <c r="AH119" s="138">
        <f t="shared" si="552"/>
        <v>47387.436350011914</v>
      </c>
      <c r="AI119" s="147">
        <f t="shared" si="553"/>
        <v>496.45334665861918</v>
      </c>
      <c r="AJ119" s="144">
        <f t="shared" si="554"/>
        <v>0.48542217410640909</v>
      </c>
      <c r="AK119" s="147">
        <f t="shared" si="555"/>
        <v>2.3587761034003911</v>
      </c>
      <c r="AL119" s="147">
        <f t="shared" si="556"/>
        <v>0.99440033251970628</v>
      </c>
      <c r="AM119" s="147">
        <f t="shared" si="557"/>
        <v>5.4425604859590681E-3</v>
      </c>
      <c r="AN119" s="138">
        <f>AF119/Q119</f>
        <v>0.99440033251970628</v>
      </c>
      <c r="AO119" s="142">
        <f t="shared" si="558"/>
        <v>5.4425604859590681E-3</v>
      </c>
      <c r="AP119" s="138">
        <f t="shared" si="559"/>
        <v>553.66229999999996</v>
      </c>
      <c r="AQ119" s="138" t="e">
        <f t="shared" si="560"/>
        <v>#VALUE!</v>
      </c>
      <c r="AR119" s="138" t="e">
        <f t="shared" si="561"/>
        <v>#VALUE!</v>
      </c>
      <c r="AS119" s="146">
        <f t="shared" si="562"/>
        <v>2.0984472027034573E-5</v>
      </c>
      <c r="AT119" s="146">
        <f t="shared" si="563"/>
        <v>1.8764751388565629E-7</v>
      </c>
      <c r="AU119" s="138">
        <v>0.75</v>
      </c>
      <c r="AV119" s="138">
        <f t="shared" si="564"/>
        <v>0.375</v>
      </c>
      <c r="AW119" s="138">
        <f t="shared" si="565"/>
        <v>553.66060000000004</v>
      </c>
      <c r="AX119" s="148">
        <f t="shared" si="566"/>
        <v>223.12482581250001</v>
      </c>
      <c r="AY119" s="148">
        <f t="shared" si="567"/>
        <v>110.48797522223674</v>
      </c>
      <c r="AZ119" s="138" t="str">
        <f>Input!B119</f>
        <v>Hu1-13</v>
      </c>
      <c r="BA119" s="149">
        <f>Input!E119</f>
        <v>0</v>
      </c>
      <c r="BB119" s="138">
        <f t="shared" si="568"/>
        <v>2.321177614092333</v>
      </c>
      <c r="BC119" s="144">
        <f t="shared" si="569"/>
        <v>11.373712771603849</v>
      </c>
      <c r="BD119" s="138">
        <f t="shared" si="570"/>
        <v>553602.60000000009</v>
      </c>
      <c r="BE119" s="150">
        <f t="shared" si="571"/>
        <v>55243.987611118369</v>
      </c>
      <c r="BF119" s="151">
        <f t="shared" si="572"/>
        <v>19.955903530472771</v>
      </c>
      <c r="BG119" s="152"/>
      <c r="BH119" s="152"/>
      <c r="BI119" s="152"/>
      <c r="BJ119" s="152"/>
      <c r="BK119" s="152"/>
      <c r="BL119" s="152"/>
      <c r="BM119" s="156"/>
      <c r="BN119" s="152"/>
      <c r="BO119" s="152"/>
      <c r="BP119" s="152"/>
      <c r="BQ119" s="152"/>
      <c r="BR119" s="152"/>
      <c r="BS119" s="152"/>
      <c r="BT119" s="152"/>
      <c r="BU119" s="152"/>
      <c r="BV119" s="152"/>
      <c r="BW119" s="152"/>
      <c r="BX119" s="152"/>
      <c r="BY119" s="152"/>
      <c r="BZ119" s="152"/>
      <c r="CA119" s="152"/>
      <c r="CB119" s="152"/>
      <c r="CC119" s="152"/>
      <c r="CD119" s="152"/>
      <c r="CE119" s="152"/>
      <c r="CF119" s="152"/>
      <c r="CG119" s="152"/>
      <c r="CH119" s="152"/>
      <c r="CI119" s="152"/>
      <c r="CJ119" s="152"/>
      <c r="CK119" s="152"/>
      <c r="CL119" s="152"/>
      <c r="CM119" s="152"/>
      <c r="CN119" s="152"/>
      <c r="CO119" s="152"/>
      <c r="CP119" s="152"/>
      <c r="CQ119" s="152"/>
      <c r="CR119" s="152"/>
      <c r="CS119" s="152"/>
      <c r="CT119" s="152"/>
      <c r="CU119" s="152"/>
      <c r="CV119" s="152"/>
      <c r="CW119" s="152"/>
      <c r="CX119" s="152"/>
      <c r="CY119" s="152"/>
      <c r="CZ119" s="152"/>
      <c r="DA119" s="152"/>
      <c r="DB119" s="152"/>
      <c r="DC119" s="152"/>
      <c r="DD119" s="152"/>
      <c r="DE119" s="152"/>
    </row>
    <row r="120" spans="1:109" ht="15" customHeight="1" x14ac:dyDescent="0.2">
      <c r="A120" s="9">
        <f>Input!A120</f>
        <v>8318</v>
      </c>
      <c r="B120" s="9" t="str">
        <f>Input!B120</f>
        <v>M39-61-45.0</v>
      </c>
      <c r="C120" s="9">
        <f>Input!O120</f>
        <v>1.8432917486743092</v>
      </c>
      <c r="D120" s="9">
        <f>C120*Input!P120/100</f>
        <v>7.41943691750008E-3</v>
      </c>
      <c r="E120" s="11">
        <f>Input!M120</f>
        <v>0.98947389556019139</v>
      </c>
      <c r="F120" s="12">
        <f>E120*Input!N120/100</f>
        <v>8.1145777646017265E-5</v>
      </c>
      <c r="G120" s="13">
        <f t="shared" si="547"/>
        <v>136.42866071983917</v>
      </c>
      <c r="H120" s="12">
        <f>G120*Input!L120/100</f>
        <v>1.81837030415581E-2</v>
      </c>
      <c r="I120" s="9">
        <v>0.3</v>
      </c>
      <c r="J120" s="21">
        <f>(((C120*$G$4*0.000000001*Input!G120*(234/233))-(I120*0.000000000000001))/Input!F120)*1000000000000</f>
        <v>37.041927806593939</v>
      </c>
      <c r="K120" s="9">
        <f>J120*Input!P120/100</f>
        <v>0.1490975299277898</v>
      </c>
      <c r="L120" s="14">
        <f t="shared" si="548"/>
        <v>0.51226293611737994</v>
      </c>
      <c r="M120" s="22">
        <f>L120*Input!P120/100</f>
        <v>2.0619104612331334E-3</v>
      </c>
      <c r="N120" s="9">
        <v>5.0000000000000001E-3</v>
      </c>
      <c r="O120" s="21">
        <f>(((G120*$D$4*0.000000001*Input!G120*(238/236))-(N120*0.000000001))/Input!F120)*1000000</f>
        <v>0.27615970137555212</v>
      </c>
      <c r="P120" s="58">
        <f>O120*Input!N120/100</f>
        <v>2.2647584563030941E-5</v>
      </c>
      <c r="Q120" s="66">
        <f t="shared" si="549"/>
        <v>0.206042526697577</v>
      </c>
      <c r="R120" s="67">
        <f>Q120*Input!N120/100</f>
        <v>1.6897344267540695E-5</v>
      </c>
      <c r="S120" s="65">
        <f>Input!S120*0.0000028263/0.000000000155125</f>
        <v>2.4554107726979333</v>
      </c>
      <c r="T120" s="9">
        <f>S120*Input!T120/100</f>
        <v>2.2052497378405745E-3</v>
      </c>
      <c r="U120" s="9">
        <f>S120*1/((U119+U121)/2)</f>
        <v>2.4538983162100716</v>
      </c>
      <c r="V120" s="9">
        <f>U120*Input!T120/100</f>
        <v>2.2038913727513445E-3</v>
      </c>
      <c r="W120" s="3">
        <v>3.0000000000000001E-3</v>
      </c>
      <c r="X120" s="21">
        <f>((($L$4*0.000000001*Input!G120/Input!W120*(232/229))-(W120*0.000000001))/Input!F120)*1000000000</f>
        <v>4.6800461377741305E-2</v>
      </c>
      <c r="Y120" s="21">
        <f>X120*Input!X120/100</f>
        <v>1.8071232153174917E-4</v>
      </c>
      <c r="Z120" s="21">
        <f t="shared" si="550"/>
        <v>1.1427333569878659E-5</v>
      </c>
      <c r="AA120" s="21">
        <f>Z120*Input!X120/100</f>
        <v>4.4124778208118763E-8</v>
      </c>
      <c r="AB120" s="14">
        <v>0.05</v>
      </c>
      <c r="AC120" s="14">
        <v>0.85</v>
      </c>
      <c r="AD120" s="21">
        <f>(((Input!G120*$L$4*0.000000001*Input!U120*(230/229))-((AB120*0.000000000000001)+(Input!G120*AC120*0.000000000000001)))/Input!F120)*1000000000000</f>
        <v>9.7784445412963876</v>
      </c>
      <c r="AE120" s="21">
        <f>AD120*Input!V120/100</f>
        <v>2.5143831316957136E-2</v>
      </c>
      <c r="AF120" s="21">
        <f t="shared" si="551"/>
        <v>0.44578485064605505</v>
      </c>
      <c r="AG120" s="21">
        <f>AF120*Input!V120/100</f>
        <v>1.146270149711697E-3</v>
      </c>
      <c r="AH120" s="9">
        <f t="shared" si="552"/>
        <v>39010.399750743301</v>
      </c>
      <c r="AI120" s="3">
        <f t="shared" si="553"/>
        <v>180.97535251822666</v>
      </c>
      <c r="AJ120" s="22">
        <f t="shared" si="554"/>
        <v>1453.8983162100717</v>
      </c>
      <c r="AK120" s="3">
        <f t="shared" si="555"/>
        <v>2.2038913727513445</v>
      </c>
      <c r="AL120" s="3">
        <f t="shared" si="556"/>
        <v>2.1635574839380833</v>
      </c>
      <c r="AM120" s="3">
        <f t="shared" si="557"/>
        <v>5.566098436779761E-3</v>
      </c>
      <c r="AN120" s="9">
        <f>AL120*1/((AN119+AN121)/2)</f>
        <v>2.1728649885888296</v>
      </c>
      <c r="AO120" s="21">
        <f t="shared" si="558"/>
        <v>5.5900434844484469E-3</v>
      </c>
      <c r="AP120" s="58">
        <f t="shared" si="559"/>
        <v>169.6173</v>
      </c>
      <c r="AQ120" s="58">
        <f t="shared" si="560"/>
        <v>0.92710000000000004</v>
      </c>
      <c r="AR120" s="58">
        <f t="shared" si="561"/>
        <v>0.54658339685869306</v>
      </c>
      <c r="AS120" s="67">
        <f t="shared" si="562"/>
        <v>5.5461043664307972E-5</v>
      </c>
      <c r="AT120" s="67">
        <f t="shared" si="563"/>
        <v>2.1420203666808895E-7</v>
      </c>
      <c r="AU120" s="58">
        <v>0.75</v>
      </c>
      <c r="AV120" s="58">
        <f t="shared" si="564"/>
        <v>0.375</v>
      </c>
      <c r="AW120" s="58">
        <f t="shared" si="565"/>
        <v>169.61600000000001</v>
      </c>
      <c r="AX120" s="57">
        <f t="shared" si="566"/>
        <v>0.94937373030000005</v>
      </c>
      <c r="AY120" s="47">
        <f t="shared" si="567"/>
        <v>0.92061215839328525</v>
      </c>
      <c r="AZ120" s="9" t="str">
        <f>Input!B120</f>
        <v>M39-61-45.0</v>
      </c>
      <c r="BA120" s="48">
        <f>Input!E120</f>
        <v>45</v>
      </c>
      <c r="BB120" s="58">
        <f t="shared" si="568"/>
        <v>2348.1649332318789</v>
      </c>
      <c r="BC120" s="22">
        <f t="shared" si="569"/>
        <v>7.236556315336454</v>
      </c>
      <c r="BD120" s="9">
        <f t="shared" si="570"/>
        <v>169558</v>
      </c>
      <c r="BE120" s="49">
        <f t="shared" si="571"/>
        <v>460.3060791966426</v>
      </c>
      <c r="BF120" s="89">
        <f t="shared" si="572"/>
        <v>0.54276256862164252</v>
      </c>
      <c r="BG120" s="85"/>
      <c r="BH120" s="85"/>
      <c r="BI120" s="85"/>
      <c r="BJ120" s="85"/>
      <c r="BK120" s="85"/>
      <c r="BL120" s="85"/>
      <c r="BM120" s="90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</row>
    <row r="121" spans="1:109" s="155" customFormat="1" ht="15" customHeight="1" x14ac:dyDescent="0.2">
      <c r="A121" s="138">
        <f>Input!A121</f>
        <v>8307</v>
      </c>
      <c r="B121" s="138" t="str">
        <f>Input!B121</f>
        <v>Hu1-13</v>
      </c>
      <c r="C121" s="138">
        <f>Input!O121</f>
        <v>2.0954571025546818</v>
      </c>
      <c r="D121" s="138">
        <f>C121*Input!P121/100</f>
        <v>4.8271905012119538E-2</v>
      </c>
      <c r="E121" s="139">
        <f>Input!M121</f>
        <v>2.7190776532851841</v>
      </c>
      <c r="F121" s="140">
        <f>E121*Input!N121/100</f>
        <v>7.9210870528311774E-4</v>
      </c>
      <c r="G121" s="141">
        <f t="shared" si="547"/>
        <v>374.90642683496117</v>
      </c>
      <c r="H121" s="140">
        <f>G121*Input!L121/100</f>
        <v>5.3444240485961816E-2</v>
      </c>
      <c r="I121" s="138">
        <v>0</v>
      </c>
      <c r="J121" s="142">
        <f>(((C121*$G$4*0.000000001*Input!G121*(234/233))-(I121*0.000000000000001))/Input!F121)*1000000000000</f>
        <v>760.70021463244041</v>
      </c>
      <c r="K121" s="138">
        <f>J121*Input!P121/100</f>
        <v>17.523836903493887</v>
      </c>
      <c r="L121" s="143">
        <f t="shared" si="548"/>
        <v>10.519931022147482</v>
      </c>
      <c r="M121" s="144">
        <f>L121*Input!P121/100</f>
        <v>0.24234192645415953</v>
      </c>
      <c r="N121" s="138">
        <v>0</v>
      </c>
      <c r="O121" s="142">
        <f>(((G121*$D$4*0.000000001*Input!G121*(238/236))-(N121*0.000000001))/Input!F121)*1000000</f>
        <v>13.709913187424617</v>
      </c>
      <c r="P121" s="138">
        <f>O121*Input!N121/100</f>
        <v>3.9939063789936778E-3</v>
      </c>
      <c r="Q121" s="145">
        <f t="shared" si="549"/>
        <v>10.228954984637292</v>
      </c>
      <c r="R121" s="146">
        <f>Q121*Input!N121/100</f>
        <v>2.9798502736731267E-3</v>
      </c>
      <c r="S121" s="144">
        <f>Input!S121*0.0000028263/0.000000000155125</f>
        <v>1.0007472747782249</v>
      </c>
      <c r="T121" s="138">
        <f>S121*Input!T121/100</f>
        <v>4.2346950310180511E-3</v>
      </c>
      <c r="U121" s="144">
        <f>S121</f>
        <v>1.0007472747782249</v>
      </c>
      <c r="V121" s="138">
        <f>U121*Input!T121/100</f>
        <v>4.2346950310180511E-3</v>
      </c>
      <c r="W121" s="147">
        <v>0</v>
      </c>
      <c r="X121" s="142">
        <f>((($L$4*0.000000001*Input!G121/Input!W121*(232/229))-(W121*0.000000001))/Input!F121)*1000000000</f>
        <v>0.88516783475009131</v>
      </c>
      <c r="Y121" s="142">
        <f>X121*Input!X121/100</f>
        <v>6.9206433213644244E-3</v>
      </c>
      <c r="Z121" s="142">
        <f t="shared" si="550"/>
        <v>2.161326579961315E-4</v>
      </c>
      <c r="AA121" s="142">
        <f>Z121*Input!X121/100</f>
        <v>1.6898230791587341E-6</v>
      </c>
      <c r="AB121" s="143">
        <v>0</v>
      </c>
      <c r="AC121" s="143">
        <v>0.85</v>
      </c>
      <c r="AD121" s="142">
        <f>(((Input!G121*$L$4*0.000000001*Input!U121*(230/229))-((AB121*0.000000000000001)+(Input!G121*AC121*0.000000000000001)))/Input!F121)*1000000000000</f>
        <v>223.70985272230567</v>
      </c>
      <c r="AE121" s="142">
        <f>AD121*Input!V121/100</f>
        <v>1.0748230793075817</v>
      </c>
      <c r="AF121" s="142">
        <f t="shared" si="551"/>
        <v>10.198601921062044</v>
      </c>
      <c r="AG121" s="142">
        <f>AF121*Input!V121/100</f>
        <v>4.8999597416189956E-2</v>
      </c>
      <c r="AH121" s="138">
        <f t="shared" si="552"/>
        <v>47186.7695313523</v>
      </c>
      <c r="AI121" s="147">
        <f t="shared" si="553"/>
        <v>433.01882507368254</v>
      </c>
      <c r="AJ121" s="144">
        <f t="shared" si="554"/>
        <v>0.74727477822489341</v>
      </c>
      <c r="AK121" s="147">
        <f t="shared" si="555"/>
        <v>4.2346950310180507</v>
      </c>
      <c r="AL121" s="147">
        <f t="shared" si="556"/>
        <v>0.99703263298930977</v>
      </c>
      <c r="AM121" s="147">
        <f t="shared" si="557"/>
        <v>4.7990812244778731E-3</v>
      </c>
      <c r="AN121" s="138">
        <f>AF121/Q121</f>
        <v>0.99703263298930977</v>
      </c>
      <c r="AO121" s="142">
        <f t="shared" si="558"/>
        <v>4.7990812244778731E-3</v>
      </c>
      <c r="AP121" s="138">
        <f t="shared" si="559"/>
        <v>602.26639999999998</v>
      </c>
      <c r="AQ121" s="138" t="e">
        <f t="shared" si="560"/>
        <v>#VALUE!</v>
      </c>
      <c r="AR121" s="138" t="e">
        <f t="shared" si="561"/>
        <v>#VALUE!</v>
      </c>
      <c r="AS121" s="146">
        <f t="shared" si="562"/>
        <v>2.1129495468573061E-5</v>
      </c>
      <c r="AT121" s="146">
        <f t="shared" si="563"/>
        <v>1.6531460634805311E-7</v>
      </c>
      <c r="AU121" s="138">
        <v>0.75</v>
      </c>
      <c r="AV121" s="138">
        <f t="shared" si="564"/>
        <v>0.375</v>
      </c>
      <c r="AW121" s="138">
        <f t="shared" si="565"/>
        <v>602.26469999999995</v>
      </c>
      <c r="AX121" s="148">
        <f t="shared" si="566"/>
        <v>272.48193263100001</v>
      </c>
      <c r="AY121" s="148">
        <f t="shared" si="567"/>
        <v>207.40762965767107</v>
      </c>
      <c r="AZ121" s="138" t="str">
        <f>Input!B121</f>
        <v>Hu1-13</v>
      </c>
      <c r="BA121" s="149">
        <f>Input!E121</f>
        <v>0</v>
      </c>
      <c r="BB121" s="138">
        <f t="shared" si="568"/>
        <v>4.0994728917566174</v>
      </c>
      <c r="BC121" s="144">
        <f t="shared" si="569"/>
        <v>23.444641950613835</v>
      </c>
      <c r="BD121" s="138">
        <f t="shared" si="570"/>
        <v>602206.69999999995</v>
      </c>
      <c r="BE121" s="150">
        <f t="shared" si="571"/>
        <v>103703.81482883553</v>
      </c>
      <c r="BF121" s="151">
        <f t="shared" si="572"/>
        <v>34.437952225602977</v>
      </c>
      <c r="BG121" s="152"/>
      <c r="BH121" s="152"/>
      <c r="BI121" s="152"/>
      <c r="BJ121" s="152"/>
      <c r="BK121" s="152"/>
      <c r="BL121" s="152"/>
      <c r="BM121" s="156"/>
      <c r="BN121" s="152"/>
      <c r="BO121" s="152"/>
      <c r="BP121" s="152"/>
      <c r="BQ121" s="152"/>
      <c r="BR121" s="152"/>
      <c r="BS121" s="152"/>
      <c r="BT121" s="152"/>
      <c r="BU121" s="152"/>
      <c r="BV121" s="152"/>
      <c r="BW121" s="152"/>
      <c r="BX121" s="152"/>
      <c r="BY121" s="152"/>
      <c r="BZ121" s="152"/>
      <c r="CA121" s="152"/>
      <c r="CB121" s="152"/>
      <c r="CC121" s="152"/>
      <c r="CD121" s="152"/>
      <c r="CE121" s="152"/>
      <c r="CF121" s="152"/>
      <c r="CG121" s="152"/>
      <c r="CH121" s="152"/>
      <c r="CI121" s="152"/>
      <c r="CJ121" s="152"/>
      <c r="CK121" s="152"/>
      <c r="CL121" s="152"/>
      <c r="CM121" s="152"/>
      <c r="CN121" s="152"/>
      <c r="CO121" s="152"/>
      <c r="CP121" s="152"/>
      <c r="CQ121" s="152"/>
      <c r="CR121" s="152"/>
      <c r="CS121" s="152"/>
      <c r="CT121" s="152"/>
      <c r="CU121" s="152"/>
      <c r="CV121" s="152"/>
      <c r="CW121" s="152"/>
      <c r="CX121" s="152"/>
      <c r="CY121" s="152"/>
      <c r="CZ121" s="152"/>
      <c r="DA121" s="152"/>
      <c r="DB121" s="152"/>
      <c r="DC121" s="152"/>
      <c r="DD121" s="152"/>
      <c r="DE121" s="152"/>
    </row>
    <row r="122" spans="1:109" ht="15" customHeight="1" x14ac:dyDescent="0.2">
      <c r="A122" s="9">
        <f>Input!A122</f>
        <v>8319</v>
      </c>
      <c r="B122" s="9" t="str">
        <f>Input!B122</f>
        <v>M39-61-52.1</v>
      </c>
      <c r="C122" s="9">
        <f>Input!O122</f>
        <v>0.66966458179830712</v>
      </c>
      <c r="D122" s="9">
        <f>C122*Input!P122/100</f>
        <v>3.1648775647791123E-3</v>
      </c>
      <c r="E122" s="11">
        <f>Input!M122</f>
        <v>0.41067579431508378</v>
      </c>
      <c r="F122" s="12">
        <f>E122*Input!N122/100</f>
        <v>5.6483911442989226E-5</v>
      </c>
      <c r="G122" s="13">
        <f t="shared" si="547"/>
        <v>56.623978520163746</v>
      </c>
      <c r="H122" s="12">
        <f>G122*Input!L122/100</f>
        <v>1.1543733248817946E-2</v>
      </c>
      <c r="I122" s="9">
        <v>0.3</v>
      </c>
      <c r="J122" s="21">
        <f>(((C122*$G$4*0.000000001*Input!G122*(234/233))-(I122*0.000000000000001))/Input!F122)*1000000000000</f>
        <v>14.226045449091856</v>
      </c>
      <c r="K122" s="9">
        <f>J122*Input!P122/100</f>
        <v>6.7233198979185768E-2</v>
      </c>
      <c r="L122" s="14">
        <f t="shared" si="548"/>
        <v>0.19673586777505195</v>
      </c>
      <c r="M122" s="22">
        <f>L122*Input!P122/100</f>
        <v>9.2978627066787759E-4</v>
      </c>
      <c r="N122" s="9">
        <v>5.0000000000000001E-3</v>
      </c>
      <c r="O122" s="21">
        <f>(((G122*$D$4*0.000000001*Input!G122*(238/236))-(N122*0.000000001))/Input!F122)*1000000</f>
        <v>0.12115955610800952</v>
      </c>
      <c r="P122" s="58">
        <f>O122*Input!N122/100</f>
        <v>1.6664156330640926E-5</v>
      </c>
      <c r="Q122" s="66">
        <f t="shared" si="549"/>
        <v>9.0397045440392954E-2</v>
      </c>
      <c r="R122" s="67">
        <f>Q122*Input!N122/100</f>
        <v>1.2433113370800609E-5</v>
      </c>
      <c r="S122" s="65">
        <f>Input!S122*0.0000028263/0.000000000155125</f>
        <v>2.1629285686531143</v>
      </c>
      <c r="T122" s="9">
        <f>S122*Input!T122/100</f>
        <v>5.1986194581361035E-3</v>
      </c>
      <c r="U122" s="9">
        <f>S122*1/((U121+U123)/2)</f>
        <v>2.1613134736064508</v>
      </c>
      <c r="V122" s="9">
        <f>U122*Input!T122/100</f>
        <v>5.1947375617766908E-3</v>
      </c>
      <c r="W122" s="3">
        <v>3.0000000000000001E-3</v>
      </c>
      <c r="X122" s="21">
        <f>((($L$4*0.000000001*Input!G122/Input!W122*(232/229))-(W122*0.000000001))/Input!F122)*1000000000</f>
        <v>3.5974232500035459</v>
      </c>
      <c r="Y122" s="21">
        <f>X122*Input!X122/100</f>
        <v>8.3481087114564284E-3</v>
      </c>
      <c r="Z122" s="21">
        <f t="shared" si="550"/>
        <v>8.7838782481275434E-4</v>
      </c>
      <c r="AA122" s="21">
        <f>Z122*Input!X122/100</f>
        <v>2.0383692834445846E-6</v>
      </c>
      <c r="AB122" s="14">
        <v>0.05</v>
      </c>
      <c r="AC122" s="14">
        <v>0.85</v>
      </c>
      <c r="AD122" s="21">
        <f>(((Input!G122*$L$4*0.000000001*Input!U122*(230/229))-((AB122*0.000000000000001)+(Input!G122*AC122*0.000000000000001)))/Input!F122)*1000000000000</f>
        <v>3.7568507289197584</v>
      </c>
      <c r="AE122" s="21">
        <f>AD122*Input!V122/100</f>
        <v>1.2144818322151979E-2</v>
      </c>
      <c r="AF122" s="21">
        <f t="shared" si="551"/>
        <v>0.17126927846430123</v>
      </c>
      <c r="AG122" s="21">
        <f>AF122*Input!V122/100</f>
        <v>5.5366433781974781E-4</v>
      </c>
      <c r="AH122" s="9">
        <f t="shared" si="552"/>
        <v>194.98138934338104</v>
      </c>
      <c r="AI122" s="3">
        <f t="shared" si="553"/>
        <v>0.77590643316097208</v>
      </c>
      <c r="AJ122" s="22">
        <f t="shared" si="554"/>
        <v>1161.3134736064508</v>
      </c>
      <c r="AK122" s="3">
        <f t="shared" si="555"/>
        <v>5.1947375617766909</v>
      </c>
      <c r="AL122" s="3">
        <f t="shared" si="556"/>
        <v>1.8946335870815019</v>
      </c>
      <c r="AM122" s="3">
        <f t="shared" si="557"/>
        <v>6.1303466201286655E-3</v>
      </c>
      <c r="AN122" s="9">
        <f>AL122*1/((AN121+AN123)/2)</f>
        <v>1.9002723926908982</v>
      </c>
      <c r="AO122" s="21">
        <f t="shared" si="558"/>
        <v>6.1485917484452035E-3</v>
      </c>
      <c r="AP122" s="58">
        <f t="shared" si="559"/>
        <v>170.7002</v>
      </c>
      <c r="AQ122" s="58">
        <f t="shared" si="560"/>
        <v>1.5277000000000001</v>
      </c>
      <c r="AR122" s="58">
        <f t="shared" si="561"/>
        <v>0.89496087292223447</v>
      </c>
      <c r="AS122" s="67">
        <f t="shared" si="562"/>
        <v>9.7169970603956952E-3</v>
      </c>
      <c r="AT122" s="67">
        <f t="shared" si="563"/>
        <v>2.2588640657176728E-5</v>
      </c>
      <c r="AU122" s="58">
        <v>0.75</v>
      </c>
      <c r="AV122" s="58">
        <f t="shared" si="564"/>
        <v>0.375</v>
      </c>
      <c r="AW122" s="58">
        <f t="shared" si="565"/>
        <v>170.42359999999999</v>
      </c>
      <c r="AX122" s="57">
        <f t="shared" si="566"/>
        <v>1.4306751390000001</v>
      </c>
      <c r="AY122" s="47">
        <f t="shared" si="567"/>
        <v>1.4371071967824167</v>
      </c>
      <c r="AZ122" s="9" t="str">
        <f>Input!B122</f>
        <v>M39-61-52.1</v>
      </c>
      <c r="BA122" s="48">
        <f>Input!E122</f>
        <v>52.1</v>
      </c>
      <c r="BB122" s="58">
        <f t="shared" si="568"/>
        <v>1879.9024553766446</v>
      </c>
      <c r="BC122" s="22">
        <f t="shared" si="569"/>
        <v>11.335541348673466</v>
      </c>
      <c r="BD122" s="9">
        <f t="shared" si="570"/>
        <v>170365.6</v>
      </c>
      <c r="BE122" s="49">
        <f t="shared" si="571"/>
        <v>718.55359839120831</v>
      </c>
      <c r="BF122" s="89">
        <f t="shared" si="572"/>
        <v>0.84325597909116856</v>
      </c>
      <c r="BG122" s="85"/>
      <c r="BH122" s="85"/>
      <c r="BI122" s="85"/>
      <c r="BJ122" s="85"/>
      <c r="BK122" s="85"/>
      <c r="BL122" s="85"/>
      <c r="BM122" s="90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</row>
    <row r="123" spans="1:109" s="155" customFormat="1" ht="15" customHeight="1" x14ac:dyDescent="0.2">
      <c r="A123" s="138">
        <f>Input!A123</f>
        <v>8307</v>
      </c>
      <c r="B123" s="138" t="str">
        <f>Input!B123</f>
        <v>Hu1-13</v>
      </c>
      <c r="C123" s="138">
        <f>Input!O123</f>
        <v>2.0954571025546818</v>
      </c>
      <c r="D123" s="138">
        <f>C123*Input!P123/100</f>
        <v>4.8271905012119538E-2</v>
      </c>
      <c r="E123" s="139">
        <f>Input!M123</f>
        <v>2.7190776532851841</v>
      </c>
      <c r="F123" s="140">
        <f>E123*Input!N123/100</f>
        <v>7.9210870528311774E-4</v>
      </c>
      <c r="G123" s="141">
        <f t="shared" si="547"/>
        <v>374.90642683496117</v>
      </c>
      <c r="H123" s="140">
        <f>G123*Input!L123/100</f>
        <v>5.3444240485961816E-2</v>
      </c>
      <c r="I123" s="138">
        <v>0</v>
      </c>
      <c r="J123" s="142">
        <f>(((C123*$G$4*0.000000001*Input!G123*(234/233))-(I123*0.000000000000001))/Input!F123)*1000000000000</f>
        <v>760.70021463244041</v>
      </c>
      <c r="K123" s="138">
        <f>J123*Input!P123/100</f>
        <v>17.523836903493887</v>
      </c>
      <c r="L123" s="143">
        <f t="shared" si="548"/>
        <v>10.519931022147482</v>
      </c>
      <c r="M123" s="144">
        <f>L123*Input!P123/100</f>
        <v>0.24234192645415953</v>
      </c>
      <c r="N123" s="138">
        <v>0</v>
      </c>
      <c r="O123" s="142">
        <f>(((G123*$D$4*0.000000001*Input!G123*(238/236))-(N123*0.000000001))/Input!F123)*1000000</f>
        <v>13.709913187424617</v>
      </c>
      <c r="P123" s="138">
        <f>O123*Input!N123/100</f>
        <v>3.9939063789936778E-3</v>
      </c>
      <c r="Q123" s="145">
        <f t="shared" si="549"/>
        <v>10.228954984637292</v>
      </c>
      <c r="R123" s="146">
        <f>Q123*Input!N123/100</f>
        <v>2.9798502736731267E-3</v>
      </c>
      <c r="S123" s="144">
        <f>Input!S123*0.0000028263/0.000000000155125</f>
        <v>1.0007472747782249</v>
      </c>
      <c r="T123" s="138">
        <f>S123*Input!T123/100</f>
        <v>4.2346950310180511E-3</v>
      </c>
      <c r="U123" s="144">
        <f>S123</f>
        <v>1.0007472747782249</v>
      </c>
      <c r="V123" s="138">
        <f>U123*Input!T123/100</f>
        <v>4.2346950310180511E-3</v>
      </c>
      <c r="W123" s="147">
        <v>0</v>
      </c>
      <c r="X123" s="142">
        <f>((($L$4*0.000000001*Input!G123/Input!W123*(232/229))-(W123*0.000000001))/Input!F123)*1000000000</f>
        <v>0.88516783475009131</v>
      </c>
      <c r="Y123" s="142">
        <f>X123*Input!X123/100</f>
        <v>6.9206433213644244E-3</v>
      </c>
      <c r="Z123" s="142">
        <f t="shared" si="550"/>
        <v>2.161326579961315E-4</v>
      </c>
      <c r="AA123" s="142">
        <f>Z123*Input!X123/100</f>
        <v>1.6898230791587341E-6</v>
      </c>
      <c r="AB123" s="143">
        <v>0</v>
      </c>
      <c r="AC123" s="143">
        <v>0.85</v>
      </c>
      <c r="AD123" s="142">
        <f>(((Input!G123*$L$4*0.000000001*Input!U123*(230/229))-((AB123*0.000000000000001)+(Input!G123*AC123*0.000000000000001)))/Input!F123)*1000000000000</f>
        <v>223.70985272230567</v>
      </c>
      <c r="AE123" s="142">
        <f>AD123*Input!V123/100</f>
        <v>1.0748230793075817</v>
      </c>
      <c r="AF123" s="142">
        <f t="shared" si="551"/>
        <v>10.198601921062044</v>
      </c>
      <c r="AG123" s="142">
        <f>AF123*Input!V123/100</f>
        <v>4.8999597416189956E-2</v>
      </c>
      <c r="AH123" s="138">
        <f t="shared" si="552"/>
        <v>47186.7695313523</v>
      </c>
      <c r="AI123" s="147">
        <f t="shared" si="553"/>
        <v>433.01882507368254</v>
      </c>
      <c r="AJ123" s="144">
        <f t="shared" si="554"/>
        <v>0.74727477822489341</v>
      </c>
      <c r="AK123" s="147">
        <f t="shared" si="555"/>
        <v>4.2346950310180507</v>
      </c>
      <c r="AL123" s="147">
        <f t="shared" si="556"/>
        <v>0.99703263298930977</v>
      </c>
      <c r="AM123" s="147">
        <f t="shared" si="557"/>
        <v>4.7990812244778731E-3</v>
      </c>
      <c r="AN123" s="138">
        <f>AF123/Q123</f>
        <v>0.99703263298930977</v>
      </c>
      <c r="AO123" s="142">
        <f t="shared" si="558"/>
        <v>4.7990812244778731E-3</v>
      </c>
      <c r="AP123" s="138">
        <f t="shared" si="559"/>
        <v>602.26639999999998</v>
      </c>
      <c r="AQ123" s="138" t="e">
        <f t="shared" si="560"/>
        <v>#VALUE!</v>
      </c>
      <c r="AR123" s="138" t="e">
        <f t="shared" si="561"/>
        <v>#VALUE!</v>
      </c>
      <c r="AS123" s="146">
        <f t="shared" si="562"/>
        <v>2.1129495468573061E-5</v>
      </c>
      <c r="AT123" s="146">
        <f t="shared" si="563"/>
        <v>1.6531460634805311E-7</v>
      </c>
      <c r="AU123" s="138">
        <v>0.75</v>
      </c>
      <c r="AV123" s="138">
        <f t="shared" si="564"/>
        <v>0.375</v>
      </c>
      <c r="AW123" s="138">
        <f t="shared" si="565"/>
        <v>602.26469999999995</v>
      </c>
      <c r="AX123" s="148">
        <f t="shared" si="566"/>
        <v>286.09270927019998</v>
      </c>
      <c r="AY123" s="148">
        <f t="shared" si="567"/>
        <v>207.40762965767107</v>
      </c>
      <c r="AZ123" s="138" t="str">
        <f>Input!B123</f>
        <v>Hu1-13</v>
      </c>
      <c r="BA123" s="149">
        <f>Input!E123</f>
        <v>0</v>
      </c>
      <c r="BB123" s="138">
        <f t="shared" si="568"/>
        <v>4.0994728917566174</v>
      </c>
      <c r="BC123" s="144">
        <f t="shared" si="569"/>
        <v>23.466398079161415</v>
      </c>
      <c r="BD123" s="138">
        <f t="shared" si="570"/>
        <v>602206.69999999995</v>
      </c>
      <c r="BE123" s="150">
        <f t="shared" si="571"/>
        <v>103703.81482883553</v>
      </c>
      <c r="BF123" s="151">
        <f t="shared" si="572"/>
        <v>34.437952225602977</v>
      </c>
      <c r="BG123" s="152"/>
      <c r="BH123" s="152"/>
      <c r="BI123" s="152"/>
      <c r="BJ123" s="152"/>
      <c r="BK123" s="152"/>
      <c r="BL123" s="152"/>
      <c r="BM123" s="156"/>
      <c r="BN123" s="152"/>
      <c r="BO123" s="152"/>
      <c r="BP123" s="152"/>
      <c r="BQ123" s="152"/>
      <c r="BR123" s="152"/>
      <c r="BS123" s="152"/>
      <c r="BT123" s="152"/>
      <c r="BU123" s="152"/>
      <c r="BV123" s="152"/>
      <c r="BW123" s="152"/>
      <c r="BX123" s="152"/>
      <c r="BY123" s="152"/>
      <c r="BZ123" s="152"/>
      <c r="CA123" s="152"/>
      <c r="CB123" s="152"/>
      <c r="CC123" s="152"/>
      <c r="CD123" s="152"/>
      <c r="CE123" s="152"/>
      <c r="CF123" s="152"/>
      <c r="CG123" s="152"/>
      <c r="CH123" s="152"/>
      <c r="CI123" s="152"/>
      <c r="CJ123" s="152"/>
      <c r="CK123" s="152"/>
      <c r="CL123" s="152"/>
      <c r="CM123" s="152"/>
      <c r="CN123" s="152"/>
      <c r="CO123" s="152"/>
      <c r="CP123" s="152"/>
      <c r="CQ123" s="152"/>
      <c r="CR123" s="152"/>
      <c r="CS123" s="152"/>
      <c r="CT123" s="152"/>
      <c r="CU123" s="152"/>
      <c r="CV123" s="152"/>
      <c r="CW123" s="152"/>
      <c r="CX123" s="152"/>
      <c r="CY123" s="152"/>
      <c r="CZ123" s="152"/>
      <c r="DA123" s="152"/>
      <c r="DB123" s="152"/>
      <c r="DC123" s="152"/>
      <c r="DD123" s="152"/>
      <c r="DE123" s="152"/>
    </row>
    <row r="124" spans="1:109" s="76" customFormat="1" ht="15" customHeight="1" x14ac:dyDescent="0.2">
      <c r="A124" s="58"/>
      <c r="B124" s="58"/>
      <c r="C124" s="58"/>
      <c r="D124" s="58"/>
      <c r="E124" s="60"/>
      <c r="F124" s="61"/>
      <c r="G124" s="59"/>
      <c r="H124" s="61"/>
      <c r="I124" s="58"/>
      <c r="J124" s="63"/>
      <c r="K124" s="58"/>
      <c r="L124" s="64"/>
      <c r="M124" s="65"/>
      <c r="N124" s="58"/>
      <c r="O124" s="63"/>
      <c r="P124" s="58"/>
      <c r="Q124" s="66"/>
      <c r="R124" s="67"/>
      <c r="S124" s="65"/>
      <c r="T124" s="58"/>
      <c r="U124" s="58"/>
      <c r="V124" s="58"/>
      <c r="W124" s="68"/>
      <c r="X124" s="63"/>
      <c r="Y124" s="63"/>
      <c r="Z124" s="63"/>
      <c r="AA124" s="63"/>
      <c r="AB124" s="64"/>
      <c r="AC124" s="64"/>
      <c r="AD124" s="63"/>
      <c r="AE124" s="63"/>
      <c r="AF124" s="63"/>
      <c r="AG124" s="63"/>
      <c r="AH124" s="58"/>
      <c r="AI124" s="68"/>
      <c r="AJ124" s="65"/>
      <c r="AK124" s="68"/>
      <c r="AL124" s="68"/>
      <c r="AM124" s="68"/>
      <c r="AN124" s="58"/>
      <c r="AO124" s="63"/>
      <c r="AP124" s="58"/>
      <c r="AQ124" s="58"/>
      <c r="AR124" s="58"/>
      <c r="AS124" s="67"/>
      <c r="AT124" s="67"/>
      <c r="AU124" s="58"/>
      <c r="AV124" s="58"/>
      <c r="AW124" s="58"/>
      <c r="AX124" s="57"/>
      <c r="AY124" s="57"/>
      <c r="AZ124" s="58"/>
      <c r="BA124" s="69"/>
      <c r="BB124" s="58"/>
      <c r="BC124" s="65"/>
      <c r="BD124" s="58"/>
      <c r="BE124" s="62"/>
      <c r="BF124" s="74"/>
      <c r="BG124" s="75"/>
      <c r="BH124" s="75"/>
      <c r="BI124" s="75"/>
      <c r="BJ124" s="75"/>
      <c r="BK124" s="75"/>
      <c r="BL124" s="75"/>
      <c r="BM124" s="103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</row>
    <row r="125" spans="1:109" s="155" customFormat="1" ht="15" customHeight="1" x14ac:dyDescent="0.2">
      <c r="A125" s="138">
        <f>Input!A125</f>
        <v>8307</v>
      </c>
      <c r="B125" s="138" t="str">
        <f>Input!B125</f>
        <v>Hu1-13</v>
      </c>
      <c r="C125" s="138">
        <f>Input!O125</f>
        <v>2.0428215191642378</v>
      </c>
      <c r="D125" s="138">
        <f>C125*Input!P125/100</f>
        <v>1.0634070810574506E-2</v>
      </c>
      <c r="E125" s="139">
        <f>Input!M125</f>
        <v>2.7191917023331547</v>
      </c>
      <c r="F125" s="140">
        <f>E125*Input!N125/100</f>
        <v>1.6249611376575269E-4</v>
      </c>
      <c r="G125" s="141">
        <f t="shared" ref="G125:G129" si="573">E125*137.88</f>
        <v>374.92215191769537</v>
      </c>
      <c r="H125" s="140">
        <f>G125*Input!L125/100</f>
        <v>2.819576401607592E-2</v>
      </c>
      <c r="I125" s="138">
        <v>0</v>
      </c>
      <c r="J125" s="142">
        <f>(((C125*$G$4*0.000000001*Input!G125*(234/233))-(I125*0.000000000000001))/Input!F125)*1000000000000</f>
        <v>741.59225984128784</v>
      </c>
      <c r="K125" s="138">
        <f>J125*Input!P125/100</f>
        <v>3.8604178239480338</v>
      </c>
      <c r="L125" s="143">
        <f t="shared" ref="L125:L129" si="574">(J125/234)*602200000000*0.0000028263/(365.2425*24*60)</f>
        <v>10.255681896788206</v>
      </c>
      <c r="M125" s="144">
        <f>L125*Input!P125/100</f>
        <v>5.3386772401825634E-2</v>
      </c>
      <c r="N125" s="138">
        <v>0</v>
      </c>
      <c r="O125" s="142">
        <f>(((G125*$D$4*0.000000001*Input!G125*(238/236))-(N125*0.000000001))/Input!F125)*1000000</f>
        <v>13.710488236300067</v>
      </c>
      <c r="P125" s="138">
        <f>O125*Input!N125/100</f>
        <v>8.1932474798235744E-4</v>
      </c>
      <c r="Q125" s="145">
        <f t="shared" ref="Q125:Q129" si="575">(O125/238.05)*602200000000000000*0.00000000015512/(365.2425*24*60)</f>
        <v>10.229384028131625</v>
      </c>
      <c r="R125" s="146">
        <f>Q125*Input!N125/100</f>
        <v>6.1129752248162503E-4</v>
      </c>
      <c r="S125" s="144">
        <f>Input!S125*0.0000028263/0.000000000155125</f>
        <v>1.0004311228472156</v>
      </c>
      <c r="T125" s="138">
        <f>S125*Input!T125/100</f>
        <v>1.2858173215905169E-3</v>
      </c>
      <c r="U125" s="144">
        <f>S125</f>
        <v>1.0004311228472156</v>
      </c>
      <c r="V125" s="138">
        <f>U125*Input!T125/100</f>
        <v>1.2858173215905169E-3</v>
      </c>
      <c r="W125" s="147">
        <v>0</v>
      </c>
      <c r="X125" s="142">
        <f>((($L$4*0.000000001*Input!G125/Input!W125*(232/229))-(W125*0.000000001))/Input!F125)*1000000000</f>
        <v>0.87401899717371345</v>
      </c>
      <c r="Y125" s="142">
        <f>X125*Input!X125/100</f>
        <v>4.2514205784824647E-3</v>
      </c>
      <c r="Z125" s="142">
        <f t="shared" ref="Z125:Z129" si="576">(X125/232)*6.022E+23*0.000000001*0.000000000049475/(365.2425*24*60)</f>
        <v>2.1341043086094645E-4</v>
      </c>
      <c r="AA125" s="142">
        <f>Z125*Input!X125/100</f>
        <v>1.0380752596441669E-6</v>
      </c>
      <c r="AB125" s="143">
        <v>0</v>
      </c>
      <c r="AC125" s="143">
        <v>0.85</v>
      </c>
      <c r="AD125" s="142">
        <f>(((Input!G125*$L$4*0.000000001*Input!U125*(230/229))-((AB125*0.000000000000001)+(Input!G125*AC125*0.000000000000001)))/Input!F125)*1000000000000</f>
        <v>223.86394326101072</v>
      </c>
      <c r="AE125" s="142">
        <f>AD125*Input!V125/100</f>
        <v>0.6222711079354647</v>
      </c>
      <c r="AF125" s="142">
        <f t="shared" ref="AF125:AF129" si="577">(AD125/230)*602200000000*0.0000091577/(365.2425*24*60)</f>
        <v>10.205626681236581</v>
      </c>
      <c r="AG125" s="142">
        <f>AF125*Input!V125/100</f>
        <v>2.8368421147233897E-2</v>
      </c>
      <c r="AH125" s="138">
        <f t="shared" ref="AH125:AH129" si="578">AF125/Z125</f>
        <v>47821.592600065283</v>
      </c>
      <c r="AI125" s="147">
        <f t="shared" ref="AI125:AI129" si="579">AH125*SQRT((AG125/AF125)^2+(AA125/Z125)^2)</f>
        <v>267.91737425315648</v>
      </c>
      <c r="AJ125" s="144">
        <f t="shared" ref="AJ125:AJ129" si="580">(U125-1)*1000</f>
        <v>0.43112284721558147</v>
      </c>
      <c r="AK125" s="147">
        <f t="shared" ref="AK125:AK129" si="581">V125*1000</f>
        <v>1.2858173215905169</v>
      </c>
      <c r="AL125" s="147">
        <f t="shared" ref="AL125:AL129" si="582">AF125/Q125</f>
        <v>0.99767753885965083</v>
      </c>
      <c r="AM125" s="147">
        <f t="shared" ref="AM125:AM129" si="583">AL125*SQRT((R125/Q125)^2+(AG125/AF125)^2)</f>
        <v>2.7738694757620816E-3</v>
      </c>
      <c r="AN125" s="138">
        <f>AF125/Q125</f>
        <v>0.99767753885965083</v>
      </c>
      <c r="AO125" s="142">
        <f t="shared" ref="AO125:AO129" si="584">AN125*SQRT((R125/Q125)^2+(AG125/AF125)^2)</f>
        <v>2.7738694757620816E-3</v>
      </c>
      <c r="AP125" s="138">
        <f t="shared" ref="AP125:AP129" si="585">ThU_Alter_Kombi(AN125,U125)</f>
        <v>636.73630000000003</v>
      </c>
      <c r="AQ125" s="138" t="e">
        <f t="shared" ref="AQ125:AQ129" si="586">Montealter(AN125,AO125,U125,V125)</f>
        <v>#VALUE!</v>
      </c>
      <c r="AR125" s="138" t="e">
        <f t="shared" ref="AR125:AR129" si="587">(AQ125/AP125)*100</f>
        <v>#VALUE!</v>
      </c>
      <c r="AS125" s="146">
        <f t="shared" ref="AS125:AS129" si="588">Z125/Q125</f>
        <v>2.0862490866903684E-5</v>
      </c>
      <c r="AT125" s="146">
        <f t="shared" ref="AT125:AT129" si="589">AS125*SQRT((Y125/X125)^2+(P125/O125)^2)</f>
        <v>1.0148740070420825E-7</v>
      </c>
      <c r="AU125" s="138">
        <v>0.75</v>
      </c>
      <c r="AV125" s="138">
        <f t="shared" ref="AV125:AV129" si="590">AU125/2</f>
        <v>0.375</v>
      </c>
      <c r="AW125" s="138">
        <f t="shared" ref="AW125:AW129" si="591">marincorr_age(AN125,U125,AS125,AU125)</f>
        <v>636.7346</v>
      </c>
      <c r="AX125" s="148">
        <f t="shared" ref="AX125:AX129" si="592">marincorr_age_error(AN125, AO125, U125, V125, AS125, AT125, AU125, AV125)</f>
        <v>262.08362611680002</v>
      </c>
      <c r="AY125" s="148">
        <f t="shared" ref="AY125:AY129" si="593">SQRT(((AU125*EXP(-0.0000091577*AW125*1000))/(0.0000091577*(EXP(-0.0000091577*AW125*1000)+(AJ125/1000)*EXP(-(0.0000091577-0.0000028263)*AW125*1000)-AS125*AU125*EXP(-0.0000091577*AW125*1000))))^2*AT125^2+((AS125*EXP(-0.0000091577*AW125*1000))/(0.0000091577*(EXP(-0.0000091577*AW125*1000)+(AJ125/1000)*EXP(-(0.0000091577-0.0000028263)*AW125*1000)-AS125*AU125*EXP(-0.0000091577*AW125*1000))))^2*AV125^2+((0.0000091577/(0.0000091577-0.0000028263))*(EXP(-(0.0000091577-0.0000028263)*AW125*1000)-1)/(0.0000091577*(EXP(-0.0000091577*AW125*1000)+(AJ125/1000)*EXP(-(0.0000091577-0.0000028263)*AW125*1000)-AS125*AU125*EXP(-0.0000091577*AW125*1000))))^2*T125^2+(1/(0.0000091577*(EXP(-0.0000091577*AW125*1000)+(AJ125/1000)*EXP(-(0.0000091577-0.0000028263)*AW125*1000)-AS125*AU125*EXP(-0.0000091577*AW125*1000))))^2*AO125^2)/1000</f>
        <v>123.25053247258531</v>
      </c>
      <c r="AZ125" s="138" t="str">
        <f>Input!B125</f>
        <v>Hu1-13</v>
      </c>
      <c r="BA125" s="149">
        <f>Input!E125</f>
        <v>0</v>
      </c>
      <c r="BB125" s="138">
        <f t="shared" ref="BB125:BB129" si="594">((U125-1)*EXP(0.0000028263*AW125*1000))*1000</f>
        <v>2.6071060128900756</v>
      </c>
      <c r="BC125" s="144">
        <f t="shared" ref="BC125:BC129" si="595">SQRT((EXP(0.0000028263*AW125*1000)*V125)^2+((U125-1)*0.0000028263*EXP(0.0000028263*AW125*1000)*AX125*1000)^2)*1000</f>
        <v>8.0118754955964118</v>
      </c>
      <c r="BD125" s="138">
        <f t="shared" ref="BD125:BD129" si="596">AW125*1000-58</f>
        <v>636676.6</v>
      </c>
      <c r="BE125" s="150">
        <f t="shared" ref="BE125:BE129" si="597">AY125/2*1000</f>
        <v>61625.266236292649</v>
      </c>
      <c r="BF125" s="151">
        <f t="shared" ref="BF125:BF129" si="598">AY125/AW125*100</f>
        <v>19.356656992188785</v>
      </c>
      <c r="BG125" s="152"/>
      <c r="BH125" s="152"/>
      <c r="BI125" s="152"/>
      <c r="BJ125" s="152"/>
      <c r="BK125" s="152"/>
      <c r="BL125" s="152"/>
      <c r="BM125" s="156"/>
      <c r="BN125" s="152"/>
      <c r="BO125" s="152"/>
      <c r="BP125" s="152"/>
      <c r="BQ125" s="152"/>
      <c r="BR125" s="152"/>
      <c r="BS125" s="152"/>
      <c r="BT125" s="152"/>
      <c r="BU125" s="152"/>
      <c r="BV125" s="152"/>
      <c r="BW125" s="152"/>
      <c r="BX125" s="152"/>
      <c r="BY125" s="152"/>
      <c r="BZ125" s="152"/>
      <c r="CA125" s="152"/>
      <c r="CB125" s="152"/>
      <c r="CC125" s="152"/>
      <c r="CD125" s="152"/>
      <c r="CE125" s="152"/>
      <c r="CF125" s="152"/>
      <c r="CG125" s="152"/>
      <c r="CH125" s="152"/>
      <c r="CI125" s="152"/>
      <c r="CJ125" s="152"/>
      <c r="CK125" s="152"/>
      <c r="CL125" s="152"/>
      <c r="CM125" s="152"/>
      <c r="CN125" s="152"/>
      <c r="CO125" s="152"/>
      <c r="CP125" s="152"/>
      <c r="CQ125" s="152"/>
      <c r="CR125" s="152"/>
      <c r="CS125" s="152"/>
      <c r="CT125" s="152"/>
      <c r="CU125" s="152"/>
      <c r="CV125" s="152"/>
      <c r="CW125" s="152"/>
      <c r="CX125" s="152"/>
      <c r="CY125" s="152"/>
      <c r="CZ125" s="152"/>
      <c r="DA125" s="152"/>
      <c r="DB125" s="152"/>
      <c r="DC125" s="152"/>
      <c r="DD125" s="152"/>
      <c r="DE125" s="152"/>
    </row>
    <row r="126" spans="1:109" ht="15" customHeight="1" x14ac:dyDescent="0.2">
      <c r="A126" s="9">
        <f>Input!A126</f>
        <v>7956</v>
      </c>
      <c r="B126" s="9" t="str">
        <f>Input!B126</f>
        <v>BAJ-KZ5 Nr. 2</v>
      </c>
      <c r="C126" s="9">
        <f>Input!O126</f>
        <v>2.2759080210007392</v>
      </c>
      <c r="D126" s="9">
        <f>C126*Input!P126/100</f>
        <v>3.6371676099560351E-3</v>
      </c>
      <c r="E126" s="11">
        <f>Input!M126</f>
        <v>3.0330251523588392</v>
      </c>
      <c r="F126" s="12">
        <f>E126*Input!N126/100</f>
        <v>1.2965616279237487E-4</v>
      </c>
      <c r="G126" s="13">
        <f t="shared" si="573"/>
        <v>418.19350800723674</v>
      </c>
      <c r="H126" s="12">
        <f>G126*Input!L126/100</f>
        <v>3.6443701340445105E-2</v>
      </c>
      <c r="I126" s="9">
        <v>0.3</v>
      </c>
      <c r="J126" s="21">
        <f>(((C126*$G$4*0.000000001*Input!G126*(234/233))-(I126*0.000000000000001))/Input!F126)*1000000000000</f>
        <v>66.006215075707658</v>
      </c>
      <c r="K126" s="9">
        <f>J126*Input!P126/100</f>
        <v>0.10548566344240573</v>
      </c>
      <c r="L126" s="14">
        <f t="shared" si="574"/>
        <v>0.91281797516646024</v>
      </c>
      <c r="M126" s="22">
        <f>L126*Input!P126/100</f>
        <v>1.4587900488180683E-3</v>
      </c>
      <c r="N126" s="9">
        <v>5.0000000000000001E-3</v>
      </c>
      <c r="O126" s="21">
        <f>(((G126*$D$4*0.000000001*Input!G126*(238/236))-(N126*0.000000001))/Input!F126)*1000000</f>
        <v>1.2217579384043677</v>
      </c>
      <c r="P126" s="58">
        <f>O126*Input!N126/100</f>
        <v>5.2227870920040296E-5</v>
      </c>
      <c r="Q126" s="66">
        <f t="shared" si="575"/>
        <v>0.91155259579066206</v>
      </c>
      <c r="R126" s="67">
        <f>Q126*Input!N126/100</f>
        <v>3.8967171657554072E-5</v>
      </c>
      <c r="S126" s="65">
        <f>Input!S126*0.0000028263/0.000000000155125</f>
        <v>1.0015574389016977</v>
      </c>
      <c r="T126" s="9">
        <f>S126*Input!T126/100</f>
        <v>4.1517881049622665E-4</v>
      </c>
      <c r="U126" s="9">
        <f>S126*1/((U125+U127)/2)</f>
        <v>1.0017303013229641</v>
      </c>
      <c r="V126" s="9">
        <f>U126*Input!T126/100</f>
        <v>4.1525046770893694E-4</v>
      </c>
      <c r="W126" s="3">
        <v>3.0000000000000001E-3</v>
      </c>
      <c r="X126" s="21">
        <f>((($L$4*0.000000001*Input!G126/Input!W126*(232/229))-(W126*0.000000001))/Input!F126)*1000000000</f>
        <v>3.8900715777855463E-2</v>
      </c>
      <c r="Y126" s="21">
        <f>X126*Input!X126/100</f>
        <v>1.3633636487923908E-4</v>
      </c>
      <c r="Z126" s="21">
        <f t="shared" si="576"/>
        <v>9.4984417292949805E-6</v>
      </c>
      <c r="AA126" s="21">
        <f>Z126*Input!X126/100</f>
        <v>3.3289439319945122E-8</v>
      </c>
      <c r="AB126" s="14">
        <v>0.05</v>
      </c>
      <c r="AC126" s="14">
        <v>0.85</v>
      </c>
      <c r="AD126" s="21">
        <f>(((Input!G126*$L$4*0.000000001*Input!U126*(230/229))-((AB126*0.000000000000001)+(Input!G126*AC126*0.000000000000001)))/Input!F126)*1000000000000</f>
        <v>19.77061470979357</v>
      </c>
      <c r="AE126" s="21">
        <f>AD126*Input!V126/100</f>
        <v>4.3020473880574145E-2</v>
      </c>
      <c r="AF126" s="21">
        <f t="shared" si="577"/>
        <v>0.90131313711143402</v>
      </c>
      <c r="AG126" s="21">
        <f>AF126*Input!V126/100</f>
        <v>1.9612398927643486E-3</v>
      </c>
      <c r="AH126" s="9">
        <f t="shared" si="578"/>
        <v>94890.631831915627</v>
      </c>
      <c r="AI126" s="3">
        <f t="shared" si="579"/>
        <v>391.45115564921537</v>
      </c>
      <c r="AJ126" s="22">
        <f t="shared" si="580"/>
        <v>1.7303013229641451</v>
      </c>
      <c r="AK126" s="3">
        <f t="shared" si="581"/>
        <v>0.41525046770893692</v>
      </c>
      <c r="AL126" s="3">
        <f t="shared" si="582"/>
        <v>0.98876701275767143</v>
      </c>
      <c r="AM126" s="3">
        <f t="shared" si="583"/>
        <v>2.1519529752617801E-3</v>
      </c>
      <c r="AN126" s="9">
        <f>AL126*1/((AN125+AN127)/2)</f>
        <v>0.99134597265180613</v>
      </c>
      <c r="AO126" s="21">
        <f t="shared" si="584"/>
        <v>2.1575658247456903E-3</v>
      </c>
      <c r="AP126" s="58">
        <f t="shared" si="585"/>
        <v>492.01400000000001</v>
      </c>
      <c r="AQ126" s="58">
        <f t="shared" si="586"/>
        <v>25.7164</v>
      </c>
      <c r="AR126" s="58">
        <f t="shared" si="587"/>
        <v>5.2267618401102407</v>
      </c>
      <c r="AS126" s="67">
        <f t="shared" si="588"/>
        <v>1.042006986010086E-5</v>
      </c>
      <c r="AT126" s="67">
        <f t="shared" si="589"/>
        <v>3.652221021318406E-8</v>
      </c>
      <c r="AU126" s="58">
        <v>0.75</v>
      </c>
      <c r="AV126" s="58">
        <f t="shared" si="590"/>
        <v>0.375</v>
      </c>
      <c r="AW126" s="58">
        <f t="shared" si="591"/>
        <v>492.01310000000001</v>
      </c>
      <c r="AX126" s="57">
        <f t="shared" si="592"/>
        <v>24.737288728399999</v>
      </c>
      <c r="AY126" s="47">
        <f t="shared" si="593"/>
        <v>21.918958912186959</v>
      </c>
      <c r="AZ126" s="9" t="str">
        <f>Input!B126</f>
        <v>BAJ-KZ5 Nr. 2</v>
      </c>
      <c r="BA126" s="48">
        <f>Input!E126</f>
        <v>0</v>
      </c>
      <c r="BB126" s="58">
        <f t="shared" si="594"/>
        <v>6.9509072664823179</v>
      </c>
      <c r="BC126" s="22">
        <f t="shared" si="595"/>
        <v>1.7374772047647413</v>
      </c>
      <c r="BD126" s="9">
        <f t="shared" si="596"/>
        <v>491955.10000000003</v>
      </c>
      <c r="BE126" s="49">
        <f t="shared" si="597"/>
        <v>10959.479456093479</v>
      </c>
      <c r="BF126" s="89">
        <f t="shared" si="598"/>
        <v>4.4549543319450153</v>
      </c>
      <c r="BG126" s="85"/>
      <c r="BH126" s="85"/>
      <c r="BI126" s="85"/>
      <c r="BJ126" s="85"/>
      <c r="BK126" s="85"/>
      <c r="BL126" s="85"/>
      <c r="BM126" s="90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</row>
    <row r="127" spans="1:109" s="155" customFormat="1" ht="15" customHeight="1" x14ac:dyDescent="0.2">
      <c r="A127" s="138">
        <f>Input!A127</f>
        <v>8307</v>
      </c>
      <c r="B127" s="138" t="str">
        <f>Input!B127</f>
        <v>Hu1-13</v>
      </c>
      <c r="C127" s="138">
        <f>Input!O127</f>
        <v>2.0635045305308779</v>
      </c>
      <c r="D127" s="138">
        <f>C127*Input!P127/100</f>
        <v>1.3734723171653373E-2</v>
      </c>
      <c r="E127" s="139">
        <f>Input!M127</f>
        <v>2.7194633981697902</v>
      </c>
      <c r="F127" s="140">
        <f>E127*Input!N127/100</f>
        <v>2.5986712271705429E-4</v>
      </c>
      <c r="G127" s="141">
        <f t="shared" si="573"/>
        <v>374.95961333965067</v>
      </c>
      <c r="H127" s="140">
        <f>G127*Input!L127/100</f>
        <v>2.8876176022901611E-2</v>
      </c>
      <c r="I127" s="138">
        <v>0</v>
      </c>
      <c r="J127" s="142">
        <f>(((C127*$G$4*0.000000001*Input!G127*(234/233))-(I127*0.000000000000001))/Input!F127)*1000000000000</f>
        <v>749.10067944418347</v>
      </c>
      <c r="K127" s="138">
        <f>J127*Input!P127/100</f>
        <v>4.9860275602188002</v>
      </c>
      <c r="L127" s="143">
        <f t="shared" si="574"/>
        <v>10.359517882092835</v>
      </c>
      <c r="M127" s="144">
        <f>L127*Input!P127/100</f>
        <v>6.8953136858745948E-2</v>
      </c>
      <c r="N127" s="138">
        <v>0</v>
      </c>
      <c r="O127" s="142">
        <f>(((G127*$D$4*0.000000001*Input!G127*(238/236))-(N127*0.000000001))/Input!F127)*1000000</f>
        <v>13.711858159049109</v>
      </c>
      <c r="P127" s="138">
        <f>O127*Input!N127/100</f>
        <v>1.310280965463461E-3</v>
      </c>
      <c r="Q127" s="145">
        <f t="shared" si="575"/>
        <v>10.230406126371113</v>
      </c>
      <c r="R127" s="146">
        <f>Q127*Input!N127/100</f>
        <v>9.7759955367525755E-4</v>
      </c>
      <c r="S127" s="144">
        <f>Input!S127*0.0000028263/0.000000000155125</f>
        <v>0.99922374948511139</v>
      </c>
      <c r="T127" s="138">
        <f>S127*Input!T127/100</f>
        <v>1.2965271777083162E-3</v>
      </c>
      <c r="U127" s="144">
        <f>S127</f>
        <v>0.99922374948511139</v>
      </c>
      <c r="V127" s="138">
        <f>U127*Input!T127/100</f>
        <v>1.2965271777083162E-3</v>
      </c>
      <c r="W127" s="147">
        <v>0</v>
      </c>
      <c r="X127" s="142">
        <f>((($L$4*0.000000001*Input!G127/Input!W127*(232/229))-(W127*0.000000001))/Input!F127)*1000000000</f>
        <v>0.87385309732484573</v>
      </c>
      <c r="Y127" s="142">
        <f>X127*Input!X127/100</f>
        <v>3.997209729471987E-3</v>
      </c>
      <c r="Z127" s="142">
        <f t="shared" si="576"/>
        <v>2.1336992286473454E-4</v>
      </c>
      <c r="AA127" s="142">
        <f>Z127*Input!X127/100</f>
        <v>9.7600424403434189E-7</v>
      </c>
      <c r="AB127" s="143">
        <v>0</v>
      </c>
      <c r="AC127" s="143">
        <v>0.85</v>
      </c>
      <c r="AD127" s="142">
        <f>(((Input!G127*$L$4*0.000000001*Input!U127*(230/229))-((AB127*0.000000000000001)+(Input!G127*AC127*0.000000000000001)))/Input!F127)*1000000000000</f>
        <v>223.76108651625952</v>
      </c>
      <c r="AE127" s="142">
        <f>AD127*Input!V127/100</f>
        <v>0.9013521061339449</v>
      </c>
      <c r="AF127" s="142">
        <f t="shared" si="577"/>
        <v>10.200937594091563</v>
      </c>
      <c r="AG127" s="142">
        <f>AF127*Input!V127/100</f>
        <v>4.109131184571381E-2</v>
      </c>
      <c r="AH127" s="138">
        <f t="shared" si="578"/>
        <v>47808.695139091506</v>
      </c>
      <c r="AI127" s="147">
        <f t="shared" si="579"/>
        <v>291.39759087503228</v>
      </c>
      <c r="AJ127" s="144">
        <f t="shared" si="580"/>
        <v>-0.77625051488861008</v>
      </c>
      <c r="AK127" s="147">
        <f t="shared" si="581"/>
        <v>1.2965271777083163</v>
      </c>
      <c r="AL127" s="147">
        <f t="shared" si="582"/>
        <v>0.99711951491313833</v>
      </c>
      <c r="AM127" s="147">
        <f t="shared" si="583"/>
        <v>4.0177165797489686E-3</v>
      </c>
      <c r="AN127" s="138">
        <f>AF127/Q127</f>
        <v>0.99711951491313833</v>
      </c>
      <c r="AO127" s="142">
        <f t="shared" si="584"/>
        <v>4.0177165797489686E-3</v>
      </c>
      <c r="AP127" s="138">
        <f t="shared" si="585"/>
        <v>691.84829999999999</v>
      </c>
      <c r="AQ127" s="138" t="e">
        <f t="shared" si="586"/>
        <v>#VALUE!</v>
      </c>
      <c r="AR127" s="138" t="e">
        <f t="shared" si="587"/>
        <v>#VALUE!</v>
      </c>
      <c r="AS127" s="146">
        <f t="shared" si="588"/>
        <v>2.0856446970832059E-5</v>
      </c>
      <c r="AT127" s="146">
        <f t="shared" si="589"/>
        <v>9.5423112237622854E-8</v>
      </c>
      <c r="AU127" s="138">
        <v>0.75</v>
      </c>
      <c r="AV127" s="138">
        <f t="shared" si="590"/>
        <v>0.375</v>
      </c>
      <c r="AW127" s="138">
        <f t="shared" si="591"/>
        <v>691.84659999999997</v>
      </c>
      <c r="AX127" s="148">
        <f t="shared" si="592"/>
        <v>318.23819626260001</v>
      </c>
      <c r="AY127" s="148">
        <f t="shared" si="593"/>
        <v>274.15000399174551</v>
      </c>
      <c r="AZ127" s="138" t="str">
        <f>Input!B127</f>
        <v>Hu1-13</v>
      </c>
      <c r="BA127" s="149">
        <f>Input!E127</f>
        <v>0</v>
      </c>
      <c r="BB127" s="138">
        <f t="shared" si="594"/>
        <v>-5.4853783103182847</v>
      </c>
      <c r="BC127" s="144">
        <f t="shared" si="595"/>
        <v>10.405892364165796</v>
      </c>
      <c r="BD127" s="138">
        <f t="shared" si="596"/>
        <v>691788.6</v>
      </c>
      <c r="BE127" s="150">
        <f t="shared" si="597"/>
        <v>137075.00199587276</v>
      </c>
      <c r="BF127" s="151">
        <f t="shared" si="598"/>
        <v>39.625836708852155</v>
      </c>
      <c r="BG127" s="152"/>
      <c r="BH127" s="152"/>
      <c r="BI127" s="152"/>
      <c r="BJ127" s="152"/>
      <c r="BK127" s="152"/>
      <c r="BL127" s="152"/>
      <c r="BM127" s="156"/>
      <c r="BN127" s="152"/>
      <c r="BO127" s="152"/>
      <c r="BP127" s="152"/>
      <c r="BQ127" s="152"/>
      <c r="BR127" s="152"/>
      <c r="BS127" s="152"/>
      <c r="BT127" s="152"/>
      <c r="BU127" s="152"/>
      <c r="BV127" s="152"/>
      <c r="BW127" s="152"/>
      <c r="BX127" s="152"/>
      <c r="BY127" s="152"/>
      <c r="BZ127" s="152"/>
      <c r="CA127" s="152"/>
      <c r="CB127" s="152"/>
      <c r="CC127" s="152"/>
      <c r="CD127" s="152"/>
      <c r="CE127" s="152"/>
      <c r="CF127" s="152"/>
      <c r="CG127" s="152"/>
      <c r="CH127" s="152"/>
      <c r="CI127" s="152"/>
      <c r="CJ127" s="152"/>
      <c r="CK127" s="152"/>
      <c r="CL127" s="152"/>
      <c r="CM127" s="152"/>
      <c r="CN127" s="152"/>
      <c r="CO127" s="152"/>
      <c r="CP127" s="152"/>
      <c r="CQ127" s="152"/>
      <c r="CR127" s="152"/>
      <c r="CS127" s="152"/>
      <c r="CT127" s="152"/>
      <c r="CU127" s="152"/>
      <c r="CV127" s="152"/>
      <c r="CW127" s="152"/>
      <c r="CX127" s="152"/>
      <c r="CY127" s="152"/>
      <c r="CZ127" s="152"/>
      <c r="DA127" s="152"/>
      <c r="DB127" s="152"/>
      <c r="DC127" s="152"/>
      <c r="DD127" s="152"/>
      <c r="DE127" s="152"/>
    </row>
    <row r="128" spans="1:109" ht="15" customHeight="1" x14ac:dyDescent="0.2">
      <c r="A128" s="9">
        <f>Input!A128</f>
        <v>7958</v>
      </c>
      <c r="B128" s="9" t="str">
        <f>Input!B128</f>
        <v>BAJ-KZ5 Nr. 4</v>
      </c>
      <c r="C128" s="9">
        <f>Input!O128</f>
        <v>1.4108583108195858</v>
      </c>
      <c r="D128" s="9">
        <f>C128*Input!P128/100</f>
        <v>2.751009240353638E-3</v>
      </c>
      <c r="E128" s="11">
        <f>Input!M128</f>
        <v>1.9061522185232189</v>
      </c>
      <c r="F128" s="12">
        <f>E128*Input!N128/100</f>
        <v>4.8459896327382045E-4</v>
      </c>
      <c r="G128" s="13">
        <f t="shared" si="573"/>
        <v>262.82026788998144</v>
      </c>
      <c r="H128" s="12">
        <f>G128*Input!L128/100</f>
        <v>0.17729708004109709</v>
      </c>
      <c r="I128" s="9">
        <v>0.3</v>
      </c>
      <c r="J128" s="21">
        <f>(((C128*$G$4*0.000000001*Input!G128*(234/233))-(I128*0.000000000000001))/Input!F128)*1000000000000</f>
        <v>87.794389544878968</v>
      </c>
      <c r="K128" s="9">
        <f>J128*Input!P128/100</f>
        <v>0.1711888252966132</v>
      </c>
      <c r="L128" s="14">
        <f t="shared" si="574"/>
        <v>1.2141325904448956</v>
      </c>
      <c r="M128" s="22">
        <f>L128*Input!P128/100</f>
        <v>2.3674170182178718E-3</v>
      </c>
      <c r="N128" s="9">
        <v>5.0000000000000001E-3</v>
      </c>
      <c r="O128" s="21">
        <f>(((G128*$D$4*0.000000001*Input!G128*(238/236))-(N128*0.000000001))/Input!F128)*1000000</f>
        <v>1.6474816082539838</v>
      </c>
      <c r="P128" s="58">
        <f>O128*Input!N128/100</f>
        <v>4.1883742106970772E-4</v>
      </c>
      <c r="Q128" s="66">
        <f t="shared" si="575"/>
        <v>1.229184676698414</v>
      </c>
      <c r="R128" s="67">
        <f>Q128*Input!N128/100</f>
        <v>3.1249425634097749E-4</v>
      </c>
      <c r="S128" s="65">
        <f>Input!S128*0.0000028263/0.000000000155125</f>
        <v>0.98753343182052045</v>
      </c>
      <c r="T128" s="9">
        <f>S128*Input!T128/100</f>
        <v>7.0983801449098379E-4</v>
      </c>
      <c r="U128" s="9">
        <f>S128*1/((U127+U129)/2)</f>
        <v>0.98841104860974516</v>
      </c>
      <c r="V128" s="9">
        <f>U128*Input!T128/100</f>
        <v>7.1046884453589555E-4</v>
      </c>
      <c r="W128" s="3">
        <v>3.0000000000000001E-3</v>
      </c>
      <c r="X128" s="21">
        <f>((($L$4*0.000000001*Input!G128/Input!W128*(232/229))-(W128*0.000000001))/Input!F128)*1000000000</f>
        <v>1.178856507109719</v>
      </c>
      <c r="Y128" s="21">
        <f>X128*Input!X128/100</f>
        <v>3.9531497281359738E-3</v>
      </c>
      <c r="Z128" s="21">
        <f t="shared" si="576"/>
        <v>2.8784302849142003E-4</v>
      </c>
      <c r="AA128" s="21">
        <f>Z128*Input!X128/100</f>
        <v>9.6524605239404805E-7</v>
      </c>
      <c r="AB128" s="14">
        <v>0.05</v>
      </c>
      <c r="AC128" s="14">
        <v>0.85</v>
      </c>
      <c r="AD128" s="21">
        <f>(((Input!G128*$L$4*0.000000001*Input!U128*(230/229))-((AB128*0.000000000000001)+(Input!G128*AC128*0.000000000000001)))/Input!F128)*1000000000000</f>
        <v>25.11679768881346</v>
      </c>
      <c r="AE128" s="21">
        <f>AD128*Input!V128/100</f>
        <v>7.2510143973357311E-2</v>
      </c>
      <c r="AF128" s="21">
        <f t="shared" si="577"/>
        <v>1.1450377265145768</v>
      </c>
      <c r="AG128" s="21">
        <f>AF128*Input!V128/100</f>
        <v>3.3056304164712953E-3</v>
      </c>
      <c r="AH128" s="9">
        <f t="shared" si="578"/>
        <v>3977.9936047633264</v>
      </c>
      <c r="AI128" s="3">
        <f t="shared" si="579"/>
        <v>17.602085264907831</v>
      </c>
      <c r="AJ128" s="22">
        <f t="shared" si="580"/>
        <v>-11.588951390254842</v>
      </c>
      <c r="AK128" s="3">
        <f t="shared" si="581"/>
        <v>0.71046884453589554</v>
      </c>
      <c r="AL128" s="3">
        <f t="shared" si="582"/>
        <v>0.93154246731267787</v>
      </c>
      <c r="AM128" s="3">
        <f t="shared" si="583"/>
        <v>2.6996945843578029E-3</v>
      </c>
      <c r="AN128" s="9">
        <f>AL128*1/((AN127+AN129)/2)</f>
        <v>0.93387620674666338</v>
      </c>
      <c r="AO128" s="21">
        <f t="shared" si="584"/>
        <v>2.7064579729657407E-3</v>
      </c>
      <c r="AP128" s="58">
        <f t="shared" si="585"/>
        <v>323.8603</v>
      </c>
      <c r="AQ128" s="58">
        <f t="shared" si="586"/>
        <v>6.3658000000000001</v>
      </c>
      <c r="AR128" s="58">
        <f t="shared" si="587"/>
        <v>1.9656006000117954</v>
      </c>
      <c r="AS128" s="67">
        <f t="shared" si="588"/>
        <v>2.3417394794130158E-4</v>
      </c>
      <c r="AT128" s="67">
        <f t="shared" si="589"/>
        <v>7.8752689623158953E-7</v>
      </c>
      <c r="AU128" s="58">
        <v>0.75</v>
      </c>
      <c r="AV128" s="58">
        <f t="shared" si="590"/>
        <v>0.375</v>
      </c>
      <c r="AW128" s="58">
        <f t="shared" si="591"/>
        <v>323.84050000000002</v>
      </c>
      <c r="AX128" s="57">
        <f t="shared" si="592"/>
        <v>6.5298986289999998</v>
      </c>
      <c r="AY128" s="47">
        <f t="shared" si="593"/>
        <v>6.2219023156395075</v>
      </c>
      <c r="AZ128" s="9" t="str">
        <f>Input!B128</f>
        <v>BAJ-KZ5 Nr. 4</v>
      </c>
      <c r="BA128" s="48">
        <f>Input!E128</f>
        <v>0</v>
      </c>
      <c r="BB128" s="58">
        <f t="shared" si="594"/>
        <v>-28.942832259576299</v>
      </c>
      <c r="BC128" s="22">
        <f t="shared" si="595"/>
        <v>1.8530179716741291</v>
      </c>
      <c r="BD128" s="9">
        <f t="shared" si="596"/>
        <v>323782.5</v>
      </c>
      <c r="BE128" s="49">
        <f t="shared" si="597"/>
        <v>3110.9511578197539</v>
      </c>
      <c r="BF128" s="89">
        <f t="shared" si="598"/>
        <v>1.9212860391580135</v>
      </c>
      <c r="BG128" s="85"/>
      <c r="BH128" s="85"/>
      <c r="BI128" s="85"/>
      <c r="BJ128" s="85"/>
      <c r="BK128" s="85"/>
      <c r="BL128" s="85"/>
      <c r="BM128" s="90"/>
      <c r="BN128" s="85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5"/>
      <c r="CL128" s="85"/>
      <c r="CM128" s="85"/>
      <c r="CN128" s="85"/>
      <c r="CO128" s="85"/>
      <c r="CP128" s="85"/>
      <c r="CQ128" s="85"/>
      <c r="CR128" s="85"/>
      <c r="CS128" s="85"/>
      <c r="CT128" s="85"/>
      <c r="CU128" s="85"/>
      <c r="CV128" s="85"/>
      <c r="CW128" s="85"/>
      <c r="CX128" s="85"/>
      <c r="CY128" s="85"/>
      <c r="CZ128" s="85"/>
      <c r="DA128" s="85"/>
      <c r="DB128" s="85"/>
      <c r="DC128" s="85"/>
      <c r="DD128" s="85"/>
      <c r="DE128" s="85"/>
    </row>
    <row r="129" spans="1:109" s="155" customFormat="1" ht="15" customHeight="1" x14ac:dyDescent="0.2">
      <c r="A129" s="138">
        <f>Input!A129</f>
        <v>8307</v>
      </c>
      <c r="B129" s="138" t="str">
        <f>Input!B129</f>
        <v>Hu1-13</v>
      </c>
      <c r="C129" s="138">
        <f>Input!O129</f>
        <v>2.058211991944578</v>
      </c>
      <c r="D129" s="138">
        <f>C129*Input!P129/100</f>
        <v>1.03431374809906E-2</v>
      </c>
      <c r="E129" s="139">
        <f>Input!M129</f>
        <v>2.7194079311444495</v>
      </c>
      <c r="F129" s="140">
        <f>E129*Input!N129/100</f>
        <v>2.3057400058972162E-4</v>
      </c>
      <c r="G129" s="141">
        <f t="shared" si="573"/>
        <v>374.95196554619667</v>
      </c>
      <c r="H129" s="140">
        <f>G129*Input!L129/100</f>
        <v>5.6871136687024038E-2</v>
      </c>
      <c r="I129" s="138">
        <v>0</v>
      </c>
      <c r="J129" s="142">
        <f>(((C129*$G$4*0.000000001*Input!G129*(234/233))-(I129*0.000000000000001))/Input!F129)*1000000000000</f>
        <v>747.17936345368162</v>
      </c>
      <c r="K129" s="138">
        <f>J129*Input!P129/100</f>
        <v>3.7548021823830533</v>
      </c>
      <c r="L129" s="143">
        <f t="shared" si="574"/>
        <v>10.332947478531697</v>
      </c>
      <c r="M129" s="144">
        <f>L129*Input!P129/100</f>
        <v>5.19261848500523E-2</v>
      </c>
      <c r="N129" s="138">
        <v>0</v>
      </c>
      <c r="O129" s="142">
        <f>(((G129*$D$4*0.000000001*Input!G129*(238/236))-(N129*0.000000001))/Input!F129)*1000000</f>
        <v>13.711578487704942</v>
      </c>
      <c r="P129" s="138">
        <f>O129*Input!N129/100</f>
        <v>1.1625815568536561E-3</v>
      </c>
      <c r="Q129" s="145">
        <f t="shared" si="575"/>
        <v>10.230197463810608</v>
      </c>
      <c r="R129" s="146">
        <f>Q129*Input!N129/100</f>
        <v>8.6740114605054455E-4</v>
      </c>
      <c r="S129" s="144">
        <f>Input!S129*0.0000028263/0.000000000155125</f>
        <v>0.99900043712134312</v>
      </c>
      <c r="T129" s="138">
        <f>S129*Input!T129/100</f>
        <v>1.2081233174063032E-3</v>
      </c>
      <c r="U129" s="144">
        <f>S129</f>
        <v>0.99900043712134312</v>
      </c>
      <c r="V129" s="138">
        <f>U129*Input!T129/100</f>
        <v>1.2081233174063032E-3</v>
      </c>
      <c r="W129" s="147">
        <v>0</v>
      </c>
      <c r="X129" s="142">
        <f>((($L$4*0.000000001*Input!G129/Input!W129*(232/229))-(W129*0.000000001))/Input!F129)*1000000000</f>
        <v>0.84367427993849142</v>
      </c>
      <c r="Y129" s="142">
        <f>X129*Input!X129/100</f>
        <v>4.1662960900438724E-3</v>
      </c>
      <c r="Z129" s="142">
        <f t="shared" si="576"/>
        <v>2.0600111916353124E-4</v>
      </c>
      <c r="AA129" s="142">
        <f>Z129*Input!X129/100</f>
        <v>1.0172902952289291E-6</v>
      </c>
      <c r="AB129" s="143">
        <v>0</v>
      </c>
      <c r="AC129" s="143">
        <v>0.85</v>
      </c>
      <c r="AD129" s="142">
        <f>(((Input!G129*$L$4*0.000000001*Input!U129*(230/229))-((AB129*0.000000000000001)+(Input!G129*AC129*0.000000000000001)))/Input!F129)*1000000000000</f>
        <v>223.92774361310319</v>
      </c>
      <c r="AE129" s="142">
        <f>AD129*Input!V129/100</f>
        <v>0.76565659812594233</v>
      </c>
      <c r="AF129" s="142">
        <f t="shared" si="577"/>
        <v>10.208535245099531</v>
      </c>
      <c r="AG129" s="142">
        <f>AF129*Input!V129/100</f>
        <v>3.4905153963933927E-2</v>
      </c>
      <c r="AH129" s="138">
        <f t="shared" si="578"/>
        <v>49555.727107461113</v>
      </c>
      <c r="AI129" s="147">
        <f t="shared" si="579"/>
        <v>297.65457439699424</v>
      </c>
      <c r="AJ129" s="144">
        <f t="shared" si="580"/>
        <v>-0.99956287865687887</v>
      </c>
      <c r="AK129" s="147">
        <f t="shared" si="581"/>
        <v>1.2081233174063033</v>
      </c>
      <c r="AL129" s="147">
        <f t="shared" si="582"/>
        <v>0.99788252193687299</v>
      </c>
      <c r="AM129" s="147">
        <f t="shared" si="583"/>
        <v>3.4130215378021566E-3</v>
      </c>
      <c r="AN129" s="138">
        <f>AF129/Q129</f>
        <v>0.99788252193687299</v>
      </c>
      <c r="AO129" s="142">
        <f t="shared" si="584"/>
        <v>3.4130215378021566E-3</v>
      </c>
      <c r="AP129" s="138">
        <f t="shared" si="585"/>
        <v>796.2595</v>
      </c>
      <c r="AQ129" s="138" t="e">
        <f t="shared" si="586"/>
        <v>#VALUE!</v>
      </c>
      <c r="AR129" s="138" t="e">
        <f t="shared" si="587"/>
        <v>#VALUE!</v>
      </c>
      <c r="AS129" s="146">
        <f t="shared" si="588"/>
        <v>2.0136573110368748E-5</v>
      </c>
      <c r="AT129" s="146">
        <f t="shared" si="589"/>
        <v>9.9454603318976715E-8</v>
      </c>
      <c r="AU129" s="138">
        <v>0.75</v>
      </c>
      <c r="AV129" s="138">
        <f t="shared" si="590"/>
        <v>0.375</v>
      </c>
      <c r="AW129" s="138">
        <f t="shared" si="591"/>
        <v>796.25779999999997</v>
      </c>
      <c r="AX129" s="148">
        <f t="shared" si="592"/>
        <v>339.97728135829999</v>
      </c>
      <c r="AY129" s="148">
        <f t="shared" si="593"/>
        <v>619.86523145201045</v>
      </c>
      <c r="AZ129" s="138" t="str">
        <f>Input!B129</f>
        <v>Hu1-13</v>
      </c>
      <c r="BA129" s="149">
        <f>Input!E129</f>
        <v>0</v>
      </c>
      <c r="BB129" s="138">
        <f t="shared" si="594"/>
        <v>-9.4879844489542169</v>
      </c>
      <c r="BC129" s="144">
        <f t="shared" si="595"/>
        <v>14.65002846063549</v>
      </c>
      <c r="BD129" s="138">
        <f t="shared" si="596"/>
        <v>796199.79999999993</v>
      </c>
      <c r="BE129" s="150">
        <f t="shared" si="597"/>
        <v>309932.61572600523</v>
      </c>
      <c r="BF129" s="151">
        <f t="shared" si="598"/>
        <v>77.847304158528857</v>
      </c>
      <c r="BG129" s="152"/>
      <c r="BH129" s="152"/>
      <c r="BI129" s="152"/>
      <c r="BJ129" s="152"/>
      <c r="BK129" s="152"/>
      <c r="BL129" s="152"/>
      <c r="BM129" s="156"/>
      <c r="BN129" s="152"/>
      <c r="BO129" s="152"/>
      <c r="BP129" s="152"/>
      <c r="BQ129" s="152"/>
      <c r="BR129" s="152"/>
      <c r="BS129" s="152"/>
      <c r="BT129" s="152"/>
      <c r="BU129" s="152"/>
      <c r="BV129" s="152"/>
      <c r="BW129" s="152"/>
      <c r="BX129" s="152"/>
      <c r="BY129" s="152"/>
      <c r="BZ129" s="152"/>
      <c r="CA129" s="152"/>
      <c r="CB129" s="152"/>
      <c r="CC129" s="152"/>
      <c r="CD129" s="152"/>
      <c r="CE129" s="152"/>
      <c r="CF129" s="152"/>
      <c r="CG129" s="152"/>
      <c r="CH129" s="152"/>
      <c r="CI129" s="152"/>
      <c r="CJ129" s="152"/>
      <c r="CK129" s="152"/>
      <c r="CL129" s="152"/>
      <c r="CM129" s="152"/>
      <c r="CN129" s="152"/>
      <c r="CO129" s="152"/>
      <c r="CP129" s="152"/>
      <c r="CQ129" s="152"/>
      <c r="CR129" s="152"/>
      <c r="CS129" s="152"/>
      <c r="CT129" s="152"/>
      <c r="CU129" s="152"/>
      <c r="CV129" s="152"/>
      <c r="CW129" s="152"/>
      <c r="CX129" s="152"/>
      <c r="CY129" s="152"/>
      <c r="CZ129" s="152"/>
      <c r="DA129" s="152"/>
      <c r="DB129" s="152"/>
      <c r="DC129" s="152"/>
      <c r="DD129" s="152"/>
      <c r="DE129" s="152"/>
    </row>
    <row r="130" spans="1:109" s="76" customFormat="1" ht="15" customHeight="1" x14ac:dyDescent="0.2">
      <c r="A130" s="58"/>
      <c r="B130" s="58"/>
      <c r="C130" s="58"/>
      <c r="D130" s="58"/>
      <c r="E130" s="60"/>
      <c r="F130" s="61"/>
      <c r="G130" s="59"/>
      <c r="H130" s="61"/>
      <c r="I130" s="58"/>
      <c r="J130" s="63"/>
      <c r="K130" s="58"/>
      <c r="L130" s="64"/>
      <c r="M130" s="65"/>
      <c r="N130" s="58"/>
      <c r="O130" s="63"/>
      <c r="P130" s="58"/>
      <c r="Q130" s="66"/>
      <c r="R130" s="67"/>
      <c r="S130" s="65"/>
      <c r="T130" s="58"/>
      <c r="U130" s="58"/>
      <c r="V130" s="58"/>
      <c r="W130" s="68"/>
      <c r="X130" s="63"/>
      <c r="Y130" s="63"/>
      <c r="Z130" s="63"/>
      <c r="AA130" s="63"/>
      <c r="AB130" s="64"/>
      <c r="AC130" s="64"/>
      <c r="AD130" s="63"/>
      <c r="AE130" s="63"/>
      <c r="AF130" s="63"/>
      <c r="AG130" s="63"/>
      <c r="AH130" s="58"/>
      <c r="AI130" s="68"/>
      <c r="AJ130" s="65"/>
      <c r="AK130" s="68"/>
      <c r="AL130" s="68"/>
      <c r="AM130" s="68"/>
      <c r="AN130" s="58"/>
      <c r="AO130" s="63"/>
      <c r="AP130" s="58"/>
      <c r="AQ130" s="58"/>
      <c r="AR130" s="58"/>
      <c r="AS130" s="67"/>
      <c r="AT130" s="67"/>
      <c r="AU130" s="58"/>
      <c r="AV130" s="58"/>
      <c r="AW130" s="58"/>
      <c r="AX130" s="57"/>
      <c r="AY130" s="57"/>
      <c r="AZ130" s="58"/>
      <c r="BA130" s="69"/>
      <c r="BB130" s="58"/>
      <c r="BC130" s="65"/>
      <c r="BD130" s="58"/>
      <c r="BE130" s="62"/>
      <c r="BF130" s="74"/>
      <c r="BG130" s="75"/>
      <c r="BH130" s="75"/>
      <c r="BI130" s="75"/>
      <c r="BJ130" s="75"/>
      <c r="BK130" s="75"/>
      <c r="BL130" s="75"/>
      <c r="BM130" s="103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</row>
    <row r="131" spans="1:109" s="155" customFormat="1" ht="15" customHeight="1" x14ac:dyDescent="0.2">
      <c r="A131" s="138">
        <f>Input!A131</f>
        <v>8307</v>
      </c>
      <c r="B131" s="138" t="str">
        <f>Input!B131</f>
        <v>Hu1-13</v>
      </c>
      <c r="C131" s="138">
        <f>Input!O131</f>
        <v>2.1094706362250104</v>
      </c>
      <c r="D131" s="138">
        <f>C131*Input!P131/100</f>
        <v>2.6921621953393749E-2</v>
      </c>
      <c r="E131" s="139">
        <f>Input!M131</f>
        <v>2.7197087285130537</v>
      </c>
      <c r="F131" s="140">
        <f>E131*Input!N131/100</f>
        <v>2.295462822563873E-4</v>
      </c>
      <c r="G131" s="141">
        <f t="shared" ref="G131:G135" si="599">E131*137.88</f>
        <v>374.99343948737982</v>
      </c>
      <c r="H131" s="140">
        <f>G131*Input!L131/100</f>
        <v>3.0725583828400495E-2</v>
      </c>
      <c r="I131" s="138">
        <v>0</v>
      </c>
      <c r="J131" s="142">
        <f>(((C131*$G$4*0.000000001*Input!G131*(234/233))-(I131*0.000000000000001))/Input!F131)*1000000000000</f>
        <v>765.78745696146814</v>
      </c>
      <c r="K131" s="138">
        <f>J131*Input!P131/100</f>
        <v>9.773181981741681</v>
      </c>
      <c r="L131" s="143">
        <f t="shared" ref="L131:L135" si="600">(J131/234)*602200000000*0.0000028263/(365.2425*24*60)</f>
        <v>10.590283885686741</v>
      </c>
      <c r="M131" s="144">
        <f>L131*Input!P131/100</f>
        <v>0.13515600276844278</v>
      </c>
      <c r="N131" s="138">
        <v>0</v>
      </c>
      <c r="O131" s="142">
        <f>(((G131*$D$4*0.000000001*Input!G131*(238/236))-(N131*0.000000001))/Input!F131)*1000000</f>
        <v>13.713095143842214</v>
      </c>
      <c r="P131" s="138">
        <f>O131*Input!N131/100</f>
        <v>1.1573996786847429E-3</v>
      </c>
      <c r="Q131" s="145">
        <f t="shared" ref="Q131:Q135" si="601">(O131/238.05)*602200000000000000*0.00000000015512/(365.2425*24*60)</f>
        <v>10.231329039710706</v>
      </c>
      <c r="R131" s="146">
        <f>Q131*Input!N131/100</f>
        <v>8.6353495099875501E-4</v>
      </c>
      <c r="S131" s="144">
        <f>Input!S131*0.0000028263/0.000000000155125</f>
        <v>0.99951731528791476</v>
      </c>
      <c r="T131" s="138">
        <f>S131*Input!T131/100</f>
        <v>1.4483873131960479E-3</v>
      </c>
      <c r="U131" s="144">
        <f>S131</f>
        <v>0.99951731528791476</v>
      </c>
      <c r="V131" s="138">
        <f>U131*Input!T131/100</f>
        <v>1.4483873131960479E-3</v>
      </c>
      <c r="W131" s="147">
        <v>0</v>
      </c>
      <c r="X131" s="142">
        <f>((($L$4*0.000000001*Input!G131/Input!W131*(232/229))-(W131*0.000000001))/Input!F131)*1000000000</f>
        <v>0.8887206246591649</v>
      </c>
      <c r="Y131" s="142">
        <f>X131*Input!X131/100</f>
        <v>5.4459163623014704E-3</v>
      </c>
      <c r="Z131" s="142">
        <f t="shared" ref="Z131:Z135" si="602">(X131/232)*6.022E+23*0.000000001*0.000000000049475/(365.2425*24*60)</f>
        <v>2.170001476361801E-4</v>
      </c>
      <c r="AA131" s="142">
        <f>Z131*Input!X131/100</f>
        <v>1.3297369520223849E-6</v>
      </c>
      <c r="AB131" s="143">
        <v>0</v>
      </c>
      <c r="AC131" s="143">
        <v>0.85</v>
      </c>
      <c r="AD131" s="142">
        <f>(((Input!G131*$L$4*0.000000001*Input!U131*(230/229))-((AB131*0.000000000000001)+(Input!G131*AC131*0.000000000000001)))/Input!F131)*1000000000000</f>
        <v>225.20429849281783</v>
      </c>
      <c r="AE131" s="142">
        <f>AD131*Input!V131/100</f>
        <v>1.0198510831766421</v>
      </c>
      <c r="AF131" s="142">
        <f t="shared" ref="AF131:AF135" si="603">(AD131/230)*602200000000*0.0000091577/(365.2425*24*60)</f>
        <v>10.266731497478098</v>
      </c>
      <c r="AG131" s="142">
        <f>AF131*Input!V131/100</f>
        <v>4.6493505268154156E-2</v>
      </c>
      <c r="AH131" s="138">
        <f t="shared" ref="AH131:AH135" si="604">AF131/Z131</f>
        <v>47312.094527655252</v>
      </c>
      <c r="AI131" s="147">
        <f t="shared" ref="AI131:AI135" si="605">AH131*SQRT((AG131/AF131)^2+(AA131/Z131)^2)</f>
        <v>360.49822719404153</v>
      </c>
      <c r="AJ131" s="144">
        <f t="shared" ref="AJ131:AJ135" si="606">(U131-1)*1000</f>
        <v>-0.48268471208523511</v>
      </c>
      <c r="AK131" s="147">
        <f t="shared" ref="AK131:AK135" si="607">V131*1000</f>
        <v>1.4483873131960479</v>
      </c>
      <c r="AL131" s="147">
        <f t="shared" ref="AL131:AL135" si="608">AF131/Q131</f>
        <v>1.003460201272971</v>
      </c>
      <c r="AM131" s="147">
        <f t="shared" ref="AM131:AM135" si="609">AL131*SQRT((R131/Q131)^2+(AG131/AF131)^2)</f>
        <v>4.5450184721561567E-3</v>
      </c>
      <c r="AN131" s="138">
        <f>AF131/Q131</f>
        <v>1.003460201272971</v>
      </c>
      <c r="AO131" s="142">
        <f t="shared" ref="AO131:AO135" si="610">AN131*SQRT((R131/Q131)^2+(AG131/AF131)^2)</f>
        <v>4.5450184721561567E-3</v>
      </c>
      <c r="AP131" s="138" t="str">
        <f t="shared" ref="AP131:AP135" si="611">ThU_Alter_Kombi(AN131,U131)</f>
        <v>Out of range</v>
      </c>
      <c r="AQ131" s="138" t="e">
        <f t="shared" ref="AQ131:AQ135" si="612">Montealter(AN131,AO131,U131,V131)</f>
        <v>#VALUE!</v>
      </c>
      <c r="AR131" s="138" t="e">
        <f t="shared" ref="AR131:AR135" si="613">(AQ131/AP131)*100</f>
        <v>#VALUE!</v>
      </c>
      <c r="AS131" s="146">
        <f t="shared" ref="AS131:AS135" si="614">Z131/Q131</f>
        <v>2.1209380207980862E-5</v>
      </c>
      <c r="AT131" s="146">
        <f t="shared" ref="AT131:AT135" si="615">AS131*SQRT((Y131/X131)^2+(P131/O131)^2)</f>
        <v>1.2997950426218383E-7</v>
      </c>
      <c r="AU131" s="138">
        <v>0.75</v>
      </c>
      <c r="AV131" s="138">
        <f t="shared" ref="AV131:AV135" si="616">AU131/2</f>
        <v>0.375</v>
      </c>
      <c r="AW131" s="138" t="str">
        <f t="shared" ref="AW131:AW135" si="617">marincorr_age(AN131,U131,AS131,AU131)</f>
        <v>Out of range</v>
      </c>
      <c r="AX131" s="148">
        <f t="shared" ref="AX131:AX135" si="618">marincorr_age_error(AN131, AO131, U131, V131, AS131, AT131, AU131, AV131)</f>
        <v>260.48741783460002</v>
      </c>
      <c r="AY131" s="148" t="e">
        <f t="shared" ref="AY131:AY135" si="619"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#VALUE!</v>
      </c>
      <c r="AZ131" s="138" t="str">
        <f>Input!B131</f>
        <v>Hu1-13</v>
      </c>
      <c r="BA131" s="149">
        <f>Input!E131</f>
        <v>0</v>
      </c>
      <c r="BB131" s="138" t="e">
        <f t="shared" ref="BB131:BB135" si="620">((U131-1)*EXP(0.0000028263*AW131*1000))*1000</f>
        <v>#VALUE!</v>
      </c>
      <c r="BC131" s="144" t="e">
        <f t="shared" ref="BC131:BC135" si="621">SQRT((EXP(0.0000028263*AW131*1000)*V131)^2+((U131-1)*0.0000028263*EXP(0.0000028263*AW131*1000)*AX131*1000)^2)*1000</f>
        <v>#VALUE!</v>
      </c>
      <c r="BD131" s="138" t="e">
        <f t="shared" ref="BD131:BD135" si="622">AW131*1000-58</f>
        <v>#VALUE!</v>
      </c>
      <c r="BE131" s="150" t="e">
        <f t="shared" ref="BE131:BE135" si="623">AY131/2*1000</f>
        <v>#VALUE!</v>
      </c>
      <c r="BF131" s="151" t="e">
        <f t="shared" ref="BF131:BF135" si="624">AY131/AW131*100</f>
        <v>#VALUE!</v>
      </c>
      <c r="BG131" s="152"/>
      <c r="BH131" s="152"/>
      <c r="BI131" s="152"/>
      <c r="BJ131" s="152"/>
      <c r="BK131" s="152"/>
      <c r="BL131" s="152"/>
      <c r="BM131" s="156"/>
      <c r="BN131" s="152"/>
      <c r="BO131" s="152"/>
      <c r="BP131" s="152"/>
      <c r="BQ131" s="152"/>
      <c r="BR131" s="152"/>
      <c r="BS131" s="152"/>
      <c r="BT131" s="152"/>
      <c r="BU131" s="152"/>
      <c r="BV131" s="152"/>
      <c r="BW131" s="152"/>
      <c r="BX131" s="152"/>
      <c r="BY131" s="152"/>
      <c r="BZ131" s="152"/>
      <c r="CA131" s="152"/>
      <c r="CB131" s="152"/>
      <c r="CC131" s="152"/>
      <c r="CD131" s="152"/>
      <c r="CE131" s="152"/>
      <c r="CF131" s="152"/>
      <c r="CG131" s="152"/>
      <c r="CH131" s="152"/>
      <c r="CI131" s="152"/>
      <c r="CJ131" s="152"/>
      <c r="CK131" s="152"/>
      <c r="CL131" s="152"/>
      <c r="CM131" s="152"/>
      <c r="CN131" s="152"/>
      <c r="CO131" s="152"/>
      <c r="CP131" s="152"/>
      <c r="CQ131" s="152"/>
      <c r="CR131" s="152"/>
      <c r="CS131" s="152"/>
      <c r="CT131" s="152"/>
      <c r="CU131" s="152"/>
      <c r="CV131" s="152"/>
      <c r="CW131" s="152"/>
      <c r="CX131" s="152"/>
      <c r="CY131" s="152"/>
      <c r="CZ131" s="152"/>
      <c r="DA131" s="152"/>
      <c r="DB131" s="152"/>
      <c r="DC131" s="152"/>
      <c r="DD131" s="152"/>
      <c r="DE131" s="152"/>
    </row>
    <row r="132" spans="1:109" ht="15" customHeight="1" x14ac:dyDescent="0.2">
      <c r="A132" s="9">
        <f>Input!A132</f>
        <v>8339</v>
      </c>
      <c r="B132" s="9" t="str">
        <f>Input!B132</f>
        <v xml:space="preserve">Nau 3-top </v>
      </c>
      <c r="C132" s="9">
        <f>Input!O132</f>
        <v>0.15615890389611045</v>
      </c>
      <c r="D132" s="9">
        <f>C132*Input!P132/100</f>
        <v>1.948142058320873E-3</v>
      </c>
      <c r="E132" s="11">
        <f>Input!M132</f>
        <v>0.11545091800540852</v>
      </c>
      <c r="F132" s="12">
        <f>E132*Input!N132/100</f>
        <v>3.7477959393845788E-5</v>
      </c>
      <c r="G132" s="13">
        <f t="shared" si="599"/>
        <v>15.918372574585726</v>
      </c>
      <c r="H132" s="12">
        <f>G132*Input!L132/100</f>
        <v>6.4361351047867712E-3</v>
      </c>
      <c r="I132" s="9">
        <v>0.3</v>
      </c>
      <c r="J132" s="21">
        <f>(((C132*$G$4*0.000000001*Input!G132*(234/233))-(I132*0.000000000000001))/Input!F132)*1000000000000</f>
        <v>2.9950556694025829</v>
      </c>
      <c r="K132" s="9">
        <f>J132*Input!P132/100</f>
        <v>3.7364465112135557E-2</v>
      </c>
      <c r="L132" s="14">
        <f t="shared" si="600"/>
        <v>4.1419442828514313E-2</v>
      </c>
      <c r="M132" s="22">
        <f>L132*Input!P132/100</f>
        <v>5.1672339260352236E-4</v>
      </c>
      <c r="N132" s="9">
        <v>5.0000000000000001E-3</v>
      </c>
      <c r="O132" s="21">
        <f>(((G132*$D$4*0.000000001*Input!G132*(238/236))-(N132*0.000000001))/Input!F132)*1000000</f>
        <v>3.0746228133182684E-2</v>
      </c>
      <c r="P132" s="58">
        <f>O132*Input!N132/100</f>
        <v>9.9809157813310569E-6</v>
      </c>
      <c r="Q132" s="66">
        <f t="shared" si="601"/>
        <v>2.2939735592942361E-2</v>
      </c>
      <c r="R132" s="67">
        <f>Q132*Input!N132/100</f>
        <v>7.4467530783737624E-6</v>
      </c>
      <c r="S132" s="65">
        <f>Input!S132*0.0000028263/0.000000000155125</f>
        <v>1.7815693594857125</v>
      </c>
      <c r="T132" s="9">
        <f>S132*Input!T132/100</f>
        <v>2.4663739844888611E-2</v>
      </c>
      <c r="U132" s="9">
        <f>S132*1/((U131+U133)/2)</f>
        <v>1.7824297110576064</v>
      </c>
      <c r="V132" s="9">
        <f>U132*Input!T132/100</f>
        <v>2.4675650404099424E-2</v>
      </c>
      <c r="W132" s="3">
        <v>3.0000000000000001E-3</v>
      </c>
      <c r="X132" s="21">
        <f>((($L$4*0.000000001*Input!G132/Input!W132*(232/229))-(W132*0.000000001))/Input!F132)*1000000000</f>
        <v>1.9163444948154666</v>
      </c>
      <c r="Y132" s="21">
        <f>X132*Input!X132/100</f>
        <v>9.4334610077546587E-3</v>
      </c>
      <c r="Z132" s="21">
        <f t="shared" si="602"/>
        <v>4.6791649339320728E-4</v>
      </c>
      <c r="AA132" s="21">
        <f>Z132*Input!X132/100</f>
        <v>2.3033812590857584E-6</v>
      </c>
      <c r="AB132" s="14">
        <v>0.05</v>
      </c>
      <c r="AC132" s="14">
        <v>0.85</v>
      </c>
      <c r="AD132" s="21">
        <f>(((Input!G132*$L$4*0.000000001*Input!U132*(230/229))-((AB132*0.000000000000001)+(Input!G132*AC132*0.000000000000001)))/Input!F132)*1000000000000</f>
        <v>1.5935031487701819E-2</v>
      </c>
      <c r="AE132" s="21">
        <f>AD132*Input!V132/100</f>
        <v>5.4878960718830782E-4</v>
      </c>
      <c r="AF132" s="21">
        <f t="shared" si="603"/>
        <v>7.2645456051679701E-4</v>
      </c>
      <c r="AG132" s="21">
        <f>AF132*Input!V132/100</f>
        <v>2.501850800946644E-5</v>
      </c>
      <c r="AH132" s="9">
        <f t="shared" si="604"/>
        <v>1.5525303569633542</v>
      </c>
      <c r="AI132" s="3">
        <f t="shared" si="605"/>
        <v>5.4011329681028265E-2</v>
      </c>
      <c r="AJ132" s="22">
        <f t="shared" si="606"/>
        <v>782.42971105760637</v>
      </c>
      <c r="AK132" s="3">
        <f t="shared" si="607"/>
        <v>24.675650404099425</v>
      </c>
      <c r="AL132" s="3">
        <f t="shared" si="608"/>
        <v>3.1667957007329155E-2</v>
      </c>
      <c r="AM132" s="3">
        <f t="shared" si="609"/>
        <v>1.0906672971293392E-3</v>
      </c>
      <c r="AN132" s="9">
        <f>AL132*1/((AN131+AN133)/2)</f>
        <v>3.1558757354956155E-2</v>
      </c>
      <c r="AO132" s="21">
        <f t="shared" si="610"/>
        <v>1.0869063822817676E-3</v>
      </c>
      <c r="AP132" s="58">
        <f t="shared" si="611"/>
        <v>1.9482999999999999</v>
      </c>
      <c r="AQ132" s="58">
        <f t="shared" si="612"/>
        <v>7.5999999999999998E-2</v>
      </c>
      <c r="AR132" s="58">
        <f t="shared" si="613"/>
        <v>3.900836626802854</v>
      </c>
      <c r="AS132" s="67">
        <f t="shared" si="614"/>
        <v>2.0397641093002242E-2</v>
      </c>
      <c r="AT132" s="67">
        <f t="shared" si="615"/>
        <v>1.0062819619716715E-4</v>
      </c>
      <c r="AU132" s="58">
        <v>0.75</v>
      </c>
      <c r="AV132" s="58">
        <f t="shared" si="616"/>
        <v>0.375</v>
      </c>
      <c r="AW132" s="58">
        <f t="shared" si="617"/>
        <v>1.0087999999999999</v>
      </c>
      <c r="AX132" s="57">
        <f t="shared" si="618"/>
        <v>0.49237873850000002</v>
      </c>
      <c r="AY132" s="47">
        <f t="shared" si="619"/>
        <v>0.47713344652577477</v>
      </c>
      <c r="AZ132" s="9" t="str">
        <f>Input!B132</f>
        <v xml:space="preserve">Nau 3-top </v>
      </c>
      <c r="BA132" s="48" t="str">
        <f>Input!E132</f>
        <v>Top</v>
      </c>
      <c r="BB132" s="58">
        <f t="shared" si="620"/>
        <v>784.66373558364523</v>
      </c>
      <c r="BC132" s="22">
        <f t="shared" si="621"/>
        <v>24.770185176824761</v>
      </c>
      <c r="BD132" s="9">
        <f t="shared" si="622"/>
        <v>950.8</v>
      </c>
      <c r="BE132" s="49">
        <f t="shared" si="623"/>
        <v>238.56672326288739</v>
      </c>
      <c r="BF132" s="89">
        <f t="shared" si="624"/>
        <v>47.297129909374981</v>
      </c>
      <c r="BG132" s="85"/>
      <c r="BH132" s="85"/>
      <c r="BI132" s="85"/>
      <c r="BJ132" s="85"/>
      <c r="BK132" s="85"/>
      <c r="BL132" s="85"/>
      <c r="BM132" s="90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</row>
    <row r="133" spans="1:109" s="155" customFormat="1" ht="15" customHeight="1" x14ac:dyDescent="0.2">
      <c r="A133" s="138">
        <f>Input!A133</f>
        <v>8307</v>
      </c>
      <c r="B133" s="138" t="str">
        <f>Input!B133</f>
        <v>Hu1-13</v>
      </c>
      <c r="C133" s="138">
        <f>Input!O133</f>
        <v>2.1094706362250104</v>
      </c>
      <c r="D133" s="138">
        <f>C133*Input!P133/100</f>
        <v>2.6921621953393749E-2</v>
      </c>
      <c r="E133" s="139">
        <f>Input!M133</f>
        <v>2.7197087285130537</v>
      </c>
      <c r="F133" s="140">
        <f>E133*Input!N133/100</f>
        <v>2.295462822563873E-4</v>
      </c>
      <c r="G133" s="141">
        <f t="shared" si="599"/>
        <v>374.99343948737982</v>
      </c>
      <c r="H133" s="140">
        <f>G133*Input!L133/100</f>
        <v>3.0725583828400495E-2</v>
      </c>
      <c r="I133" s="138">
        <v>0</v>
      </c>
      <c r="J133" s="142">
        <f>(((C133*$G$4*0.000000001*Input!G133*(234/233))-(I133*0.000000000000001))/Input!F133)*1000000000000</f>
        <v>765.78745696146814</v>
      </c>
      <c r="K133" s="138">
        <f>J133*Input!P133/100</f>
        <v>9.773181981741681</v>
      </c>
      <c r="L133" s="143">
        <f t="shared" si="600"/>
        <v>10.590283885686741</v>
      </c>
      <c r="M133" s="144">
        <f>L133*Input!P133/100</f>
        <v>0.13515600276844278</v>
      </c>
      <c r="N133" s="138">
        <v>0</v>
      </c>
      <c r="O133" s="142">
        <f>(((G133*$D$4*0.000000001*Input!G133*(238/236))-(N133*0.000000001))/Input!F133)*1000000</f>
        <v>13.713095143842214</v>
      </c>
      <c r="P133" s="138">
        <f>O133*Input!N133/100</f>
        <v>1.1573996786847429E-3</v>
      </c>
      <c r="Q133" s="145">
        <f t="shared" si="601"/>
        <v>10.231329039710706</v>
      </c>
      <c r="R133" s="146">
        <f>Q133*Input!N133/100</f>
        <v>8.6353495099875501E-4</v>
      </c>
      <c r="S133" s="144">
        <f>Input!S133*0.0000028263/0.000000000155125</f>
        <v>0.99951731528791476</v>
      </c>
      <c r="T133" s="138">
        <f>S133*Input!T133/100</f>
        <v>1.4483873131960479E-3</v>
      </c>
      <c r="U133" s="144">
        <f>S133</f>
        <v>0.99951731528791476</v>
      </c>
      <c r="V133" s="138">
        <f>U133*Input!T133/100</f>
        <v>1.4483873131960479E-3</v>
      </c>
      <c r="W133" s="147">
        <v>0</v>
      </c>
      <c r="X133" s="142">
        <f>((($L$4*0.000000001*Input!G133/Input!W133*(232/229))-(W133*0.000000001))/Input!F133)*1000000000</f>
        <v>0.8887206246591649</v>
      </c>
      <c r="Y133" s="142">
        <f>X133*Input!X133/100</f>
        <v>5.4459163623014704E-3</v>
      </c>
      <c r="Z133" s="142">
        <f t="shared" si="602"/>
        <v>2.170001476361801E-4</v>
      </c>
      <c r="AA133" s="142">
        <f>Z133*Input!X133/100</f>
        <v>1.3297369520223849E-6</v>
      </c>
      <c r="AB133" s="143">
        <v>0</v>
      </c>
      <c r="AC133" s="143">
        <v>0.85</v>
      </c>
      <c r="AD133" s="142">
        <f>(((Input!G133*$L$4*0.000000001*Input!U133*(230/229))-((AB133*0.000000000000001)+(Input!G133*AC133*0.000000000000001)))/Input!F133)*1000000000000</f>
        <v>225.20429849281783</v>
      </c>
      <c r="AE133" s="142">
        <f>AD133*Input!V133/100</f>
        <v>1.0198510831766421</v>
      </c>
      <c r="AF133" s="142">
        <f t="shared" si="603"/>
        <v>10.266731497478098</v>
      </c>
      <c r="AG133" s="142">
        <f>AF133*Input!V133/100</f>
        <v>4.6493505268154156E-2</v>
      </c>
      <c r="AH133" s="138">
        <f t="shared" si="604"/>
        <v>47312.094527655252</v>
      </c>
      <c r="AI133" s="147">
        <f t="shared" si="605"/>
        <v>360.49822719404153</v>
      </c>
      <c r="AJ133" s="144">
        <f t="shared" si="606"/>
        <v>-0.48268471208523511</v>
      </c>
      <c r="AK133" s="147">
        <f t="shared" si="607"/>
        <v>1.4483873131960479</v>
      </c>
      <c r="AL133" s="147">
        <f t="shared" si="608"/>
        <v>1.003460201272971</v>
      </c>
      <c r="AM133" s="147">
        <f t="shared" si="609"/>
        <v>4.5450184721561567E-3</v>
      </c>
      <c r="AN133" s="138">
        <f>AF133/Q133</f>
        <v>1.003460201272971</v>
      </c>
      <c r="AO133" s="142">
        <f t="shared" si="610"/>
        <v>4.5450184721561567E-3</v>
      </c>
      <c r="AP133" s="138" t="str">
        <f t="shared" si="611"/>
        <v>Out of range</v>
      </c>
      <c r="AQ133" s="138" t="e">
        <f t="shared" si="612"/>
        <v>#VALUE!</v>
      </c>
      <c r="AR133" s="138" t="e">
        <f t="shared" si="613"/>
        <v>#VALUE!</v>
      </c>
      <c r="AS133" s="146">
        <f t="shared" si="614"/>
        <v>2.1209380207980862E-5</v>
      </c>
      <c r="AT133" s="146">
        <f t="shared" si="615"/>
        <v>1.2997950426218383E-7</v>
      </c>
      <c r="AU133" s="138">
        <v>0.75</v>
      </c>
      <c r="AV133" s="138">
        <f t="shared" si="616"/>
        <v>0.375</v>
      </c>
      <c r="AW133" s="138" t="str">
        <f t="shared" si="617"/>
        <v>Out of range</v>
      </c>
      <c r="AX133" s="148">
        <f t="shared" si="618"/>
        <v>275.0214118573</v>
      </c>
      <c r="AY133" s="148" t="e">
        <f t="shared" si="619"/>
        <v>#VALUE!</v>
      </c>
      <c r="AZ133" s="138" t="str">
        <f>Input!B133</f>
        <v>Hu1-13</v>
      </c>
      <c r="BA133" s="149">
        <f>Input!E133</f>
        <v>0</v>
      </c>
      <c r="BB133" s="138" t="e">
        <f t="shared" si="620"/>
        <v>#VALUE!</v>
      </c>
      <c r="BC133" s="144" t="e">
        <f t="shared" si="621"/>
        <v>#VALUE!</v>
      </c>
      <c r="BD133" s="138" t="e">
        <f t="shared" si="622"/>
        <v>#VALUE!</v>
      </c>
      <c r="BE133" s="150" t="e">
        <f t="shared" si="623"/>
        <v>#VALUE!</v>
      </c>
      <c r="BF133" s="151" t="e">
        <f t="shared" si="624"/>
        <v>#VALUE!</v>
      </c>
      <c r="BG133" s="152"/>
      <c r="BH133" s="152"/>
      <c r="BI133" s="152"/>
      <c r="BJ133" s="152"/>
      <c r="BK133" s="152"/>
      <c r="BL133" s="152"/>
      <c r="BM133" s="156"/>
      <c r="BN133" s="152"/>
      <c r="BO133" s="152"/>
      <c r="BP133" s="152"/>
      <c r="BQ133" s="152"/>
      <c r="BR133" s="152"/>
      <c r="BS133" s="152"/>
      <c r="BT133" s="152"/>
      <c r="BU133" s="152"/>
      <c r="BV133" s="152"/>
      <c r="BW133" s="152"/>
      <c r="BX133" s="152"/>
      <c r="BY133" s="152"/>
      <c r="BZ133" s="152"/>
      <c r="CA133" s="152"/>
      <c r="CB133" s="152"/>
      <c r="CC133" s="152"/>
      <c r="CD133" s="152"/>
      <c r="CE133" s="152"/>
      <c r="CF133" s="152"/>
      <c r="CG133" s="152"/>
      <c r="CH133" s="152"/>
      <c r="CI133" s="152"/>
      <c r="CJ133" s="152"/>
      <c r="CK133" s="152"/>
      <c r="CL133" s="152"/>
      <c r="CM133" s="152"/>
      <c r="CN133" s="152"/>
      <c r="CO133" s="152"/>
      <c r="CP133" s="152"/>
      <c r="CQ133" s="152"/>
      <c r="CR133" s="152"/>
      <c r="CS133" s="152"/>
      <c r="CT133" s="152"/>
      <c r="CU133" s="152"/>
      <c r="CV133" s="152"/>
      <c r="CW133" s="152"/>
      <c r="CX133" s="152"/>
      <c r="CY133" s="152"/>
      <c r="CZ133" s="152"/>
      <c r="DA133" s="152"/>
      <c r="DB133" s="152"/>
      <c r="DC133" s="152"/>
      <c r="DD133" s="152"/>
      <c r="DE133" s="152"/>
    </row>
    <row r="134" spans="1:109" ht="15" customHeight="1" x14ac:dyDescent="0.2">
      <c r="A134" s="9">
        <f>Input!A134</f>
        <v>8340</v>
      </c>
      <c r="B134" s="9" t="str">
        <f>Input!B134</f>
        <v>Nau 3-bottom</v>
      </c>
      <c r="C134" s="9">
        <f>Input!O134</f>
        <v>0.51079155367994644</v>
      </c>
      <c r="D134" s="9">
        <f>C134*Input!P134/100</f>
        <v>3.3981439003920606E-3</v>
      </c>
      <c r="E134" s="11">
        <f>Input!M134</f>
        <v>0.32751368591051749</v>
      </c>
      <c r="F134" s="12">
        <f>E134*Input!N134/100</f>
        <v>5.2868891258342725E-5</v>
      </c>
      <c r="G134" s="13">
        <f t="shared" si="599"/>
        <v>45.157587013342152</v>
      </c>
      <c r="H134" s="12">
        <f>G134*Input!L134/100</f>
        <v>1.0519289327359436E-2</v>
      </c>
      <c r="I134" s="9">
        <v>0.3</v>
      </c>
      <c r="J134" s="21">
        <f>(((C134*$G$4*0.000000001*Input!G134*(234/233))-(I134*0.000000000000001))/Input!F134)*1000000000000</f>
        <v>11.03275750715305</v>
      </c>
      <c r="K134" s="9">
        <f>J134*Input!P134/100</f>
        <v>7.339764598168752E-2</v>
      </c>
      <c r="L134" s="14">
        <f t="shared" si="600"/>
        <v>0.15257501671063722</v>
      </c>
      <c r="M134" s="22">
        <f>L134*Input!P134/100</f>
        <v>1.0150360918307871E-3</v>
      </c>
      <c r="N134" s="9">
        <v>5.0000000000000001E-3</v>
      </c>
      <c r="O134" s="21">
        <f>(((G134*$D$4*0.000000001*Input!G134*(238/236))-(N134*0.000000001))/Input!F134)*1000000</f>
        <v>9.8240857729838982E-2</v>
      </c>
      <c r="P134" s="58">
        <f>O134*Input!N134/100</f>
        <v>1.5858528812332549E-5</v>
      </c>
      <c r="Q134" s="66">
        <f t="shared" si="601"/>
        <v>7.3297423377736828E-2</v>
      </c>
      <c r="R134" s="67">
        <f>Q134*Input!N134/100</f>
        <v>1.1832035340144644E-5</v>
      </c>
      <c r="S134" s="65">
        <f>Input!S134*0.0000028263/0.000000000155125</f>
        <v>2.0584508604760154</v>
      </c>
      <c r="T134" s="9">
        <f>S134*Input!T134/100</f>
        <v>5.5951077632936767E-3</v>
      </c>
      <c r="U134" s="9">
        <f>S134*1/((U133+U135)/2)</f>
        <v>2.0594449230557559</v>
      </c>
      <c r="V134" s="9">
        <f>U134*Input!T134/100</f>
        <v>5.5978097404765659E-3</v>
      </c>
      <c r="W134" s="3">
        <v>3.0000000000000001E-3</v>
      </c>
      <c r="X134" s="21">
        <f>((($L$4*0.000000001*Input!G134/Input!W134*(232/229))-(W134*0.000000001))/Input!F134)*1000000000</f>
        <v>9.0911486704014024</v>
      </c>
      <c r="Y134" s="21">
        <f>X134*Input!X134/100</f>
        <v>3.0670240437726405E-2</v>
      </c>
      <c r="Z134" s="21">
        <f t="shared" si="602"/>
        <v>2.2197983808647979E-3</v>
      </c>
      <c r="AA134" s="21">
        <f>Z134*Input!X134/100</f>
        <v>7.4887951492925163E-6</v>
      </c>
      <c r="AB134" s="14">
        <v>0.05</v>
      </c>
      <c r="AC134" s="14">
        <v>0.85</v>
      </c>
      <c r="AD134" s="21">
        <f>(((Input!G134*$L$4*0.000000001*Input!U134*(230/229))-((AB134*0.000000000000001)+(Input!G134*AC134*0.000000000000001)))/Input!F134)*1000000000000</f>
        <v>8.4848080799141773E-2</v>
      </c>
      <c r="AE134" s="21">
        <f>AD134*Input!V134/100</f>
        <v>1.6135123191799757E-3</v>
      </c>
      <c r="AF134" s="21">
        <f t="shared" si="603"/>
        <v>3.8680987417693395E-3</v>
      </c>
      <c r="AG134" s="21">
        <f>AF134*Input!V134/100</f>
        <v>7.3557644590972545E-5</v>
      </c>
      <c r="AH134" s="9">
        <f t="shared" si="604"/>
        <v>1.7425450775679863</v>
      </c>
      <c r="AI134" s="3">
        <f t="shared" si="605"/>
        <v>3.3654503522987704E-2</v>
      </c>
      <c r="AJ134" s="22">
        <f t="shared" si="606"/>
        <v>1059.4449230557559</v>
      </c>
      <c r="AK134" s="3">
        <f t="shared" si="607"/>
        <v>5.5978097404765661</v>
      </c>
      <c r="AL134" s="3">
        <f t="shared" si="608"/>
        <v>5.2772642795847938E-2</v>
      </c>
      <c r="AM134" s="3">
        <f t="shared" si="609"/>
        <v>1.0035863657174046E-3</v>
      </c>
      <c r="AN134" s="9">
        <f>AL134*1/((AN133+AN135)/2)</f>
        <v>5.2590668497765572E-2</v>
      </c>
      <c r="AO134" s="21">
        <f t="shared" si="610"/>
        <v>1.0001257293954194E-3</v>
      </c>
      <c r="AP134" s="58">
        <f t="shared" si="611"/>
        <v>2.8189000000000002</v>
      </c>
      <c r="AQ134" s="58">
        <f t="shared" si="612"/>
        <v>5.45E-2</v>
      </c>
      <c r="AR134" s="58">
        <f t="shared" si="613"/>
        <v>1.9333782681187697</v>
      </c>
      <c r="AS134" s="67">
        <f t="shared" si="614"/>
        <v>3.0284807822303802E-2</v>
      </c>
      <c r="AT134" s="67">
        <f t="shared" si="615"/>
        <v>1.0228685784406651E-4</v>
      </c>
      <c r="AU134" s="58">
        <v>0.75</v>
      </c>
      <c r="AV134" s="58">
        <f t="shared" si="616"/>
        <v>0.375</v>
      </c>
      <c r="AW134" s="58">
        <f t="shared" si="617"/>
        <v>1.6117999999999999</v>
      </c>
      <c r="AX134" s="57">
        <f t="shared" si="618"/>
        <v>0.58430452860000004</v>
      </c>
      <c r="AY134" s="47">
        <f t="shared" si="619"/>
        <v>0.60989455113716229</v>
      </c>
      <c r="AZ134" s="9" t="str">
        <f>Input!B134</f>
        <v>Nau 3-bottom</v>
      </c>
      <c r="BA134" s="48" t="str">
        <f>Input!E134</f>
        <v>Bottom</v>
      </c>
      <c r="BB134" s="58">
        <f t="shared" si="620"/>
        <v>1064.2821600847944</v>
      </c>
      <c r="BC134" s="22">
        <f t="shared" si="621"/>
        <v>5.8916336852486095</v>
      </c>
      <c r="BD134" s="9">
        <f t="shared" si="622"/>
        <v>1553.8</v>
      </c>
      <c r="BE134" s="49">
        <f t="shared" si="623"/>
        <v>304.94727556858112</v>
      </c>
      <c r="BF134" s="89">
        <f t="shared" si="624"/>
        <v>37.83934428199295</v>
      </c>
      <c r="BG134" s="85"/>
      <c r="BH134" s="85"/>
      <c r="BI134" s="85"/>
      <c r="BJ134" s="85"/>
      <c r="BK134" s="85"/>
      <c r="BL134" s="85"/>
      <c r="BM134" s="90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</row>
    <row r="135" spans="1:109" s="155" customFormat="1" ht="15" customHeight="1" x14ac:dyDescent="0.2">
      <c r="A135" s="138">
        <f>Input!A135</f>
        <v>8307</v>
      </c>
      <c r="B135" s="138" t="str">
        <f>Input!B135</f>
        <v>Hu1-13</v>
      </c>
      <c r="C135" s="138">
        <f>Input!O135</f>
        <v>2.1094706362250104</v>
      </c>
      <c r="D135" s="138">
        <f>C135*Input!P135/100</f>
        <v>2.6921621953393749E-2</v>
      </c>
      <c r="E135" s="139">
        <f>Input!M135</f>
        <v>2.7197087285130537</v>
      </c>
      <c r="F135" s="140">
        <f>E135*Input!N135/100</f>
        <v>2.295462822563873E-4</v>
      </c>
      <c r="G135" s="141">
        <f t="shared" si="599"/>
        <v>374.99343948737982</v>
      </c>
      <c r="H135" s="140">
        <f>G135*Input!L135/100</f>
        <v>3.0725583828400495E-2</v>
      </c>
      <c r="I135" s="138">
        <v>0</v>
      </c>
      <c r="J135" s="142">
        <f>(((C135*$G$4*0.000000001*Input!G135*(234/233))-(I135*0.000000000000001))/Input!F135)*1000000000000</f>
        <v>765.78745696146814</v>
      </c>
      <c r="K135" s="138">
        <f>J135*Input!P135/100</f>
        <v>9.773181981741681</v>
      </c>
      <c r="L135" s="143">
        <f t="shared" si="600"/>
        <v>10.590283885686741</v>
      </c>
      <c r="M135" s="144">
        <f>L135*Input!P135/100</f>
        <v>0.13515600276844278</v>
      </c>
      <c r="N135" s="138">
        <v>0</v>
      </c>
      <c r="O135" s="142">
        <f>(((G135*$D$4*0.000000001*Input!G135*(238/236))-(N135*0.000000001))/Input!F135)*1000000</f>
        <v>13.713095143842214</v>
      </c>
      <c r="P135" s="138">
        <f>O135*Input!N135/100</f>
        <v>1.1573996786847429E-3</v>
      </c>
      <c r="Q135" s="145">
        <f t="shared" si="601"/>
        <v>10.231329039710706</v>
      </c>
      <c r="R135" s="146">
        <f>Q135*Input!N135/100</f>
        <v>8.6353495099875501E-4</v>
      </c>
      <c r="S135" s="144">
        <f>Input!S135*0.0000028263/0.000000000155125</f>
        <v>0.99951731528791476</v>
      </c>
      <c r="T135" s="138">
        <f>S135*Input!T135/100</f>
        <v>1.4483873131960479E-3</v>
      </c>
      <c r="U135" s="144">
        <f>S135</f>
        <v>0.99951731528791476</v>
      </c>
      <c r="V135" s="138">
        <f>U135*Input!T135/100</f>
        <v>1.4483873131960479E-3</v>
      </c>
      <c r="W135" s="147">
        <v>0</v>
      </c>
      <c r="X135" s="142">
        <f>((($L$4*0.000000001*Input!G135/Input!W135*(232/229))-(W135*0.000000001))/Input!F135)*1000000000</f>
        <v>0.8887206246591649</v>
      </c>
      <c r="Y135" s="142">
        <f>X135*Input!X135/100</f>
        <v>5.4459163623014704E-3</v>
      </c>
      <c r="Z135" s="142">
        <f t="shared" si="602"/>
        <v>2.170001476361801E-4</v>
      </c>
      <c r="AA135" s="142">
        <f>Z135*Input!X135/100</f>
        <v>1.3297369520223849E-6</v>
      </c>
      <c r="AB135" s="143">
        <v>0</v>
      </c>
      <c r="AC135" s="143">
        <v>0.85</v>
      </c>
      <c r="AD135" s="142">
        <f>(((Input!G135*$L$4*0.000000001*Input!U135*(230/229))-((AB135*0.000000000000001)+(Input!G135*AC135*0.000000000000001)))/Input!F135)*1000000000000</f>
        <v>225.20429849281783</v>
      </c>
      <c r="AE135" s="142">
        <f>AD135*Input!V135/100</f>
        <v>1.0198510831766421</v>
      </c>
      <c r="AF135" s="142">
        <f t="shared" si="603"/>
        <v>10.266731497478098</v>
      </c>
      <c r="AG135" s="142">
        <f>AF135*Input!V135/100</f>
        <v>4.6493505268154156E-2</v>
      </c>
      <c r="AH135" s="138">
        <f t="shared" si="604"/>
        <v>47312.094527655252</v>
      </c>
      <c r="AI135" s="147">
        <f t="shared" si="605"/>
        <v>360.49822719404153</v>
      </c>
      <c r="AJ135" s="144">
        <f t="shared" si="606"/>
        <v>-0.48268471208523511</v>
      </c>
      <c r="AK135" s="147">
        <f t="shared" si="607"/>
        <v>1.4483873131960479</v>
      </c>
      <c r="AL135" s="147">
        <f t="shared" si="608"/>
        <v>1.003460201272971</v>
      </c>
      <c r="AM135" s="147">
        <f t="shared" si="609"/>
        <v>4.5450184721561567E-3</v>
      </c>
      <c r="AN135" s="138">
        <f>AF135/Q135</f>
        <v>1.003460201272971</v>
      </c>
      <c r="AO135" s="142">
        <f t="shared" si="610"/>
        <v>4.5450184721561567E-3</v>
      </c>
      <c r="AP135" s="138" t="str">
        <f t="shared" si="611"/>
        <v>Out of range</v>
      </c>
      <c r="AQ135" s="138" t="e">
        <f t="shared" si="612"/>
        <v>#VALUE!</v>
      </c>
      <c r="AR135" s="138" t="e">
        <f t="shared" si="613"/>
        <v>#VALUE!</v>
      </c>
      <c r="AS135" s="146">
        <f t="shared" si="614"/>
        <v>2.1209380207980862E-5</v>
      </c>
      <c r="AT135" s="146">
        <f t="shared" si="615"/>
        <v>1.2997950426218383E-7</v>
      </c>
      <c r="AU135" s="138">
        <v>0.75</v>
      </c>
      <c r="AV135" s="138">
        <f t="shared" si="616"/>
        <v>0.375</v>
      </c>
      <c r="AW135" s="138" t="str">
        <f t="shared" si="617"/>
        <v>Out of range</v>
      </c>
      <c r="AX135" s="148">
        <f t="shared" si="618"/>
        <v>209.6570322227</v>
      </c>
      <c r="AY135" s="148" t="e">
        <f t="shared" si="619"/>
        <v>#VALUE!</v>
      </c>
      <c r="AZ135" s="138" t="str">
        <f>Input!B135</f>
        <v>Hu1-13</v>
      </c>
      <c r="BA135" s="149">
        <f>Input!E135</f>
        <v>0</v>
      </c>
      <c r="BB135" s="138" t="e">
        <f t="shared" si="620"/>
        <v>#VALUE!</v>
      </c>
      <c r="BC135" s="144" t="e">
        <f t="shared" si="621"/>
        <v>#VALUE!</v>
      </c>
      <c r="BD135" s="138" t="e">
        <f t="shared" si="622"/>
        <v>#VALUE!</v>
      </c>
      <c r="BE135" s="150" t="e">
        <f t="shared" si="623"/>
        <v>#VALUE!</v>
      </c>
      <c r="BF135" s="151" t="e">
        <f t="shared" si="624"/>
        <v>#VALUE!</v>
      </c>
      <c r="BG135" s="152"/>
      <c r="BH135" s="152"/>
      <c r="BI135" s="152"/>
      <c r="BJ135" s="152"/>
      <c r="BK135" s="152"/>
      <c r="BL135" s="152"/>
      <c r="BM135" s="156"/>
      <c r="BN135" s="152"/>
      <c r="BO135" s="152"/>
      <c r="BP135" s="152"/>
      <c r="BQ135" s="152"/>
      <c r="BR135" s="152"/>
      <c r="BS135" s="152"/>
      <c r="BT135" s="152"/>
      <c r="BU135" s="152"/>
      <c r="BV135" s="152"/>
      <c r="BW135" s="152"/>
      <c r="BX135" s="152"/>
      <c r="BY135" s="152"/>
      <c r="BZ135" s="152"/>
      <c r="CA135" s="152"/>
      <c r="CB135" s="152"/>
      <c r="CC135" s="152"/>
      <c r="CD135" s="152"/>
      <c r="CE135" s="152"/>
      <c r="CF135" s="152"/>
      <c r="CG135" s="152"/>
      <c r="CH135" s="152"/>
      <c r="CI135" s="152"/>
      <c r="CJ135" s="152"/>
      <c r="CK135" s="152"/>
      <c r="CL135" s="152"/>
      <c r="CM135" s="152"/>
      <c r="CN135" s="152"/>
      <c r="CO135" s="152"/>
      <c r="CP135" s="152"/>
      <c r="CQ135" s="152"/>
      <c r="CR135" s="152"/>
      <c r="CS135" s="152"/>
      <c r="CT135" s="152"/>
      <c r="CU135" s="152"/>
      <c r="CV135" s="152"/>
      <c r="CW135" s="152"/>
      <c r="CX135" s="152"/>
      <c r="CY135" s="152"/>
      <c r="CZ135" s="152"/>
      <c r="DA135" s="152"/>
      <c r="DB135" s="152"/>
      <c r="DC135" s="152"/>
      <c r="DD135" s="152"/>
      <c r="DE135" s="152"/>
    </row>
    <row r="136" spans="1:109" ht="15" customHeight="1" x14ac:dyDescent="0.2">
      <c r="A136" s="9">
        <f>Input!A136</f>
        <v>8341</v>
      </c>
      <c r="B136" s="9" t="str">
        <f>Input!B136</f>
        <v>Nau 6-top</v>
      </c>
      <c r="C136" s="9">
        <f>Input!O136</f>
        <v>5.5505620819123926</v>
      </c>
      <c r="D136" s="9">
        <f>C136*Input!P136/100</f>
        <v>4.9129847118500616E-2</v>
      </c>
      <c r="E136" s="11">
        <f>Input!M136</f>
        <v>3.4453690918822177</v>
      </c>
      <c r="F136" s="12">
        <f>E136*Input!N136/100</f>
        <v>3.677679473553506E-4</v>
      </c>
      <c r="G136" s="13">
        <f t="shared" ref="G136:G147" si="625">E136*137.88</f>
        <v>475.04749038872018</v>
      </c>
      <c r="H136" s="12">
        <f>G136*Input!L136/100</f>
        <v>3.0182334912883003E-2</v>
      </c>
      <c r="I136" s="9">
        <v>0.3</v>
      </c>
      <c r="J136" s="21">
        <f>(((C136*$G$4*0.000000001*Input!G136*(234/233))-(I136*0.000000000000001))/Input!F136)*1000000000000</f>
        <v>132.31740363083506</v>
      </c>
      <c r="K136" s="9">
        <f>J136*Input!P136/100</f>
        <v>1.1711847765262899</v>
      </c>
      <c r="L136" s="14">
        <f t="shared" ref="L136:L147" si="626">(J136/234)*602200000000*0.0000028263/(365.2425*24*60)</f>
        <v>1.8298535118707862</v>
      </c>
      <c r="M136" s="22">
        <f>L136*Input!P136/100</f>
        <v>1.6196634135562871E-2</v>
      </c>
      <c r="N136" s="9">
        <v>5.0000000000000001E-3</v>
      </c>
      <c r="O136" s="21">
        <f>(((G136*$D$4*0.000000001*Input!G136*(238/236))-(N136*0.000000001))/Input!F136)*1000000</f>
        <v>1.14074512468776</v>
      </c>
      <c r="P136" s="58">
        <f>O136*Input!N136/100</f>
        <v>1.2176619740117611E-4</v>
      </c>
      <c r="Q136" s="66">
        <f t="shared" ref="Q136:Q147" si="627">(O136/238.05)*602200000000000000*0.00000000015512/(365.2425*24*60)</f>
        <v>0.85110900192122096</v>
      </c>
      <c r="R136" s="67">
        <f>Q136*Input!N136/100</f>
        <v>9.0849660011673729E-5</v>
      </c>
      <c r="S136" s="65">
        <f>Input!S136*0.0000028263/0.000000000155125</f>
        <v>2.1082488826821568</v>
      </c>
      <c r="T136" s="9">
        <f>S136*Input!T136/100</f>
        <v>1.3872556477666511E-3</v>
      </c>
      <c r="U136" s="9">
        <f>S136*1/((U135+U137)/2)</f>
        <v>2.1092669936136801</v>
      </c>
      <c r="V136" s="9">
        <f>U136*Input!T136/100</f>
        <v>1.3879255782247725E-3</v>
      </c>
      <c r="W136" s="3">
        <v>3.0000000000000001E-3</v>
      </c>
      <c r="X136" s="21">
        <f>((($L$4*0.000000001*Input!G136/Input!W136*(232/229))-(W136*0.000000001))/Input!F136)*1000000000</f>
        <v>0.14953407787651163</v>
      </c>
      <c r="Y136" s="21">
        <f>X136*Input!X136/100</f>
        <v>7.6570336567599736E-4</v>
      </c>
      <c r="Z136" s="21">
        <f t="shared" ref="Z136:Z147" si="628">(X136/232)*6.022E+23*0.000000001*0.000000000049475/(365.2425*24*60)</f>
        <v>3.6511943208573132E-5</v>
      </c>
      <c r="AA136" s="21">
        <f>Z136*Input!X136/100</f>
        <v>1.8696285287734251E-7</v>
      </c>
      <c r="AB136" s="14">
        <v>0.05</v>
      </c>
      <c r="AC136" s="14">
        <v>0.85</v>
      </c>
      <c r="AD136" s="21">
        <f>(((Input!G136*$L$4*0.000000001*Input!U136*(230/229))-((AB136*0.000000000000001)+(Input!G136*AC136*0.000000000000001)))/Input!F136)*1000000000000</f>
        <v>1.2836662242540271E-2</v>
      </c>
      <c r="AE136" s="21">
        <f>AD136*Input!V136/100</f>
        <v>7.2113406343346476E-4</v>
      </c>
      <c r="AF136" s="21">
        <f t="shared" ref="AF136:AF147" si="629">(AD136/230)*602200000000*0.0000091577/(365.2425*24*60)</f>
        <v>5.8520448077583698E-4</v>
      </c>
      <c r="AG136" s="21">
        <f>AF136*Input!V136/100</f>
        <v>3.2875437336258665E-5</v>
      </c>
      <c r="AH136" s="9">
        <f t="shared" ref="AH136:AH147" si="630">AF136/Z136</f>
        <v>16.027755012459291</v>
      </c>
      <c r="AI136" s="3">
        <f t="shared" ref="AI136:AI147" si="631">AH136*SQRT((AG136/AF136)^2+(AA136/Z136)^2)</f>
        <v>0.90413496762512524</v>
      </c>
      <c r="AJ136" s="22">
        <f t="shared" ref="AJ136:AJ147" si="632">(U136-1)*1000</f>
        <v>1109.2669936136801</v>
      </c>
      <c r="AK136" s="3">
        <f t="shared" ref="AK136:AK147" si="633">V136*1000</f>
        <v>1.3879255782247724</v>
      </c>
      <c r="AL136" s="3">
        <f t="shared" ref="AL136:AL147" si="634">AF136/Q136</f>
        <v>6.8757877011622036E-4</v>
      </c>
      <c r="AM136" s="3">
        <f t="shared" ref="AM136:AM147" si="635">AL136*SQRT((R136/Q136)^2+(AG136/AF136)^2)</f>
        <v>3.8626658404265182E-5</v>
      </c>
      <c r="AN136" s="9">
        <f>AL136*1/((AN135+AN137)/2)</f>
        <v>6.8520781316884385E-4</v>
      </c>
      <c r="AO136" s="21">
        <f t="shared" ref="AO136:AO147" si="636">AN136*SQRT((R136/Q136)^2+(AG136/AF136)^2)</f>
        <v>3.8493463273644658E-5</v>
      </c>
      <c r="AP136" s="58">
        <f t="shared" ref="AP136:AP147" si="637">ThU_Alter_Kombi(AN136,U136)</f>
        <v>3.5499999999999997E-2</v>
      </c>
      <c r="AQ136" s="58">
        <f t="shared" ref="AQ136:AQ147" si="638">Montealter(AN136,AO136,U136,V136)</f>
        <v>4.8999999999999998E-3</v>
      </c>
      <c r="AR136" s="58">
        <f t="shared" ref="AR136:AR147" si="639">(AQ136/AP136)*100</f>
        <v>13.802816901408452</v>
      </c>
      <c r="AS136" s="67">
        <f t="shared" ref="AS136:AS147" si="640">Z136/Q136</f>
        <v>4.2899256295203292E-5</v>
      </c>
      <c r="AT136" s="67">
        <f t="shared" ref="AT136:AT147" si="641">AS136*SQRT((Y136/X136)^2+(P136/O136)^2)</f>
        <v>2.1971741574561145E-7</v>
      </c>
      <c r="AU136" s="58">
        <v>0.75</v>
      </c>
      <c r="AV136" s="58">
        <f t="shared" ref="AV136:AV147" si="642">AU136/2</f>
        <v>0.375</v>
      </c>
      <c r="AW136" s="58">
        <f t="shared" ref="AW136:AW147" si="643">marincorr_age(AN136,U136,AS136,AU136)</f>
        <v>3.3799999999999997E-2</v>
      </c>
      <c r="AX136" s="57">
        <f t="shared" ref="AX136:AX147" si="644">marincorr_age_error(AN136, AO136, U136, V136, AS136, AT136, AU136, AV136)</f>
        <v>2.2275331999999999E-3</v>
      </c>
      <c r="AY136" s="47">
        <f t="shared" ref="AY136:AY147" si="645">SQRT(((AU136*EXP(-0.0000091577*AW136*1000))/(0.0000091577*(EXP(-0.0000091577*AW136*1000)+(AJ136/1000)*EXP(-(0.0000091577-0.0000028263)*AW136*1000)-AS136*AU136*EXP(-0.0000091577*AW136*1000))))^2*AT136^2+((AS136*EXP(-0.0000091577*AW136*1000))/(0.0000091577*(EXP(-0.0000091577*AW136*1000)+(AJ136/1000)*EXP(-(0.0000091577-0.0000028263)*AW136*1000)-AS136*AU136*EXP(-0.0000091577*AW136*1000))))^2*AV136^2+((0.0000091577/(0.0000091577-0.0000028263))*(EXP(-(0.0000091577-0.0000028263)*AW136*1000)-1)/(0.0000091577*(EXP(-0.0000091577*AW136*1000)+(AJ136/1000)*EXP(-(0.0000091577-0.0000028263)*AW136*1000)-AS136*AU136*EXP(-0.0000091577*AW136*1000))))^2*T136^2+(1/(0.0000091577*(EXP(-0.0000091577*AW136*1000)+(AJ136/1000)*EXP(-(0.0000091577-0.0000028263)*AW136*1000)-AS136*AU136*EXP(-0.0000091577*AW136*1000))))^2*AO136^2)/1000</f>
        <v>2.1604804646116306E-3</v>
      </c>
      <c r="AZ136" s="9" t="str">
        <f>Input!B136</f>
        <v>Nau 6-top</v>
      </c>
      <c r="BA136" s="48" t="str">
        <f>Input!E136</f>
        <v>Top</v>
      </c>
      <c r="BB136" s="58">
        <f t="shared" ref="BB136:BB147" si="646">((U136-1)*EXP(0.0000028263*AW136*1000))*1000</f>
        <v>1109.3729657753806</v>
      </c>
      <c r="BC136" s="22">
        <f t="shared" ref="BC136:BC147" si="647">SQRT((EXP(0.0000028263*AW136*1000)*V136)^2+((U136-1)*0.0000028263*EXP(0.0000028263*AW136*1000)*AX136*1000)^2)*1000</f>
        <v>1.388075742744846</v>
      </c>
      <c r="BD136" s="9">
        <f t="shared" ref="BD136:BD147" si="648">AW136*1000-58</f>
        <v>-24.200000000000003</v>
      </c>
      <c r="BE136" s="49">
        <f t="shared" ref="BE136:BE147" si="649">AY136/2*1000</f>
        <v>1.0802402323058153</v>
      </c>
      <c r="BF136" s="89">
        <f t="shared" ref="BF136:BF147" si="650">AY136/AW136*100</f>
        <v>6.3919540373125168</v>
      </c>
      <c r="BG136" s="85"/>
      <c r="BH136" s="85"/>
      <c r="BI136" s="85"/>
      <c r="BJ136" s="85"/>
      <c r="BK136" s="85"/>
      <c r="BL136" s="85"/>
      <c r="BM136" s="90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</row>
    <row r="137" spans="1:109" s="155" customFormat="1" ht="15" customHeight="1" x14ac:dyDescent="0.2">
      <c r="A137" s="138">
        <f>Input!A137</f>
        <v>8307</v>
      </c>
      <c r="B137" s="138" t="str">
        <f>Input!B137</f>
        <v>Hu1-13</v>
      </c>
      <c r="C137" s="138">
        <f>Input!O137</f>
        <v>2.1094706362250104</v>
      </c>
      <c r="D137" s="138">
        <f>C137*Input!P137/100</f>
        <v>2.6921621953393749E-2</v>
      </c>
      <c r="E137" s="139">
        <f>Input!M137</f>
        <v>2.7197087285130537</v>
      </c>
      <c r="F137" s="140">
        <f>E137*Input!N137/100</f>
        <v>2.295462822563873E-4</v>
      </c>
      <c r="G137" s="141">
        <f t="shared" si="625"/>
        <v>374.99343948737982</v>
      </c>
      <c r="H137" s="140">
        <f>G137*Input!L137/100</f>
        <v>3.0725583828400495E-2</v>
      </c>
      <c r="I137" s="138">
        <v>0</v>
      </c>
      <c r="J137" s="142">
        <f>(((C137*$G$4*0.000000001*Input!G137*(234/233))-(I137*0.000000000000001))/Input!F137)*1000000000000</f>
        <v>765.78745696146814</v>
      </c>
      <c r="K137" s="138">
        <f>J137*Input!P137/100</f>
        <v>9.773181981741681</v>
      </c>
      <c r="L137" s="143">
        <f t="shared" si="626"/>
        <v>10.590283885686741</v>
      </c>
      <c r="M137" s="144">
        <f>L137*Input!P137/100</f>
        <v>0.13515600276844278</v>
      </c>
      <c r="N137" s="138">
        <v>0</v>
      </c>
      <c r="O137" s="142">
        <f>(((G137*$D$4*0.000000001*Input!G137*(238/236))-(N137*0.000000001))/Input!F137)*1000000</f>
        <v>13.713095143842214</v>
      </c>
      <c r="P137" s="138">
        <f>O137*Input!N137/100</f>
        <v>1.1573996786847429E-3</v>
      </c>
      <c r="Q137" s="145">
        <f t="shared" si="627"/>
        <v>10.231329039710706</v>
      </c>
      <c r="R137" s="146">
        <f>Q137*Input!N137/100</f>
        <v>8.6353495099875501E-4</v>
      </c>
      <c r="S137" s="144">
        <f>Input!S137*0.0000028263/0.000000000155125</f>
        <v>0.99951731528791476</v>
      </c>
      <c r="T137" s="138">
        <f>S137*Input!T137/100</f>
        <v>1.4483873131960479E-3</v>
      </c>
      <c r="U137" s="144">
        <f>S137</f>
        <v>0.99951731528791476</v>
      </c>
      <c r="V137" s="138">
        <f>U137*Input!T137/100</f>
        <v>1.4483873131960479E-3</v>
      </c>
      <c r="W137" s="147">
        <v>0</v>
      </c>
      <c r="X137" s="142">
        <f>((($L$4*0.000000001*Input!G137/Input!W137*(232/229))-(W137*0.000000001))/Input!F137)*1000000000</f>
        <v>0.8887206246591649</v>
      </c>
      <c r="Y137" s="142">
        <f>X137*Input!X137/100</f>
        <v>5.4459163623014704E-3</v>
      </c>
      <c r="Z137" s="142">
        <f t="shared" si="628"/>
        <v>2.170001476361801E-4</v>
      </c>
      <c r="AA137" s="142">
        <f>Z137*Input!X137/100</f>
        <v>1.3297369520223849E-6</v>
      </c>
      <c r="AB137" s="143">
        <v>0</v>
      </c>
      <c r="AC137" s="143">
        <v>0.85</v>
      </c>
      <c r="AD137" s="142">
        <f>(((Input!G137*$L$4*0.000000001*Input!U137*(230/229))-((AB137*0.000000000000001)+(Input!G137*AC137*0.000000000000001)))/Input!F137)*1000000000000</f>
        <v>225.20429849281783</v>
      </c>
      <c r="AE137" s="142">
        <f>AD137*Input!V137/100</f>
        <v>1.0198510831766421</v>
      </c>
      <c r="AF137" s="142">
        <f t="shared" si="629"/>
        <v>10.266731497478098</v>
      </c>
      <c r="AG137" s="142">
        <f>AF137*Input!V137/100</f>
        <v>4.6493505268154156E-2</v>
      </c>
      <c r="AH137" s="138">
        <f t="shared" si="630"/>
        <v>47312.094527655252</v>
      </c>
      <c r="AI137" s="147">
        <f t="shared" si="631"/>
        <v>360.49822719404153</v>
      </c>
      <c r="AJ137" s="144">
        <f t="shared" si="632"/>
        <v>-0.48268471208523511</v>
      </c>
      <c r="AK137" s="147">
        <f t="shared" si="633"/>
        <v>1.4483873131960479</v>
      </c>
      <c r="AL137" s="147">
        <f t="shared" si="634"/>
        <v>1.003460201272971</v>
      </c>
      <c r="AM137" s="147">
        <f t="shared" si="635"/>
        <v>4.5450184721561567E-3</v>
      </c>
      <c r="AN137" s="138">
        <f>AF137/Q137</f>
        <v>1.003460201272971</v>
      </c>
      <c r="AO137" s="142">
        <f t="shared" si="636"/>
        <v>4.5450184721561567E-3</v>
      </c>
      <c r="AP137" s="138" t="str">
        <f t="shared" si="637"/>
        <v>Out of range</v>
      </c>
      <c r="AQ137" s="138" t="e">
        <f t="shared" si="638"/>
        <v>#VALUE!</v>
      </c>
      <c r="AR137" s="138" t="e">
        <f t="shared" si="639"/>
        <v>#VALUE!</v>
      </c>
      <c r="AS137" s="146">
        <f t="shared" si="640"/>
        <v>2.1209380207980862E-5</v>
      </c>
      <c r="AT137" s="146">
        <f t="shared" si="641"/>
        <v>1.2997950426218383E-7</v>
      </c>
      <c r="AU137" s="138">
        <v>0.75</v>
      </c>
      <c r="AV137" s="138">
        <f t="shared" si="642"/>
        <v>0.375</v>
      </c>
      <c r="AW137" s="138" t="str">
        <f t="shared" si="643"/>
        <v>Out of range</v>
      </c>
      <c r="AX137" s="148">
        <f t="shared" si="644"/>
        <v>189.17528080619999</v>
      </c>
      <c r="AY137" s="148" t="e">
        <f t="shared" si="645"/>
        <v>#VALUE!</v>
      </c>
      <c r="AZ137" s="138" t="str">
        <f>Input!B137</f>
        <v>Hu1-13</v>
      </c>
      <c r="BA137" s="149">
        <f>Input!E137</f>
        <v>0</v>
      </c>
      <c r="BB137" s="138" t="e">
        <f t="shared" si="646"/>
        <v>#VALUE!</v>
      </c>
      <c r="BC137" s="144" t="e">
        <f t="shared" si="647"/>
        <v>#VALUE!</v>
      </c>
      <c r="BD137" s="138" t="e">
        <f t="shared" si="648"/>
        <v>#VALUE!</v>
      </c>
      <c r="BE137" s="150" t="e">
        <f t="shared" si="649"/>
        <v>#VALUE!</v>
      </c>
      <c r="BF137" s="151" t="e">
        <f t="shared" si="650"/>
        <v>#VALUE!</v>
      </c>
      <c r="BG137" s="152"/>
      <c r="BH137" s="152"/>
      <c r="BI137" s="152"/>
      <c r="BJ137" s="152"/>
      <c r="BK137" s="152"/>
      <c r="BL137" s="152"/>
      <c r="BM137" s="156"/>
      <c r="BN137" s="152"/>
      <c r="BO137" s="152"/>
      <c r="BP137" s="152"/>
      <c r="BQ137" s="152"/>
      <c r="BR137" s="152"/>
      <c r="BS137" s="152"/>
      <c r="BT137" s="152"/>
      <c r="BU137" s="152"/>
      <c r="BV137" s="152"/>
      <c r="BW137" s="152"/>
      <c r="BX137" s="152"/>
      <c r="BY137" s="152"/>
      <c r="BZ137" s="152"/>
      <c r="CA137" s="152"/>
      <c r="CB137" s="152"/>
      <c r="CC137" s="152"/>
      <c r="CD137" s="152"/>
      <c r="CE137" s="152"/>
      <c r="CF137" s="152"/>
      <c r="CG137" s="152"/>
      <c r="CH137" s="152"/>
      <c r="CI137" s="152"/>
      <c r="CJ137" s="152"/>
      <c r="CK137" s="152"/>
      <c r="CL137" s="152"/>
      <c r="CM137" s="152"/>
      <c r="CN137" s="152"/>
      <c r="CO137" s="152"/>
      <c r="CP137" s="152"/>
      <c r="CQ137" s="152"/>
      <c r="CR137" s="152"/>
      <c r="CS137" s="152"/>
      <c r="CT137" s="152"/>
      <c r="CU137" s="152"/>
      <c r="CV137" s="152"/>
      <c r="CW137" s="152"/>
      <c r="CX137" s="152"/>
      <c r="CY137" s="152"/>
      <c r="CZ137" s="152"/>
      <c r="DA137" s="152"/>
      <c r="DB137" s="152"/>
      <c r="DC137" s="152"/>
      <c r="DD137" s="152"/>
      <c r="DE137" s="152"/>
    </row>
    <row r="138" spans="1:109" ht="15" customHeight="1" x14ac:dyDescent="0.2">
      <c r="A138" s="9">
        <f>Input!A138</f>
        <v>8342</v>
      </c>
      <c r="B138" s="9" t="str">
        <f>Input!B138</f>
        <v>Nau 6-bottom</v>
      </c>
      <c r="C138" s="9">
        <f>Input!O138</f>
        <v>5.1118234988016882</v>
      </c>
      <c r="D138" s="9">
        <f>C138*Input!P138/100</f>
        <v>3.6553872612631051E-2</v>
      </c>
      <c r="E138" s="11">
        <f>Input!M138</f>
        <v>3.2074583687783509</v>
      </c>
      <c r="F138" s="12">
        <f>E138*Input!N138/100</f>
        <v>4.1621110734461187E-4</v>
      </c>
      <c r="G138" s="13">
        <f t="shared" si="625"/>
        <v>442.24435988715902</v>
      </c>
      <c r="H138" s="12">
        <f>G138*Input!L138/100</f>
        <v>4.6024360397585937E-2</v>
      </c>
      <c r="I138" s="9">
        <v>0.3</v>
      </c>
      <c r="J138" s="21">
        <f>(((C138*$G$4*0.000000001*Input!G138*(234/233))-(I138*0.000000000000001))/Input!F138)*1000000000000</f>
        <v>148.00749486147245</v>
      </c>
      <c r="K138" s="9">
        <f>J138*Input!P138/100</f>
        <v>1.0583790919520553</v>
      </c>
      <c r="L138" s="14">
        <f t="shared" si="626"/>
        <v>2.0468360686027576</v>
      </c>
      <c r="M138" s="22">
        <f>L138*Input!P138/100</f>
        <v>1.4636613515349853E-2</v>
      </c>
      <c r="N138" s="9">
        <v>5.0000000000000001E-3</v>
      </c>
      <c r="O138" s="21">
        <f>(((G138*$D$4*0.000000001*Input!G138*(238/236))-(N138*0.000000001))/Input!F138)*1000000</f>
        <v>1.2898562661880539</v>
      </c>
      <c r="P138" s="58">
        <f>O138*Input!N138/100</f>
        <v>1.6737629709906148E-4</v>
      </c>
      <c r="Q138" s="66">
        <f t="shared" si="627"/>
        <v>0.96236070229766246</v>
      </c>
      <c r="R138" s="67">
        <f>Q138*Input!N138/100</f>
        <v>1.2487931798809511E-4</v>
      </c>
      <c r="S138" s="65">
        <f>Input!S138*0.0000028263/0.000000000155125</f>
        <v>2.0861151446464739</v>
      </c>
      <c r="T138" s="9">
        <f>S138*Input!T138/100</f>
        <v>1.3067210592601747E-3</v>
      </c>
      <c r="U138" s="9">
        <f>S138*1/((U137+U139)/2)</f>
        <v>2.087122566801717</v>
      </c>
      <c r="V138" s="9">
        <f>U138*Input!T138/100</f>
        <v>1.307352098131255E-3</v>
      </c>
      <c r="W138" s="3">
        <v>3.0000000000000001E-3</v>
      </c>
      <c r="X138" s="21">
        <f>((($L$4*0.000000001*Input!G138/Input!W138*(232/229))-(W138*0.000000001))/Input!F138)*1000000000</f>
        <v>0.24510660290343397</v>
      </c>
      <c r="Y138" s="21">
        <f>X138*Input!X138/100</f>
        <v>6.3070797515970948E-4</v>
      </c>
      <c r="Z138" s="21">
        <f t="shared" si="628"/>
        <v>5.9848019209688128E-5</v>
      </c>
      <c r="AA138" s="21">
        <f>Z138*Input!X138/100</f>
        <v>1.5400084112761765E-7</v>
      </c>
      <c r="AB138" s="14">
        <v>0.05</v>
      </c>
      <c r="AC138" s="14">
        <v>0.85</v>
      </c>
      <c r="AD138" s="21">
        <f>(((Input!G138*$L$4*0.000000001*Input!U138*(230/229))-((AB138*0.000000000000001)+(Input!G138*AC138*0.000000000000001)))/Input!F138)*1000000000000</f>
        <v>1.3403781066859298E-2</v>
      </c>
      <c r="AE138" s="21">
        <f>AD138*Input!V138/100</f>
        <v>8.8385854107846953E-4</v>
      </c>
      <c r="AF138" s="21">
        <f t="shared" si="629"/>
        <v>6.1105859073473092E-4</v>
      </c>
      <c r="AG138" s="21">
        <f>AF138*Input!V138/100</f>
        <v>4.0293806040717118E-5</v>
      </c>
      <c r="AH138" s="9">
        <f t="shared" si="630"/>
        <v>10.210172346619844</v>
      </c>
      <c r="AI138" s="3">
        <f t="shared" si="631"/>
        <v>0.67378125631724772</v>
      </c>
      <c r="AJ138" s="22">
        <f t="shared" si="632"/>
        <v>1087.1225668017171</v>
      </c>
      <c r="AK138" s="3">
        <f t="shared" si="633"/>
        <v>1.307352098131255</v>
      </c>
      <c r="AL138" s="3">
        <f t="shared" si="634"/>
        <v>6.3495796251427543E-4</v>
      </c>
      <c r="AM138" s="3">
        <f t="shared" si="635"/>
        <v>4.1869835253928286E-5</v>
      </c>
      <c r="AN138" s="9">
        <f>AL138*1/((AN137+AN139)/2)</f>
        <v>6.3276845629630307E-4</v>
      </c>
      <c r="AO138" s="21">
        <f t="shared" si="636"/>
        <v>4.1725456775279165E-5</v>
      </c>
      <c r="AP138" s="58">
        <f t="shared" si="637"/>
        <v>3.3099999999999997E-2</v>
      </c>
      <c r="AQ138" s="58">
        <f t="shared" si="638"/>
        <v>3.8E-3</v>
      </c>
      <c r="AR138" s="58">
        <f t="shared" si="639"/>
        <v>11.48036253776435</v>
      </c>
      <c r="AS138" s="67">
        <f t="shared" si="640"/>
        <v>6.2188760479100355E-5</v>
      </c>
      <c r="AT138" s="67">
        <f t="shared" si="641"/>
        <v>1.6022738047660077E-7</v>
      </c>
      <c r="AU138" s="58">
        <v>0.75</v>
      </c>
      <c r="AV138" s="58">
        <f t="shared" si="642"/>
        <v>0.375</v>
      </c>
      <c r="AW138" s="58">
        <f t="shared" si="643"/>
        <v>3.0700000000000002E-2</v>
      </c>
      <c r="AX138" s="57">
        <f t="shared" si="644"/>
        <v>2.5475380999999998E-3</v>
      </c>
      <c r="AY138" s="47">
        <f t="shared" si="645"/>
        <v>2.5014622893012816E-3</v>
      </c>
      <c r="AZ138" s="9" t="str">
        <f>Input!B138</f>
        <v>Nau 6-bottom</v>
      </c>
      <c r="BA138" s="48" t="str">
        <f>Input!E138</f>
        <v>Bottom</v>
      </c>
      <c r="BB138" s="58">
        <f t="shared" si="646"/>
        <v>1087.2168977035558</v>
      </c>
      <c r="BC138" s="22">
        <f t="shared" si="647"/>
        <v>1.3074889725928429</v>
      </c>
      <c r="BD138" s="9">
        <f t="shared" si="648"/>
        <v>-27.299999999999997</v>
      </c>
      <c r="BE138" s="49">
        <f t="shared" si="649"/>
        <v>1.2507311446506408</v>
      </c>
      <c r="BF138" s="89">
        <f t="shared" si="650"/>
        <v>8.1480856329031965</v>
      </c>
      <c r="BG138" s="85"/>
      <c r="BH138" s="85"/>
      <c r="BI138" s="85"/>
      <c r="BJ138" s="85"/>
      <c r="BK138" s="85"/>
      <c r="BL138" s="85"/>
      <c r="BM138" s="90"/>
      <c r="BN138" s="85"/>
      <c r="BO138" s="85"/>
      <c r="BP138" s="85"/>
      <c r="BQ138" s="85"/>
      <c r="BR138" s="85"/>
      <c r="BS138" s="85"/>
      <c r="BT138" s="85"/>
      <c r="BU138" s="85"/>
      <c r="BV138" s="85"/>
      <c r="BW138" s="85"/>
      <c r="BX138" s="85"/>
      <c r="BY138" s="85"/>
      <c r="BZ138" s="85"/>
      <c r="CA138" s="85"/>
      <c r="CB138" s="85"/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  <c r="CS138" s="85"/>
      <c r="CT138" s="85"/>
      <c r="CU138" s="85"/>
      <c r="CV138" s="85"/>
      <c r="CW138" s="85"/>
      <c r="CX138" s="85"/>
      <c r="CY138" s="85"/>
      <c r="CZ138" s="85"/>
      <c r="DA138" s="85"/>
      <c r="DB138" s="85"/>
      <c r="DC138" s="85"/>
      <c r="DD138" s="85"/>
      <c r="DE138" s="85"/>
    </row>
    <row r="139" spans="1:109" s="155" customFormat="1" ht="15" customHeight="1" x14ac:dyDescent="0.2">
      <c r="A139" s="138">
        <f>Input!A139</f>
        <v>8307</v>
      </c>
      <c r="B139" s="138" t="str">
        <f>Input!B139</f>
        <v>Hu1-13</v>
      </c>
      <c r="C139" s="138">
        <f>Input!O139</f>
        <v>2.1094706362250104</v>
      </c>
      <c r="D139" s="138">
        <f>C139*Input!P139/100</f>
        <v>2.6921621953393749E-2</v>
      </c>
      <c r="E139" s="139">
        <f>Input!M139</f>
        <v>2.7197087285130537</v>
      </c>
      <c r="F139" s="140">
        <f>E139*Input!N139/100</f>
        <v>2.295462822563873E-4</v>
      </c>
      <c r="G139" s="141">
        <f t="shared" si="625"/>
        <v>374.99343948737982</v>
      </c>
      <c r="H139" s="140">
        <f>G139*Input!L139/100</f>
        <v>3.0725583828400495E-2</v>
      </c>
      <c r="I139" s="138">
        <v>0</v>
      </c>
      <c r="J139" s="142">
        <f>(((C139*$G$4*0.000000001*Input!G139*(234/233))-(I139*0.000000000000001))/Input!F139)*1000000000000</f>
        <v>765.78745696146814</v>
      </c>
      <c r="K139" s="138">
        <f>J139*Input!P139/100</f>
        <v>9.773181981741681</v>
      </c>
      <c r="L139" s="143">
        <f t="shared" si="626"/>
        <v>10.590283885686741</v>
      </c>
      <c r="M139" s="144">
        <f>L139*Input!P139/100</f>
        <v>0.13515600276844278</v>
      </c>
      <c r="N139" s="138">
        <v>0</v>
      </c>
      <c r="O139" s="142">
        <f>(((G139*$D$4*0.000000001*Input!G139*(238/236))-(N139*0.000000001))/Input!F139)*1000000</f>
        <v>13.713095143842214</v>
      </c>
      <c r="P139" s="138">
        <f>O139*Input!N139/100</f>
        <v>1.1573996786847429E-3</v>
      </c>
      <c r="Q139" s="145">
        <f t="shared" si="627"/>
        <v>10.231329039710706</v>
      </c>
      <c r="R139" s="146">
        <f>Q139*Input!N139/100</f>
        <v>8.6353495099875501E-4</v>
      </c>
      <c r="S139" s="144">
        <f>Input!S139*0.0000028263/0.000000000155125</f>
        <v>0.99951731528791476</v>
      </c>
      <c r="T139" s="138">
        <f>S139*Input!T139/100</f>
        <v>1.4483873131960479E-3</v>
      </c>
      <c r="U139" s="144">
        <f>S139</f>
        <v>0.99951731528791476</v>
      </c>
      <c r="V139" s="138">
        <f>U139*Input!T139/100</f>
        <v>1.4483873131960479E-3</v>
      </c>
      <c r="W139" s="147">
        <v>0</v>
      </c>
      <c r="X139" s="142">
        <f>((($L$4*0.000000001*Input!G139/Input!W139*(232/229))-(W139*0.000000001))/Input!F139)*1000000000</f>
        <v>0.8887206246591649</v>
      </c>
      <c r="Y139" s="142">
        <f>X139*Input!X139/100</f>
        <v>5.4459163623014704E-3</v>
      </c>
      <c r="Z139" s="142">
        <f t="shared" si="628"/>
        <v>2.170001476361801E-4</v>
      </c>
      <c r="AA139" s="142">
        <f>Z139*Input!X139/100</f>
        <v>1.3297369520223849E-6</v>
      </c>
      <c r="AB139" s="143">
        <v>0</v>
      </c>
      <c r="AC139" s="143">
        <v>0.85</v>
      </c>
      <c r="AD139" s="142">
        <f>(((Input!G139*$L$4*0.000000001*Input!U139*(230/229))-((AB139*0.000000000000001)+(Input!G139*AC139*0.000000000000001)))/Input!F139)*1000000000000</f>
        <v>225.20429849281783</v>
      </c>
      <c r="AE139" s="142">
        <f>AD139*Input!V139/100</f>
        <v>1.0198510831766421</v>
      </c>
      <c r="AF139" s="142">
        <f t="shared" si="629"/>
        <v>10.266731497478098</v>
      </c>
      <c r="AG139" s="142">
        <f>AF139*Input!V139/100</f>
        <v>4.6493505268154156E-2</v>
      </c>
      <c r="AH139" s="138">
        <f t="shared" si="630"/>
        <v>47312.094527655252</v>
      </c>
      <c r="AI139" s="147">
        <f t="shared" si="631"/>
        <v>360.49822719404153</v>
      </c>
      <c r="AJ139" s="144">
        <f t="shared" si="632"/>
        <v>-0.48268471208523511</v>
      </c>
      <c r="AK139" s="147">
        <f t="shared" si="633"/>
        <v>1.4483873131960479</v>
      </c>
      <c r="AL139" s="147">
        <f t="shared" si="634"/>
        <v>1.003460201272971</v>
      </c>
      <c r="AM139" s="147">
        <f t="shared" si="635"/>
        <v>4.5450184721561567E-3</v>
      </c>
      <c r="AN139" s="138">
        <f>AF139/Q139</f>
        <v>1.003460201272971</v>
      </c>
      <c r="AO139" s="142">
        <f t="shared" si="636"/>
        <v>4.5450184721561567E-3</v>
      </c>
      <c r="AP139" s="138" t="str">
        <f t="shared" si="637"/>
        <v>Out of range</v>
      </c>
      <c r="AQ139" s="138" t="e">
        <f t="shared" si="638"/>
        <v>#VALUE!</v>
      </c>
      <c r="AR139" s="138" t="e">
        <f t="shared" si="639"/>
        <v>#VALUE!</v>
      </c>
      <c r="AS139" s="146">
        <f t="shared" si="640"/>
        <v>2.1209380207980862E-5</v>
      </c>
      <c r="AT139" s="146">
        <f t="shared" si="641"/>
        <v>1.2997950426218383E-7</v>
      </c>
      <c r="AU139" s="138">
        <v>0.75</v>
      </c>
      <c r="AV139" s="138">
        <f t="shared" si="642"/>
        <v>0.375</v>
      </c>
      <c r="AW139" s="138" t="str">
        <f t="shared" si="643"/>
        <v>Out of range</v>
      </c>
      <c r="AX139" s="148">
        <f t="shared" si="644"/>
        <v>280.73521669460001</v>
      </c>
      <c r="AY139" s="148" t="e">
        <f t="shared" si="645"/>
        <v>#VALUE!</v>
      </c>
      <c r="AZ139" s="138" t="str">
        <f>Input!B139</f>
        <v>Hu1-13</v>
      </c>
      <c r="BA139" s="149">
        <f>Input!E139</f>
        <v>0</v>
      </c>
      <c r="BB139" s="138" t="e">
        <f t="shared" si="646"/>
        <v>#VALUE!</v>
      </c>
      <c r="BC139" s="144" t="e">
        <f t="shared" si="647"/>
        <v>#VALUE!</v>
      </c>
      <c r="BD139" s="138" t="e">
        <f t="shared" si="648"/>
        <v>#VALUE!</v>
      </c>
      <c r="BE139" s="150" t="e">
        <f t="shared" si="649"/>
        <v>#VALUE!</v>
      </c>
      <c r="BF139" s="151" t="e">
        <f t="shared" si="650"/>
        <v>#VALUE!</v>
      </c>
      <c r="BG139" s="152"/>
      <c r="BH139" s="152"/>
      <c r="BI139" s="152"/>
      <c r="BJ139" s="152"/>
      <c r="BK139" s="152"/>
      <c r="BL139" s="152"/>
      <c r="BM139" s="156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</row>
    <row r="140" spans="1:109" ht="15" customHeight="1" x14ac:dyDescent="0.2">
      <c r="A140" s="9">
        <f>Input!A140</f>
        <v>8343</v>
      </c>
      <c r="B140" s="9" t="str">
        <f>Input!B140</f>
        <v>Nau 7-2</v>
      </c>
      <c r="C140" s="9">
        <f>Input!O140</f>
        <v>8.3419250006052472</v>
      </c>
      <c r="D140" s="9">
        <f>C140*Input!P140/100</f>
        <v>5.2396273844309942E-2</v>
      </c>
      <c r="E140" s="11">
        <f>Input!M140</f>
        <v>5.2637306214344743</v>
      </c>
      <c r="F140" s="12">
        <f>E140*Input!N140/100</f>
        <v>7.9745499665473548E-4</v>
      </c>
      <c r="G140" s="13">
        <f t="shared" si="625"/>
        <v>725.76317808338536</v>
      </c>
      <c r="H140" s="12">
        <f>G140*Input!L140/100</f>
        <v>5.1763960601865604E-2</v>
      </c>
      <c r="I140" s="9">
        <v>0.3</v>
      </c>
      <c r="J140" s="21">
        <f>(((C140*$G$4*0.000000001*Input!G140*(234/233))-(I140*0.000000000000001))/Input!F140)*1000000000000</f>
        <v>169.17203898681586</v>
      </c>
      <c r="K140" s="9">
        <f>J140*Input!P140/100</f>
        <v>1.0625826150331437</v>
      </c>
      <c r="L140" s="14">
        <f t="shared" si="626"/>
        <v>2.3395263295374025</v>
      </c>
      <c r="M140" s="22">
        <f>L140*Input!P140/100</f>
        <v>1.4694745184057768E-2</v>
      </c>
      <c r="N140" s="9">
        <v>5.0000000000000001E-3</v>
      </c>
      <c r="O140" s="21">
        <f>(((G140*$D$4*0.000000001*Input!G140*(238/236))-(N140*0.000000001))/Input!F140)*1000000</f>
        <v>1.4826229160351923</v>
      </c>
      <c r="P140" s="58">
        <f>O140*Input!N140/100</f>
        <v>2.246173175603866E-4</v>
      </c>
      <c r="Q140" s="66">
        <f t="shared" si="627"/>
        <v>1.1061837416466169</v>
      </c>
      <c r="R140" s="67">
        <f>Q140*Input!N140/100</f>
        <v>1.6758679640675205E-4</v>
      </c>
      <c r="S140" s="65">
        <f>Input!S140*0.0000028263/0.000000000155125</f>
        <v>2.077666719606607</v>
      </c>
      <c r="T140" s="9">
        <f>S140*Input!T140/100</f>
        <v>1.3136356217450719E-3</v>
      </c>
      <c r="U140" s="9">
        <f>S140*1/((U139+U141)/2)</f>
        <v>2.0786700618669394</v>
      </c>
      <c r="V140" s="9">
        <f>U140*Input!T140/100</f>
        <v>1.3142699997815187E-3</v>
      </c>
      <c r="W140" s="3">
        <v>3.0000000000000001E-3</v>
      </c>
      <c r="X140" s="21">
        <f>((($L$4*0.000000001*Input!G140/Input!W140*(232/229))-(W140*0.000000001))/Input!F140)*1000000000</f>
        <v>0.58366715512092471</v>
      </c>
      <c r="Y140" s="21">
        <f>X140*Input!X140/100</f>
        <v>2.2177235418988201E-3</v>
      </c>
      <c r="Z140" s="21">
        <f t="shared" si="628"/>
        <v>1.4251481885007889E-4</v>
      </c>
      <c r="AA140" s="21">
        <f>Z140*Input!X140/100</f>
        <v>5.4150463335183631E-7</v>
      </c>
      <c r="AB140" s="14">
        <v>0.05</v>
      </c>
      <c r="AC140" s="14">
        <v>0.85</v>
      </c>
      <c r="AD140" s="21">
        <f>(((Input!G140*$L$4*0.000000001*Input!U140*(230/229))-((AB140*0.000000000000001)+(Input!G140*AC140*0.000000000000001)))/Input!F140)*1000000000000</f>
        <v>2.9263407207769924E-2</v>
      </c>
      <c r="AE140" s="21">
        <f>AD140*Input!V140/100</f>
        <v>1.1725334754790024E-3</v>
      </c>
      <c r="AF140" s="21">
        <f t="shared" si="629"/>
        <v>1.3340755328128014E-3</v>
      </c>
      <c r="AG140" s="21">
        <f>AF140*Input!V140/100</f>
        <v>5.3454070127048015E-5</v>
      </c>
      <c r="AH140" s="9">
        <f t="shared" si="630"/>
        <v>9.3609600992876878</v>
      </c>
      <c r="AI140" s="3">
        <f t="shared" si="631"/>
        <v>0.37675995553818176</v>
      </c>
      <c r="AJ140" s="22">
        <f t="shared" si="632"/>
        <v>1078.6700618669395</v>
      </c>
      <c r="AK140" s="3">
        <f t="shared" si="633"/>
        <v>1.3142699997815188</v>
      </c>
      <c r="AL140" s="3">
        <f t="shared" si="634"/>
        <v>1.2060162182703524E-3</v>
      </c>
      <c r="AM140" s="3">
        <f t="shared" si="635"/>
        <v>4.8323303092870373E-5</v>
      </c>
      <c r="AN140" s="9">
        <f>AL140*1/((AN139+AN141)/2)</f>
        <v>1.201857549248513E-3</v>
      </c>
      <c r="AO140" s="21">
        <f t="shared" si="636"/>
        <v>4.8156671317475599E-5</v>
      </c>
      <c r="AP140" s="58">
        <f t="shared" si="637"/>
        <v>6.3200000000000006E-2</v>
      </c>
      <c r="AQ140" s="58">
        <f t="shared" si="638"/>
        <v>4.3E-3</v>
      </c>
      <c r="AR140" s="58">
        <f t="shared" si="639"/>
        <v>6.8037974683544293</v>
      </c>
      <c r="AS140" s="67">
        <f t="shared" si="640"/>
        <v>1.2883467138826099E-4</v>
      </c>
      <c r="AT140" s="67">
        <f t="shared" si="641"/>
        <v>4.8991400100609496E-7</v>
      </c>
      <c r="AU140" s="58">
        <v>0.75</v>
      </c>
      <c r="AV140" s="58">
        <f t="shared" si="642"/>
        <v>0.375</v>
      </c>
      <c r="AW140" s="58">
        <f t="shared" si="643"/>
        <v>5.8099999999999999E-2</v>
      </c>
      <c r="AX140" s="57">
        <f t="shared" si="644"/>
        <v>3.4365885000000001E-3</v>
      </c>
      <c r="AY140" s="47">
        <f t="shared" si="645"/>
        <v>3.5845271336448913E-3</v>
      </c>
      <c r="AZ140" s="9" t="str">
        <f>Input!B140</f>
        <v>Nau 7-2</v>
      </c>
      <c r="BA140" s="48">
        <f>Input!E140</f>
        <v>0.2</v>
      </c>
      <c r="BB140" s="58">
        <f t="shared" si="646"/>
        <v>1078.8472026963939</v>
      </c>
      <c r="BC140" s="22">
        <f t="shared" si="647"/>
        <v>1.3145275967827201</v>
      </c>
      <c r="BD140" s="9">
        <f t="shared" si="648"/>
        <v>0.10000000000000142</v>
      </c>
      <c r="BE140" s="49">
        <f t="shared" si="649"/>
        <v>1.7922635668224456</v>
      </c>
      <c r="BF140" s="89">
        <f t="shared" si="650"/>
        <v>6.1695819856194341</v>
      </c>
      <c r="BG140" s="85"/>
      <c r="BH140" s="85"/>
      <c r="BI140" s="85"/>
      <c r="BJ140" s="85"/>
      <c r="BK140" s="85"/>
      <c r="BL140" s="85"/>
      <c r="BM140" s="90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</row>
    <row r="141" spans="1:109" s="155" customFormat="1" ht="15" customHeight="1" x14ac:dyDescent="0.2">
      <c r="A141" s="138">
        <f>Input!A141</f>
        <v>8307</v>
      </c>
      <c r="B141" s="138" t="str">
        <f>Input!B141</f>
        <v>Hu1-13</v>
      </c>
      <c r="C141" s="138">
        <f>Input!O141</f>
        <v>2.1094706362250104</v>
      </c>
      <c r="D141" s="138">
        <f>C141*Input!P141/100</f>
        <v>2.6921621953393749E-2</v>
      </c>
      <c r="E141" s="139">
        <f>Input!M141</f>
        <v>2.7197087285130537</v>
      </c>
      <c r="F141" s="140">
        <f>E141*Input!N141/100</f>
        <v>2.295462822563873E-4</v>
      </c>
      <c r="G141" s="141">
        <f t="shared" si="625"/>
        <v>374.99343948737982</v>
      </c>
      <c r="H141" s="140">
        <f>G141*Input!L141/100</f>
        <v>3.0725583828400495E-2</v>
      </c>
      <c r="I141" s="138">
        <v>0</v>
      </c>
      <c r="J141" s="142">
        <f>(((C141*$G$4*0.000000001*Input!G141*(234/233))-(I141*0.000000000000001))/Input!F141)*1000000000000</f>
        <v>765.78745696146814</v>
      </c>
      <c r="K141" s="138">
        <f>J141*Input!P141/100</f>
        <v>9.773181981741681</v>
      </c>
      <c r="L141" s="143">
        <f t="shared" si="626"/>
        <v>10.590283885686741</v>
      </c>
      <c r="M141" s="144">
        <f>L141*Input!P141/100</f>
        <v>0.13515600276844278</v>
      </c>
      <c r="N141" s="138">
        <v>0</v>
      </c>
      <c r="O141" s="142">
        <f>(((G141*$D$4*0.000000001*Input!G141*(238/236))-(N141*0.000000001))/Input!F141)*1000000</f>
        <v>13.713095143842214</v>
      </c>
      <c r="P141" s="138">
        <f>O141*Input!N141/100</f>
        <v>1.1573996786847429E-3</v>
      </c>
      <c r="Q141" s="145">
        <f t="shared" si="627"/>
        <v>10.231329039710706</v>
      </c>
      <c r="R141" s="146">
        <f>Q141*Input!N141/100</f>
        <v>8.6353495099875501E-4</v>
      </c>
      <c r="S141" s="144">
        <f>Input!S141*0.0000028263/0.000000000155125</f>
        <v>0.99951731528791476</v>
      </c>
      <c r="T141" s="138">
        <f>S141*Input!T141/100</f>
        <v>1.4483873131960479E-3</v>
      </c>
      <c r="U141" s="144">
        <f>S141</f>
        <v>0.99951731528791476</v>
      </c>
      <c r="V141" s="138">
        <f>U141*Input!T141/100</f>
        <v>1.4483873131960479E-3</v>
      </c>
      <c r="W141" s="147">
        <v>0</v>
      </c>
      <c r="X141" s="142">
        <f>((($L$4*0.000000001*Input!G141/Input!W141*(232/229))-(W141*0.000000001))/Input!F141)*1000000000</f>
        <v>0.8887206246591649</v>
      </c>
      <c r="Y141" s="142">
        <f>X141*Input!X141/100</f>
        <v>5.4459163623014704E-3</v>
      </c>
      <c r="Z141" s="142">
        <f t="shared" si="628"/>
        <v>2.170001476361801E-4</v>
      </c>
      <c r="AA141" s="142">
        <f>Z141*Input!X141/100</f>
        <v>1.3297369520223849E-6</v>
      </c>
      <c r="AB141" s="143">
        <v>0</v>
      </c>
      <c r="AC141" s="143">
        <v>0.85</v>
      </c>
      <c r="AD141" s="142">
        <f>(((Input!G141*$L$4*0.000000001*Input!U141*(230/229))-((AB141*0.000000000000001)+(Input!G141*AC141*0.000000000000001)))/Input!F141)*1000000000000</f>
        <v>225.20429849281783</v>
      </c>
      <c r="AE141" s="142">
        <f>AD141*Input!V141/100</f>
        <v>1.0198510831766421</v>
      </c>
      <c r="AF141" s="142">
        <f t="shared" si="629"/>
        <v>10.266731497478098</v>
      </c>
      <c r="AG141" s="142">
        <f>AF141*Input!V141/100</f>
        <v>4.6493505268154156E-2</v>
      </c>
      <c r="AH141" s="138">
        <f t="shared" si="630"/>
        <v>47312.094527655252</v>
      </c>
      <c r="AI141" s="147">
        <f t="shared" si="631"/>
        <v>360.49822719404153</v>
      </c>
      <c r="AJ141" s="144">
        <f t="shared" si="632"/>
        <v>-0.48268471208523511</v>
      </c>
      <c r="AK141" s="147">
        <f t="shared" si="633"/>
        <v>1.4483873131960479</v>
      </c>
      <c r="AL141" s="147">
        <f t="shared" si="634"/>
        <v>1.003460201272971</v>
      </c>
      <c r="AM141" s="147">
        <f t="shared" si="635"/>
        <v>4.5450184721561567E-3</v>
      </c>
      <c r="AN141" s="138">
        <f>AF141/Q141</f>
        <v>1.003460201272971</v>
      </c>
      <c r="AO141" s="142">
        <f t="shared" si="636"/>
        <v>4.5450184721561567E-3</v>
      </c>
      <c r="AP141" s="138" t="str">
        <f t="shared" si="637"/>
        <v>Out of range</v>
      </c>
      <c r="AQ141" s="138" t="e">
        <f t="shared" si="638"/>
        <v>#VALUE!</v>
      </c>
      <c r="AR141" s="138" t="e">
        <f t="shared" si="639"/>
        <v>#VALUE!</v>
      </c>
      <c r="AS141" s="146">
        <f t="shared" si="640"/>
        <v>2.1209380207980862E-5</v>
      </c>
      <c r="AT141" s="146">
        <f t="shared" si="641"/>
        <v>1.2997950426218383E-7</v>
      </c>
      <c r="AU141" s="138">
        <v>0.75</v>
      </c>
      <c r="AV141" s="138">
        <f t="shared" si="642"/>
        <v>0.375</v>
      </c>
      <c r="AW141" s="138" t="str">
        <f t="shared" si="643"/>
        <v>Out of range</v>
      </c>
      <c r="AX141" s="148">
        <f t="shared" si="644"/>
        <v>213.92745777139999</v>
      </c>
      <c r="AY141" s="148" t="e">
        <f t="shared" si="645"/>
        <v>#VALUE!</v>
      </c>
      <c r="AZ141" s="138" t="str">
        <f>Input!B141</f>
        <v>Hu1-13</v>
      </c>
      <c r="BA141" s="149">
        <f>Input!E141</f>
        <v>0</v>
      </c>
      <c r="BB141" s="138" t="e">
        <f t="shared" si="646"/>
        <v>#VALUE!</v>
      </c>
      <c r="BC141" s="144" t="e">
        <f t="shared" si="647"/>
        <v>#VALUE!</v>
      </c>
      <c r="BD141" s="138" t="e">
        <f t="shared" si="648"/>
        <v>#VALUE!</v>
      </c>
      <c r="BE141" s="150" t="e">
        <f t="shared" si="649"/>
        <v>#VALUE!</v>
      </c>
      <c r="BF141" s="151" t="e">
        <f t="shared" si="650"/>
        <v>#VALUE!</v>
      </c>
      <c r="BG141" s="152"/>
      <c r="BH141" s="152"/>
      <c r="BI141" s="152"/>
      <c r="BJ141" s="152"/>
      <c r="BK141" s="152"/>
      <c r="BL141" s="152"/>
      <c r="BM141" s="156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</row>
    <row r="142" spans="1:109" ht="15" customHeight="1" x14ac:dyDescent="0.2">
      <c r="A142" s="9">
        <f>Input!A142</f>
        <v>8344</v>
      </c>
      <c r="B142" s="9" t="str">
        <f>Input!B142</f>
        <v>Nau 7-10</v>
      </c>
      <c r="C142" s="9">
        <f>Input!O142</f>
        <v>8.3902027561582262</v>
      </c>
      <c r="D142" s="9">
        <f>C142*Input!P142/100</f>
        <v>4.954787043881461E-2</v>
      </c>
      <c r="E142" s="11">
        <f>Input!M142</f>
        <v>5.3560586863490807</v>
      </c>
      <c r="F142" s="12">
        <f>E142*Input!N142/100</f>
        <v>4.1312296918608694E-4</v>
      </c>
      <c r="G142" s="13">
        <f t="shared" si="625"/>
        <v>738.49337167381123</v>
      </c>
      <c r="H142" s="12">
        <f>G142*Input!L142/100</f>
        <v>5.6227181042231622E-2</v>
      </c>
      <c r="I142" s="9">
        <v>0.3</v>
      </c>
      <c r="J142" s="21">
        <f>(((C142*$G$4*0.000000001*Input!G142*(234/233))-(I142*0.000000000000001))/Input!F142)*1000000000000</f>
        <v>173.60869311979971</v>
      </c>
      <c r="K142" s="9">
        <f>J142*Input!P142/100</f>
        <v>1.0252363719623012</v>
      </c>
      <c r="L142" s="14">
        <f t="shared" si="626"/>
        <v>2.4008820312321464</v>
      </c>
      <c r="M142" s="22">
        <f>L142*Input!P142/100</f>
        <v>1.4178273789039891E-2</v>
      </c>
      <c r="N142" s="9">
        <v>5.0000000000000001E-3</v>
      </c>
      <c r="O142" s="21">
        <f>(((G142*$D$4*0.000000001*Input!G142*(238/236))-(N142*0.000000001))/Input!F142)*1000000</f>
        <v>1.5392858538456837</v>
      </c>
      <c r="P142" s="58">
        <f>O142*Input!N142/100</f>
        <v>1.187280385832248E-4</v>
      </c>
      <c r="Q142" s="66">
        <f t="shared" si="627"/>
        <v>1.1484599130736144</v>
      </c>
      <c r="R142" s="67">
        <f>Q142*Input!N142/100</f>
        <v>8.8582892209416008E-5</v>
      </c>
      <c r="S142" s="65">
        <f>Input!S142*0.0000028263/0.000000000155125</f>
        <v>2.0542444278240852</v>
      </c>
      <c r="T142" s="9">
        <f>S142*Input!T142/100</f>
        <v>1.1432853511019537E-3</v>
      </c>
      <c r="U142" s="9">
        <f>S142*1/((U141+U143)/2)</f>
        <v>2.0552364590425851</v>
      </c>
      <c r="V142" s="9">
        <f>U142*Input!T142/100</f>
        <v>1.1438374639589171E-3</v>
      </c>
      <c r="W142" s="3">
        <v>3.0000000000000001E-3</v>
      </c>
      <c r="X142" s="21">
        <f>((($L$4*0.000000001*Input!G142/Input!W142*(232/229))-(W142*0.000000001))/Input!F142)*1000000000</f>
        <v>2.4050837580701958</v>
      </c>
      <c r="Y142" s="21">
        <f>X142*Input!X142/100</f>
        <v>9.9361313085528386E-3</v>
      </c>
      <c r="Z142" s="21">
        <f t="shared" si="628"/>
        <v>5.8725263721517399E-4</v>
      </c>
      <c r="AA142" s="21">
        <f>Z142*Input!X142/100</f>
        <v>2.4261189636679628E-6</v>
      </c>
      <c r="AB142" s="14">
        <v>0.05</v>
      </c>
      <c r="AC142" s="14">
        <v>0.85</v>
      </c>
      <c r="AD142" s="21">
        <f>(((Input!G142*$L$4*0.000000001*Input!U142*(230/229))-((AB142*0.000000000000001)+(Input!G142*AC142*0.000000000000001)))/Input!F142)*1000000000000</f>
        <v>3.8640020673725323E-2</v>
      </c>
      <c r="AE142" s="21">
        <f>AD142*Input!V142/100</f>
        <v>9.189471539231168E-4</v>
      </c>
      <c r="AF142" s="21">
        <f t="shared" si="629"/>
        <v>1.7615414979603166E-3</v>
      </c>
      <c r="AG142" s="21">
        <f>AF142*Input!V142/100</f>
        <v>4.1893444098720004E-5</v>
      </c>
      <c r="AH142" s="9">
        <f t="shared" si="630"/>
        <v>2.9996314811181919</v>
      </c>
      <c r="AI142" s="3">
        <f t="shared" si="631"/>
        <v>7.2406389868075335E-2</v>
      </c>
      <c r="AJ142" s="22">
        <f t="shared" si="632"/>
        <v>1055.236459042585</v>
      </c>
      <c r="AK142" s="3">
        <f t="shared" si="633"/>
        <v>1.1438374639589171</v>
      </c>
      <c r="AL142" s="3">
        <f t="shared" si="634"/>
        <v>1.5338293290933565E-3</v>
      </c>
      <c r="AM142" s="3">
        <f t="shared" si="635"/>
        <v>3.6478125142475997E-5</v>
      </c>
      <c r="AN142" s="9">
        <f>AL142*1/((AN141+AN143)/2)</f>
        <v>1.5285402720980553E-3</v>
      </c>
      <c r="AO142" s="21">
        <f t="shared" si="636"/>
        <v>3.635233873371412E-5</v>
      </c>
      <c r="AP142" s="58">
        <f t="shared" si="637"/>
        <v>8.1199999999999994E-2</v>
      </c>
      <c r="AQ142" s="58">
        <f t="shared" si="638"/>
        <v>2.2000000000000001E-3</v>
      </c>
      <c r="AR142" s="58">
        <f t="shared" si="639"/>
        <v>2.7093596059113305</v>
      </c>
      <c r="AS142" s="67">
        <f t="shared" si="640"/>
        <v>5.1133925575470396E-4</v>
      </c>
      <c r="AT142" s="67">
        <f t="shared" si="641"/>
        <v>2.112865881549466E-6</v>
      </c>
      <c r="AU142" s="58">
        <v>0.75</v>
      </c>
      <c r="AV142" s="58">
        <f t="shared" si="642"/>
        <v>0.375</v>
      </c>
      <c r="AW142" s="58">
        <f t="shared" si="643"/>
        <v>6.0900000000000003E-2</v>
      </c>
      <c r="AX142" s="57">
        <f t="shared" si="644"/>
        <v>1.04497301E-2</v>
      </c>
      <c r="AY142" s="47">
        <f t="shared" si="645"/>
        <v>1.0371159081232553E-2</v>
      </c>
      <c r="AZ142" s="9" t="str">
        <f>Input!B142</f>
        <v>Nau 7-10</v>
      </c>
      <c r="BA142" s="48">
        <f>Input!E142</f>
        <v>1</v>
      </c>
      <c r="BB142" s="58">
        <f t="shared" si="646"/>
        <v>1055.4181037362061</v>
      </c>
      <c r="BC142" s="22">
        <f t="shared" si="647"/>
        <v>1.1444589269858834</v>
      </c>
      <c r="BD142" s="9">
        <f t="shared" si="648"/>
        <v>2.9000000000000057</v>
      </c>
      <c r="BE142" s="49">
        <f t="shared" si="649"/>
        <v>5.1855795406162768</v>
      </c>
      <c r="BF142" s="89">
        <f t="shared" si="650"/>
        <v>17.029817867376934</v>
      </c>
      <c r="BG142" s="85"/>
      <c r="BH142" s="85"/>
      <c r="BI142" s="85"/>
      <c r="BJ142" s="85"/>
      <c r="BK142" s="85"/>
      <c r="BL142" s="85"/>
      <c r="BM142" s="90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</row>
    <row r="143" spans="1:109" s="155" customFormat="1" ht="15" customHeight="1" x14ac:dyDescent="0.2">
      <c r="A143" s="138">
        <f>Input!A143</f>
        <v>8307</v>
      </c>
      <c r="B143" s="138" t="str">
        <f>Input!B143</f>
        <v>Hu1-13</v>
      </c>
      <c r="C143" s="138">
        <f>Input!O143</f>
        <v>2.1094706362250104</v>
      </c>
      <c r="D143" s="138">
        <f>C143*Input!P143/100</f>
        <v>2.6921621953393749E-2</v>
      </c>
      <c r="E143" s="139">
        <f>Input!M143</f>
        <v>2.7197087285130537</v>
      </c>
      <c r="F143" s="140">
        <f>E143*Input!N143/100</f>
        <v>2.295462822563873E-4</v>
      </c>
      <c r="G143" s="141">
        <f t="shared" si="625"/>
        <v>374.99343948737982</v>
      </c>
      <c r="H143" s="140">
        <f>G143*Input!L143/100</f>
        <v>3.0725583828400495E-2</v>
      </c>
      <c r="I143" s="138">
        <v>0</v>
      </c>
      <c r="J143" s="142">
        <f>(((C143*$G$4*0.000000001*Input!G143*(234/233))-(I143*0.000000000000001))/Input!F143)*1000000000000</f>
        <v>765.78745696146814</v>
      </c>
      <c r="K143" s="138">
        <f>J143*Input!P143/100</f>
        <v>9.773181981741681</v>
      </c>
      <c r="L143" s="143">
        <f t="shared" si="626"/>
        <v>10.590283885686741</v>
      </c>
      <c r="M143" s="144">
        <f>L143*Input!P143/100</f>
        <v>0.13515600276844278</v>
      </c>
      <c r="N143" s="138">
        <v>0</v>
      </c>
      <c r="O143" s="142">
        <f>(((G143*$D$4*0.000000001*Input!G143*(238/236))-(N143*0.000000001))/Input!F143)*1000000</f>
        <v>13.713095143842214</v>
      </c>
      <c r="P143" s="138">
        <f>O143*Input!N143/100</f>
        <v>1.1573996786847429E-3</v>
      </c>
      <c r="Q143" s="145">
        <f t="shared" si="627"/>
        <v>10.231329039710706</v>
      </c>
      <c r="R143" s="146">
        <f>Q143*Input!N143/100</f>
        <v>8.6353495099875501E-4</v>
      </c>
      <c r="S143" s="144">
        <f>Input!S143*0.0000028263/0.000000000155125</f>
        <v>0.99951731528791476</v>
      </c>
      <c r="T143" s="138">
        <f>S143*Input!T143/100</f>
        <v>1.4483873131960479E-3</v>
      </c>
      <c r="U143" s="144">
        <f>S143</f>
        <v>0.99951731528791476</v>
      </c>
      <c r="V143" s="138">
        <f>U143*Input!T143/100</f>
        <v>1.4483873131960479E-3</v>
      </c>
      <c r="W143" s="147">
        <v>0</v>
      </c>
      <c r="X143" s="142">
        <f>((($L$4*0.000000001*Input!G143/Input!W143*(232/229))-(W143*0.000000001))/Input!F143)*1000000000</f>
        <v>0.8887206246591649</v>
      </c>
      <c r="Y143" s="142">
        <f>X143*Input!X143/100</f>
        <v>5.4459163623014704E-3</v>
      </c>
      <c r="Z143" s="142">
        <f t="shared" si="628"/>
        <v>2.170001476361801E-4</v>
      </c>
      <c r="AA143" s="142">
        <f>Z143*Input!X143/100</f>
        <v>1.3297369520223849E-6</v>
      </c>
      <c r="AB143" s="143">
        <v>0</v>
      </c>
      <c r="AC143" s="143">
        <v>0.85</v>
      </c>
      <c r="AD143" s="142">
        <f>(((Input!G143*$L$4*0.000000001*Input!U143*(230/229))-((AB143*0.000000000000001)+(Input!G143*AC143*0.000000000000001)))/Input!F143)*1000000000000</f>
        <v>225.20429849281783</v>
      </c>
      <c r="AE143" s="142">
        <f>AD143*Input!V143/100</f>
        <v>1.0198510831766421</v>
      </c>
      <c r="AF143" s="142">
        <f t="shared" si="629"/>
        <v>10.266731497478098</v>
      </c>
      <c r="AG143" s="142">
        <f>AF143*Input!V143/100</f>
        <v>4.6493505268154156E-2</v>
      </c>
      <c r="AH143" s="138">
        <f t="shared" si="630"/>
        <v>47312.094527655252</v>
      </c>
      <c r="AI143" s="147">
        <f t="shared" si="631"/>
        <v>360.49822719404153</v>
      </c>
      <c r="AJ143" s="144">
        <f t="shared" si="632"/>
        <v>-0.48268471208523511</v>
      </c>
      <c r="AK143" s="147">
        <f t="shared" si="633"/>
        <v>1.4483873131960479</v>
      </c>
      <c r="AL143" s="147">
        <f t="shared" si="634"/>
        <v>1.003460201272971</v>
      </c>
      <c r="AM143" s="147">
        <f t="shared" si="635"/>
        <v>4.5450184721561567E-3</v>
      </c>
      <c r="AN143" s="138">
        <f>AF143/Q143</f>
        <v>1.003460201272971</v>
      </c>
      <c r="AO143" s="142">
        <f t="shared" si="636"/>
        <v>4.5450184721561567E-3</v>
      </c>
      <c r="AP143" s="138" t="str">
        <f t="shared" si="637"/>
        <v>Out of range</v>
      </c>
      <c r="AQ143" s="138" t="e">
        <f t="shared" si="638"/>
        <v>#VALUE!</v>
      </c>
      <c r="AR143" s="138" t="e">
        <f t="shared" si="639"/>
        <v>#VALUE!</v>
      </c>
      <c r="AS143" s="146">
        <f t="shared" si="640"/>
        <v>2.1209380207980862E-5</v>
      </c>
      <c r="AT143" s="146">
        <f t="shared" si="641"/>
        <v>1.2997950426218383E-7</v>
      </c>
      <c r="AU143" s="138">
        <v>0.75</v>
      </c>
      <c r="AV143" s="138">
        <f t="shared" si="642"/>
        <v>0.375</v>
      </c>
      <c r="AW143" s="138" t="str">
        <f t="shared" si="643"/>
        <v>Out of range</v>
      </c>
      <c r="AX143" s="148">
        <f t="shared" si="644"/>
        <v>259.57188009880002</v>
      </c>
      <c r="AY143" s="148" t="e">
        <f t="shared" si="645"/>
        <v>#VALUE!</v>
      </c>
      <c r="AZ143" s="138" t="str">
        <f>Input!B143</f>
        <v>Hu1-13</v>
      </c>
      <c r="BA143" s="149">
        <f>Input!E143</f>
        <v>0</v>
      </c>
      <c r="BB143" s="138" t="e">
        <f t="shared" si="646"/>
        <v>#VALUE!</v>
      </c>
      <c r="BC143" s="144" t="e">
        <f t="shared" si="647"/>
        <v>#VALUE!</v>
      </c>
      <c r="BD143" s="138" t="e">
        <f t="shared" si="648"/>
        <v>#VALUE!</v>
      </c>
      <c r="BE143" s="150" t="e">
        <f t="shared" si="649"/>
        <v>#VALUE!</v>
      </c>
      <c r="BF143" s="151" t="e">
        <f t="shared" si="650"/>
        <v>#VALUE!</v>
      </c>
      <c r="BG143" s="152"/>
      <c r="BH143" s="152"/>
      <c r="BI143" s="152"/>
      <c r="BJ143" s="152"/>
      <c r="BK143" s="152"/>
      <c r="BL143" s="152"/>
      <c r="BM143" s="156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</row>
    <row r="144" spans="1:109" ht="15" customHeight="1" x14ac:dyDescent="0.2">
      <c r="A144" s="9">
        <f>Input!A144</f>
        <v>8345</v>
      </c>
      <c r="B144" s="9" t="str">
        <f>Input!B144</f>
        <v>Nau 7-20</v>
      </c>
      <c r="C144" s="9">
        <f>Input!O144</f>
        <v>10.658674764806934</v>
      </c>
      <c r="D144" s="9">
        <f>C144*Input!P144/100</f>
        <v>0.11560364119967428</v>
      </c>
      <c r="E144" s="11">
        <f>Input!M144</f>
        <v>6.6248631304347301</v>
      </c>
      <c r="F144" s="12">
        <f>E144*Input!N144/100</f>
        <v>1.0926288635495886E-3</v>
      </c>
      <c r="G144" s="13">
        <f t="shared" si="625"/>
        <v>913.43612842434061</v>
      </c>
      <c r="H144" s="12">
        <f>G144*Input!L144/100</f>
        <v>0.10071784634809816</v>
      </c>
      <c r="I144" s="9">
        <v>0.3</v>
      </c>
      <c r="J144" s="21">
        <f>(((C144*$G$4*0.000000001*Input!G144*(234/233))-(I144*0.000000000000001))/Input!F144)*1000000000000</f>
        <v>133.63096738071494</v>
      </c>
      <c r="K144" s="9">
        <f>J144*Input!P144/100</f>
        <v>1.4493571430899523</v>
      </c>
      <c r="L144" s="14">
        <f t="shared" si="626"/>
        <v>1.8480191437138196</v>
      </c>
      <c r="M144" s="22">
        <f>L144*Input!P144/100</f>
        <v>2.0043555764119557E-2</v>
      </c>
      <c r="N144" s="9">
        <v>5.0000000000000001E-3</v>
      </c>
      <c r="O144" s="21">
        <f>(((G144*$D$4*0.000000001*Input!G144*(238/236))-(N144*0.000000001))/Input!F144)*1000000</f>
        <v>1.1536026816125655</v>
      </c>
      <c r="P144" s="58">
        <f>O144*Input!N144/100</f>
        <v>1.9026198159589493E-4</v>
      </c>
      <c r="Q144" s="66">
        <f t="shared" si="627"/>
        <v>0.86070201459739792</v>
      </c>
      <c r="R144" s="67">
        <f>Q144*Input!N144/100</f>
        <v>1.4195430842096272E-4</v>
      </c>
      <c r="S144" s="65">
        <f>Input!S144*0.0000028263/0.000000000155125</f>
        <v>2.0574145181961581</v>
      </c>
      <c r="T144" s="9">
        <f>S144*Input!T144/100</f>
        <v>1.6667813439334722E-3</v>
      </c>
      <c r="U144" s="9">
        <f>S144*1/((U143+U145)/2)</f>
        <v>2.0584080803077551</v>
      </c>
      <c r="V144" s="9">
        <f>U144*Input!T144/100</f>
        <v>1.6675862623283812E-3</v>
      </c>
      <c r="W144" s="3">
        <v>3.0000000000000001E-3</v>
      </c>
      <c r="X144" s="21">
        <f>((($L$4*0.000000001*Input!G144/Input!W144*(232/229))-(W144*0.000000001))/Input!F144)*1000000000</f>
        <v>0.65074519467587977</v>
      </c>
      <c r="Y144" s="21">
        <f>X144*Input!X144/100</f>
        <v>2.3369382842296604E-3</v>
      </c>
      <c r="Z144" s="21">
        <f t="shared" si="628"/>
        <v>1.5889335680980405E-4</v>
      </c>
      <c r="AA144" s="21">
        <f>Z144*Input!X144/100</f>
        <v>5.7061346234533788E-7</v>
      </c>
      <c r="AB144" s="14">
        <v>0.05</v>
      </c>
      <c r="AC144" s="14">
        <v>0.85</v>
      </c>
      <c r="AD144" s="21">
        <f>(((Input!G144*$L$4*0.000000001*Input!U144*(230/229))-((AB144*0.000000000000001)+(Input!G144*AC144*0.000000000000001)))/Input!F144)*1000000000000</f>
        <v>2.7150004735009618E-2</v>
      </c>
      <c r="AE144" s="21">
        <f>AD144*Input!V144/100</f>
        <v>9.947020972280445E-4</v>
      </c>
      <c r="AF144" s="21">
        <f t="shared" si="629"/>
        <v>1.2377286341117167E-3</v>
      </c>
      <c r="AG144" s="21">
        <f>AF144*Input!V144/100</f>
        <v>4.5347000126395793E-5</v>
      </c>
      <c r="AH144" s="9">
        <f t="shared" si="630"/>
        <v>7.7896814502653031</v>
      </c>
      <c r="AI144" s="3">
        <f t="shared" si="631"/>
        <v>0.28676040281223331</v>
      </c>
      <c r="AJ144" s="22">
        <f t="shared" si="632"/>
        <v>1058.4080803077552</v>
      </c>
      <c r="AK144" s="3">
        <f t="shared" si="633"/>
        <v>1.6675862623283813</v>
      </c>
      <c r="AL144" s="3">
        <f t="shared" si="634"/>
        <v>1.4380454711619059E-3</v>
      </c>
      <c r="AM144" s="3">
        <f t="shared" si="635"/>
        <v>5.2686596327234585E-5</v>
      </c>
      <c r="AN144" s="9">
        <f>AL144*1/((AN143+AN145)/2)</f>
        <v>1.4330867027288459E-3</v>
      </c>
      <c r="AO144" s="21">
        <f t="shared" si="636"/>
        <v>5.2504918740571221E-5</v>
      </c>
      <c r="AP144" s="58">
        <f t="shared" si="637"/>
        <v>7.5999999999999998E-2</v>
      </c>
      <c r="AQ144" s="58">
        <f t="shared" si="638"/>
        <v>4.4000000000000003E-3</v>
      </c>
      <c r="AR144" s="58">
        <f t="shared" si="639"/>
        <v>5.7894736842105265</v>
      </c>
      <c r="AS144" s="67">
        <f t="shared" si="640"/>
        <v>1.8460902160677295E-4</v>
      </c>
      <c r="AT144" s="67">
        <f t="shared" si="641"/>
        <v>6.6366164631679031E-7</v>
      </c>
      <c r="AU144" s="58">
        <v>0.75</v>
      </c>
      <c r="AV144" s="58">
        <f t="shared" si="642"/>
        <v>0.375</v>
      </c>
      <c r="AW144" s="58">
        <f t="shared" si="643"/>
        <v>6.8699999999999997E-2</v>
      </c>
      <c r="AX144" s="57">
        <f t="shared" si="644"/>
        <v>4.6950411999999997E-3</v>
      </c>
      <c r="AY144" s="47">
        <f t="shared" si="645"/>
        <v>4.6106366387792504E-3</v>
      </c>
      <c r="AZ144" s="9" t="str">
        <f>Input!B144</f>
        <v>Nau 7-20</v>
      </c>
      <c r="BA144" s="48">
        <f>Input!E144</f>
        <v>2</v>
      </c>
      <c r="BB144" s="58">
        <f t="shared" si="646"/>
        <v>1058.6136079810676</v>
      </c>
      <c r="BC144" s="22">
        <f t="shared" si="647"/>
        <v>1.6679692371018617</v>
      </c>
      <c r="BD144" s="9">
        <f t="shared" si="648"/>
        <v>10.700000000000003</v>
      </c>
      <c r="BE144" s="49">
        <f t="shared" si="649"/>
        <v>2.3053183193896252</v>
      </c>
      <c r="BF144" s="89">
        <f t="shared" si="650"/>
        <v>6.7112614829392294</v>
      </c>
      <c r="BG144" s="85"/>
      <c r="BH144" s="85"/>
      <c r="BI144" s="85"/>
      <c r="BJ144" s="85"/>
      <c r="BK144" s="85"/>
      <c r="BL144" s="85"/>
      <c r="BM144" s="90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</row>
    <row r="145" spans="1:109" s="155" customFormat="1" ht="15" customHeight="1" x14ac:dyDescent="0.2">
      <c r="A145" s="138">
        <f>Input!A145</f>
        <v>8307</v>
      </c>
      <c r="B145" s="138" t="str">
        <f>Input!B145</f>
        <v>Hu1-13</v>
      </c>
      <c r="C145" s="138">
        <f>Input!O145</f>
        <v>2.1094706362250104</v>
      </c>
      <c r="D145" s="138">
        <f>C145*Input!P145/100</f>
        <v>2.6921621953393749E-2</v>
      </c>
      <c r="E145" s="139">
        <f>Input!M145</f>
        <v>2.7197087285130537</v>
      </c>
      <c r="F145" s="140">
        <f>E145*Input!N145/100</f>
        <v>2.295462822563873E-4</v>
      </c>
      <c r="G145" s="141">
        <f t="shared" si="625"/>
        <v>374.99343948737982</v>
      </c>
      <c r="H145" s="140">
        <f>G145*Input!L145/100</f>
        <v>3.0725583828400495E-2</v>
      </c>
      <c r="I145" s="138">
        <v>0</v>
      </c>
      <c r="J145" s="142">
        <f>(((C145*$G$4*0.000000001*Input!G145*(234/233))-(I145*0.000000000000001))/Input!F145)*1000000000000</f>
        <v>765.78745696146814</v>
      </c>
      <c r="K145" s="138">
        <f>J145*Input!P145/100</f>
        <v>9.773181981741681</v>
      </c>
      <c r="L145" s="143">
        <f t="shared" si="626"/>
        <v>10.590283885686741</v>
      </c>
      <c r="M145" s="144">
        <f>L145*Input!P145/100</f>
        <v>0.13515600276844278</v>
      </c>
      <c r="N145" s="138">
        <v>0</v>
      </c>
      <c r="O145" s="142">
        <f>(((G145*$D$4*0.000000001*Input!G145*(238/236))-(N145*0.000000001))/Input!F145)*1000000</f>
        <v>13.713095143842214</v>
      </c>
      <c r="P145" s="138">
        <f>O145*Input!N145/100</f>
        <v>1.1573996786847429E-3</v>
      </c>
      <c r="Q145" s="145">
        <f t="shared" si="627"/>
        <v>10.231329039710706</v>
      </c>
      <c r="R145" s="146">
        <f>Q145*Input!N145/100</f>
        <v>8.6353495099875501E-4</v>
      </c>
      <c r="S145" s="144">
        <f>Input!S145*0.0000028263/0.000000000155125</f>
        <v>0.99951731528791476</v>
      </c>
      <c r="T145" s="138">
        <f>S145*Input!T145/100</f>
        <v>1.4483873131960479E-3</v>
      </c>
      <c r="U145" s="144">
        <f>S145</f>
        <v>0.99951731528791476</v>
      </c>
      <c r="V145" s="138">
        <f>U145*Input!T145/100</f>
        <v>1.4483873131960479E-3</v>
      </c>
      <c r="W145" s="147">
        <v>0</v>
      </c>
      <c r="X145" s="142">
        <f>((($L$4*0.000000001*Input!G145/Input!W145*(232/229))-(W145*0.000000001))/Input!F145)*1000000000</f>
        <v>0.8887206246591649</v>
      </c>
      <c r="Y145" s="142">
        <f>X145*Input!X145/100</f>
        <v>5.4459163623014704E-3</v>
      </c>
      <c r="Z145" s="142">
        <f t="shared" si="628"/>
        <v>2.170001476361801E-4</v>
      </c>
      <c r="AA145" s="142">
        <f>Z145*Input!X145/100</f>
        <v>1.3297369520223849E-6</v>
      </c>
      <c r="AB145" s="143">
        <v>0</v>
      </c>
      <c r="AC145" s="143">
        <v>0.85</v>
      </c>
      <c r="AD145" s="142">
        <f>(((Input!G145*$L$4*0.000000001*Input!U145*(230/229))-((AB145*0.000000000000001)+(Input!G145*AC145*0.000000000000001)))/Input!F145)*1000000000000</f>
        <v>225.20429849281783</v>
      </c>
      <c r="AE145" s="142">
        <f>AD145*Input!V145/100</f>
        <v>1.0198510831766421</v>
      </c>
      <c r="AF145" s="142">
        <f t="shared" si="629"/>
        <v>10.266731497478098</v>
      </c>
      <c r="AG145" s="142">
        <f>AF145*Input!V145/100</f>
        <v>4.6493505268154156E-2</v>
      </c>
      <c r="AH145" s="138">
        <f t="shared" si="630"/>
        <v>47312.094527655252</v>
      </c>
      <c r="AI145" s="147">
        <f t="shared" si="631"/>
        <v>360.49822719404153</v>
      </c>
      <c r="AJ145" s="144">
        <f t="shared" si="632"/>
        <v>-0.48268471208523511</v>
      </c>
      <c r="AK145" s="147">
        <f t="shared" si="633"/>
        <v>1.4483873131960479</v>
      </c>
      <c r="AL145" s="147">
        <f t="shared" si="634"/>
        <v>1.003460201272971</v>
      </c>
      <c r="AM145" s="147">
        <f t="shared" si="635"/>
        <v>4.5450184721561567E-3</v>
      </c>
      <c r="AN145" s="138">
        <f>AF145/Q145</f>
        <v>1.003460201272971</v>
      </c>
      <c r="AO145" s="142">
        <f t="shared" si="636"/>
        <v>4.5450184721561567E-3</v>
      </c>
      <c r="AP145" s="138" t="str">
        <f t="shared" si="637"/>
        <v>Out of range</v>
      </c>
      <c r="AQ145" s="138" t="e">
        <f t="shared" si="638"/>
        <v>#VALUE!</v>
      </c>
      <c r="AR145" s="138" t="e">
        <f t="shared" si="639"/>
        <v>#VALUE!</v>
      </c>
      <c r="AS145" s="146">
        <f t="shared" si="640"/>
        <v>2.1209380207980862E-5</v>
      </c>
      <c r="AT145" s="146">
        <f t="shared" si="641"/>
        <v>1.2997950426218383E-7</v>
      </c>
      <c r="AU145" s="138">
        <v>0.75</v>
      </c>
      <c r="AV145" s="138">
        <f t="shared" si="642"/>
        <v>0.375</v>
      </c>
      <c r="AW145" s="138" t="str">
        <f t="shared" si="643"/>
        <v>Out of range</v>
      </c>
      <c r="AX145" s="148">
        <f t="shared" si="644"/>
        <v>243.01443925699999</v>
      </c>
      <c r="AY145" s="148" t="e">
        <f t="shared" si="645"/>
        <v>#VALUE!</v>
      </c>
      <c r="AZ145" s="138" t="str">
        <f>Input!B145</f>
        <v>Hu1-13</v>
      </c>
      <c r="BA145" s="149">
        <f>Input!E145</f>
        <v>0</v>
      </c>
      <c r="BB145" s="138" t="e">
        <f t="shared" si="646"/>
        <v>#VALUE!</v>
      </c>
      <c r="BC145" s="144" t="e">
        <f t="shared" si="647"/>
        <v>#VALUE!</v>
      </c>
      <c r="BD145" s="138" t="e">
        <f t="shared" si="648"/>
        <v>#VALUE!</v>
      </c>
      <c r="BE145" s="150" t="e">
        <f t="shared" si="649"/>
        <v>#VALUE!</v>
      </c>
      <c r="BF145" s="151" t="e">
        <f t="shared" si="650"/>
        <v>#VALUE!</v>
      </c>
      <c r="BG145" s="152"/>
      <c r="BH145" s="152"/>
      <c r="BI145" s="152"/>
      <c r="BJ145" s="152"/>
      <c r="BK145" s="152"/>
      <c r="BL145" s="152"/>
      <c r="BM145" s="156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</row>
    <row r="146" spans="1:109" ht="15" customHeight="1" x14ac:dyDescent="0.2">
      <c r="A146" s="9">
        <f>Input!A146</f>
        <v>8346</v>
      </c>
      <c r="B146" s="9" t="str">
        <f>Input!B146</f>
        <v>Nau 7-27</v>
      </c>
      <c r="C146" s="9">
        <f>Input!O146</f>
        <v>11.251856682064115</v>
      </c>
      <c r="D146" s="9">
        <f>C146*Input!P146/100</f>
        <v>0.13950850282409799</v>
      </c>
      <c r="E146" s="11">
        <f>Input!M146</f>
        <v>6.931972651124954</v>
      </c>
      <c r="F146" s="12">
        <f>E146*Input!N146/100</f>
        <v>8.0439843531007163E-4</v>
      </c>
      <c r="G146" s="13">
        <f t="shared" si="625"/>
        <v>955.78038913710861</v>
      </c>
      <c r="H146" s="12">
        <f>G146*Input!L146/100</f>
        <v>8.4281549559961574E-2</v>
      </c>
      <c r="I146" s="9">
        <v>0.3</v>
      </c>
      <c r="J146" s="21">
        <f>(((C146*$G$4*0.000000001*Input!G146*(234/233))-(I146*0.000000000000001))/Input!F146)*1000000000000</f>
        <v>189.34881520011126</v>
      </c>
      <c r="K146" s="9">
        <f>J146*Input!P146/100</f>
        <v>2.3476809620399863</v>
      </c>
      <c r="L146" s="14">
        <f t="shared" si="626"/>
        <v>2.6185564782481321</v>
      </c>
      <c r="M146" s="22">
        <f>L146*Input!P146/100</f>
        <v>3.2466721196605625E-2</v>
      </c>
      <c r="N146" s="9">
        <v>5.0000000000000001E-3</v>
      </c>
      <c r="O146" s="21">
        <f>(((G146*$D$4*0.000000001*Input!G146*(238/236))-(N146*0.000000001))/Input!F146)*1000000</f>
        <v>1.6202081012354901</v>
      </c>
      <c r="P146" s="58">
        <f>O146*Input!N146/100</f>
        <v>1.8801182969165723E-4</v>
      </c>
      <c r="Q146" s="66">
        <f t="shared" si="627"/>
        <v>1.2088359354809091</v>
      </c>
      <c r="R146" s="67">
        <f>Q146*Input!N146/100</f>
        <v>1.4027547193072473E-4</v>
      </c>
      <c r="S146" s="65">
        <f>Input!S146*0.0000028263/0.000000000155125</f>
        <v>2.0729548517161844</v>
      </c>
      <c r="T146" s="9">
        <f>S146*Input!T146/100</f>
        <v>1.7809296035525143E-3</v>
      </c>
      <c r="U146" s="9">
        <f>S146*1/((U145+U147)/2)</f>
        <v>2.0739559185315981</v>
      </c>
      <c r="V146" s="9">
        <f>U146*Input!T146/100</f>
        <v>1.7817896461748747E-3</v>
      </c>
      <c r="W146" s="3">
        <v>3.0000000000000001E-3</v>
      </c>
      <c r="X146" s="21">
        <f>((($L$4*0.000000001*Input!G146/Input!W146*(232/229))-(W146*0.000000001))/Input!F146)*1000000000</f>
        <v>0.63897798468285993</v>
      </c>
      <c r="Y146" s="21">
        <f>X146*Input!X146/100</f>
        <v>2.6539183350344471E-3</v>
      </c>
      <c r="Z146" s="21">
        <f t="shared" si="628"/>
        <v>1.5602014082392488E-4</v>
      </c>
      <c r="AA146" s="21">
        <f>Z146*Input!X146/100</f>
        <v>6.4801092102223355E-7</v>
      </c>
      <c r="AB146" s="14">
        <v>0.05</v>
      </c>
      <c r="AC146" s="14">
        <v>0.85</v>
      </c>
      <c r="AD146" s="21">
        <f>(((Input!G146*$L$4*0.000000001*Input!U146*(230/229))-((AB146*0.000000000000001)+(Input!G146*AC146*0.000000000000001)))/Input!F146)*1000000000000</f>
        <v>4.3340366443173892E-2</v>
      </c>
      <c r="AE146" s="21">
        <f>AD146*Input!V146/100</f>
        <v>1.34119899467274E-3</v>
      </c>
      <c r="AF146" s="21">
        <f t="shared" si="629"/>
        <v>1.9758233224334608E-3</v>
      </c>
      <c r="AG146" s="21">
        <f>AF146*Input!V146/100</f>
        <v>6.1143282144908627E-5</v>
      </c>
      <c r="AH146" s="9">
        <f t="shared" si="630"/>
        <v>12.66389910943138</v>
      </c>
      <c r="AI146" s="3">
        <f t="shared" si="631"/>
        <v>0.39540748451149144</v>
      </c>
      <c r="AJ146" s="22">
        <f t="shared" si="632"/>
        <v>1073.9559185315982</v>
      </c>
      <c r="AK146" s="3">
        <f t="shared" si="633"/>
        <v>1.7817896461748746</v>
      </c>
      <c r="AL146" s="3">
        <f t="shared" si="634"/>
        <v>1.6344842707272948E-3</v>
      </c>
      <c r="AM146" s="3">
        <f t="shared" si="635"/>
        <v>5.0580653856941755E-5</v>
      </c>
      <c r="AN146" s="9">
        <f>AL146*1/((AN145+AN147)/2)</f>
        <v>1.6288481283600669E-3</v>
      </c>
      <c r="AO146" s="21">
        <f t="shared" si="636"/>
        <v>5.0406238127606932E-5</v>
      </c>
      <c r="AP146" s="58">
        <f t="shared" si="637"/>
        <v>8.5800000000000001E-2</v>
      </c>
      <c r="AQ146" s="58">
        <f t="shared" si="638"/>
        <v>5.0000000000000001E-3</v>
      </c>
      <c r="AR146" s="58">
        <f t="shared" si="639"/>
        <v>5.8275058275058269</v>
      </c>
      <c r="AS146" s="67">
        <f t="shared" si="640"/>
        <v>1.2906643179982539E-4</v>
      </c>
      <c r="AT146" s="67">
        <f t="shared" si="641"/>
        <v>5.3627110967440972E-7</v>
      </c>
      <c r="AU146" s="58">
        <v>0.75</v>
      </c>
      <c r="AV146" s="58">
        <f t="shared" si="642"/>
        <v>0.375</v>
      </c>
      <c r="AW146" s="58">
        <f t="shared" si="643"/>
        <v>8.0699999999999994E-2</v>
      </c>
      <c r="AX146" s="57">
        <f t="shared" si="644"/>
        <v>3.8477094000000001E-3</v>
      </c>
      <c r="AY146" s="47">
        <f t="shared" si="645"/>
        <v>3.6812287080671582E-3</v>
      </c>
      <c r="AZ146" s="9" t="str">
        <f>Input!B146</f>
        <v>Nau 7-27</v>
      </c>
      <c r="BA146" s="48">
        <f>Input!E146</f>
        <v>2.7</v>
      </c>
      <c r="BB146" s="58">
        <f t="shared" si="646"/>
        <v>1074.2008969222993</v>
      </c>
      <c r="BC146" s="22">
        <f t="shared" si="647"/>
        <v>1.7822343718074405</v>
      </c>
      <c r="BD146" s="9">
        <f t="shared" si="648"/>
        <v>22.699999999999989</v>
      </c>
      <c r="BE146" s="49">
        <f t="shared" si="649"/>
        <v>1.8406143540335791</v>
      </c>
      <c r="BF146" s="89">
        <f t="shared" si="650"/>
        <v>4.5616216952505066</v>
      </c>
      <c r="BG146" s="85"/>
      <c r="BH146" s="85"/>
      <c r="BI146" s="85"/>
      <c r="BJ146" s="85"/>
      <c r="BK146" s="85"/>
      <c r="BL146" s="85"/>
      <c r="BM146" s="90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</row>
    <row r="147" spans="1:109" s="155" customFormat="1" ht="15" customHeight="1" x14ac:dyDescent="0.2">
      <c r="A147" s="138">
        <f>Input!A147</f>
        <v>8307</v>
      </c>
      <c r="B147" s="138" t="str">
        <f>Input!B147</f>
        <v>Hu1-13</v>
      </c>
      <c r="C147" s="138">
        <f>Input!O147</f>
        <v>2.1094706362250104</v>
      </c>
      <c r="D147" s="138">
        <f>C147*Input!P147/100</f>
        <v>2.6921621953393749E-2</v>
      </c>
      <c r="E147" s="139">
        <f>Input!M147</f>
        <v>2.7197087285130537</v>
      </c>
      <c r="F147" s="140">
        <f>E147*Input!N147/100</f>
        <v>2.295462822563873E-4</v>
      </c>
      <c r="G147" s="141">
        <f t="shared" si="625"/>
        <v>374.99343948737982</v>
      </c>
      <c r="H147" s="140">
        <f>G147*Input!L147/100</f>
        <v>3.0725583828400495E-2</v>
      </c>
      <c r="I147" s="138">
        <v>0</v>
      </c>
      <c r="J147" s="142">
        <f>(((C147*$G$4*0.000000001*Input!G147*(234/233))-(I147*0.000000000000001))/Input!F147)*1000000000000</f>
        <v>765.78745696146814</v>
      </c>
      <c r="K147" s="138">
        <f>J147*Input!P147/100</f>
        <v>9.773181981741681</v>
      </c>
      <c r="L147" s="143">
        <f t="shared" si="626"/>
        <v>10.590283885686741</v>
      </c>
      <c r="M147" s="144">
        <f>L147*Input!P147/100</f>
        <v>0.13515600276844278</v>
      </c>
      <c r="N147" s="138">
        <v>0</v>
      </c>
      <c r="O147" s="142">
        <f>(((G147*$D$4*0.000000001*Input!G147*(238/236))-(N147*0.000000001))/Input!F147)*1000000</f>
        <v>13.713095143842214</v>
      </c>
      <c r="P147" s="138">
        <f>O147*Input!N147/100</f>
        <v>1.1573996786847429E-3</v>
      </c>
      <c r="Q147" s="145">
        <f t="shared" si="627"/>
        <v>10.231329039710706</v>
      </c>
      <c r="R147" s="146">
        <f>Q147*Input!N147/100</f>
        <v>8.6353495099875501E-4</v>
      </c>
      <c r="S147" s="144">
        <f>Input!S147*0.0000028263/0.000000000155125</f>
        <v>0.99951731528791476</v>
      </c>
      <c r="T147" s="138">
        <f>S147*Input!T147/100</f>
        <v>1.4483873131960479E-3</v>
      </c>
      <c r="U147" s="144">
        <f>S147</f>
        <v>0.99951731528791476</v>
      </c>
      <c r="V147" s="138">
        <f>U147*Input!T147/100</f>
        <v>1.4483873131960479E-3</v>
      </c>
      <c r="W147" s="147">
        <v>0</v>
      </c>
      <c r="X147" s="142">
        <f>((($L$4*0.000000001*Input!G147/Input!W147*(232/229))-(W147*0.000000001))/Input!F147)*1000000000</f>
        <v>0.8887206246591649</v>
      </c>
      <c r="Y147" s="142">
        <f>X147*Input!X147/100</f>
        <v>5.4459163623014704E-3</v>
      </c>
      <c r="Z147" s="142">
        <f t="shared" si="628"/>
        <v>2.170001476361801E-4</v>
      </c>
      <c r="AA147" s="142">
        <f>Z147*Input!X147/100</f>
        <v>1.3297369520223849E-6</v>
      </c>
      <c r="AB147" s="143">
        <v>0</v>
      </c>
      <c r="AC147" s="143">
        <v>0.85</v>
      </c>
      <c r="AD147" s="142">
        <f>(((Input!G147*$L$4*0.000000001*Input!U147*(230/229))-((AB147*0.000000000000001)+(Input!G147*AC147*0.000000000000001)))/Input!F147)*1000000000000</f>
        <v>225.20429849281783</v>
      </c>
      <c r="AE147" s="142">
        <f>AD147*Input!V147/100</f>
        <v>1.0198510831766421</v>
      </c>
      <c r="AF147" s="142">
        <f t="shared" si="629"/>
        <v>10.266731497478098</v>
      </c>
      <c r="AG147" s="142">
        <f>AF147*Input!V147/100</f>
        <v>4.6493505268154156E-2</v>
      </c>
      <c r="AH147" s="138">
        <f t="shared" si="630"/>
        <v>47312.094527655252</v>
      </c>
      <c r="AI147" s="147">
        <f t="shared" si="631"/>
        <v>360.49822719404153</v>
      </c>
      <c r="AJ147" s="144">
        <f t="shared" si="632"/>
        <v>-0.48268471208523511</v>
      </c>
      <c r="AK147" s="147">
        <f t="shared" si="633"/>
        <v>1.4483873131960479</v>
      </c>
      <c r="AL147" s="147">
        <f t="shared" si="634"/>
        <v>1.003460201272971</v>
      </c>
      <c r="AM147" s="147">
        <f t="shared" si="635"/>
        <v>4.5450184721561567E-3</v>
      </c>
      <c r="AN147" s="138">
        <f>AF147/Q147</f>
        <v>1.003460201272971</v>
      </c>
      <c r="AO147" s="142">
        <f t="shared" si="636"/>
        <v>4.5450184721561567E-3</v>
      </c>
      <c r="AP147" s="138" t="str">
        <f t="shared" si="637"/>
        <v>Out of range</v>
      </c>
      <c r="AQ147" s="138" t="e">
        <f t="shared" si="638"/>
        <v>#VALUE!</v>
      </c>
      <c r="AR147" s="138" t="e">
        <f t="shared" si="639"/>
        <v>#VALUE!</v>
      </c>
      <c r="AS147" s="146">
        <f t="shared" si="640"/>
        <v>2.1209380207980862E-5</v>
      </c>
      <c r="AT147" s="146">
        <f t="shared" si="641"/>
        <v>1.2997950426218383E-7</v>
      </c>
      <c r="AU147" s="138">
        <v>0.75</v>
      </c>
      <c r="AV147" s="138">
        <f t="shared" si="642"/>
        <v>0.375</v>
      </c>
      <c r="AW147" s="138" t="str">
        <f t="shared" si="643"/>
        <v>Out of range</v>
      </c>
      <c r="AX147" s="148">
        <f t="shared" si="644"/>
        <v>279.21675465380002</v>
      </c>
      <c r="AY147" s="148" t="e">
        <f t="shared" si="645"/>
        <v>#VALUE!</v>
      </c>
      <c r="AZ147" s="138" t="str">
        <f>Input!B147</f>
        <v>Hu1-13</v>
      </c>
      <c r="BA147" s="149">
        <f>Input!E147</f>
        <v>0</v>
      </c>
      <c r="BB147" s="138" t="e">
        <f t="shared" si="646"/>
        <v>#VALUE!</v>
      </c>
      <c r="BC147" s="144" t="e">
        <f t="shared" si="647"/>
        <v>#VALUE!</v>
      </c>
      <c r="BD147" s="138" t="e">
        <f t="shared" si="648"/>
        <v>#VALUE!</v>
      </c>
      <c r="BE147" s="150" t="e">
        <f t="shared" si="649"/>
        <v>#VALUE!</v>
      </c>
      <c r="BF147" s="151" t="e">
        <f t="shared" si="650"/>
        <v>#VALUE!</v>
      </c>
      <c r="BG147" s="152"/>
      <c r="BH147" s="152"/>
      <c r="BI147" s="152"/>
      <c r="BJ147" s="152"/>
      <c r="BK147" s="152"/>
      <c r="BL147" s="152"/>
      <c r="BM147" s="156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</row>
    <row r="148" spans="1:109" s="76" customFormat="1" ht="15" customHeight="1" x14ac:dyDescent="0.2">
      <c r="A148" s="58"/>
      <c r="B148" s="58"/>
      <c r="C148" s="58"/>
      <c r="D148" s="58"/>
      <c r="E148" s="60"/>
      <c r="F148" s="61"/>
      <c r="G148" s="59"/>
      <c r="H148" s="61"/>
      <c r="I148" s="58"/>
      <c r="J148" s="63"/>
      <c r="K148" s="58"/>
      <c r="L148" s="64"/>
      <c r="M148" s="65"/>
      <c r="N148" s="58"/>
      <c r="O148" s="63"/>
      <c r="P148" s="58"/>
      <c r="Q148" s="66"/>
      <c r="R148" s="67"/>
      <c r="S148" s="65"/>
      <c r="T148" s="58"/>
      <c r="U148" s="58"/>
      <c r="V148" s="58"/>
      <c r="W148" s="68"/>
      <c r="X148" s="63"/>
      <c r="Y148" s="63"/>
      <c r="Z148" s="63"/>
      <c r="AA148" s="63"/>
      <c r="AB148" s="64"/>
      <c r="AC148" s="64"/>
      <c r="AD148" s="63"/>
      <c r="AE148" s="63"/>
      <c r="AF148" s="63"/>
      <c r="AG148" s="63"/>
      <c r="AH148" s="58"/>
      <c r="AI148" s="68"/>
      <c r="AJ148" s="65"/>
      <c r="AK148" s="68"/>
      <c r="AL148" s="68"/>
      <c r="AM148" s="68"/>
      <c r="AN148" s="58"/>
      <c r="AO148" s="63"/>
      <c r="AP148" s="58"/>
      <c r="AQ148" s="58"/>
      <c r="AR148" s="58"/>
      <c r="AS148" s="67"/>
      <c r="AT148" s="67"/>
      <c r="AU148" s="58"/>
      <c r="AV148" s="58"/>
      <c r="AW148" s="58"/>
      <c r="AX148" s="57"/>
      <c r="AY148" s="57"/>
      <c r="AZ148" s="58"/>
      <c r="BA148" s="69"/>
      <c r="BB148" s="58"/>
      <c r="BC148" s="65"/>
      <c r="BD148" s="58"/>
      <c r="BE148" s="62"/>
      <c r="BF148" s="74"/>
      <c r="BG148" s="75"/>
      <c r="BH148" s="75"/>
      <c r="BI148" s="75"/>
      <c r="BJ148" s="75"/>
      <c r="BK148" s="75"/>
      <c r="BL148" s="75"/>
      <c r="BM148" s="103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</row>
    <row r="149" spans="1:109" s="155" customFormat="1" ht="15" customHeight="1" x14ac:dyDescent="0.2">
      <c r="A149" s="138">
        <f>Input!A149</f>
        <v>8307</v>
      </c>
      <c r="B149" s="138" t="str">
        <f>Input!B149</f>
        <v>Hu1-13</v>
      </c>
      <c r="C149" s="138">
        <f>Input!O149</f>
        <v>2.1094706361092297</v>
      </c>
      <c r="D149" s="138">
        <f>C149*Input!P149/100</f>
        <v>2.692162195338451E-2</v>
      </c>
      <c r="E149" s="139">
        <f>Input!M149</f>
        <v>2.7197087293633855</v>
      </c>
      <c r="F149" s="140">
        <f>E149*Input!N149/100</f>
        <v>2.2954628240140802E-4</v>
      </c>
      <c r="G149" s="141">
        <f t="shared" ref="G149:G165" si="651">E149*137.88</f>
        <v>374.99343960462357</v>
      </c>
      <c r="H149" s="140">
        <f>G149*Input!L149/100</f>
        <v>3.0725583838078357E-2</v>
      </c>
      <c r="I149" s="138">
        <v>0</v>
      </c>
      <c r="J149" s="142">
        <f>(((C149*$G$4*0.000000001*Input!G149*(234/233))-(I149*0.000000000000001))/Input!F149)*1000000000000</f>
        <v>765.7874569194372</v>
      </c>
      <c r="K149" s="138">
        <f>J149*Input!P149/100</f>
        <v>9.773181981738329</v>
      </c>
      <c r="L149" s="143">
        <f t="shared" ref="L149:L165" si="652">(J149/234)*602200000000*0.0000028263/(365.2425*24*60)</f>
        <v>10.590283885105483</v>
      </c>
      <c r="M149" s="144">
        <f>L149*Input!P149/100</f>
        <v>0.1351560027683964</v>
      </c>
      <c r="N149" s="138">
        <v>0</v>
      </c>
      <c r="O149" s="142">
        <f>(((G149*$D$4*0.000000001*Input!G149*(238/236))-(N149*0.000000001))/Input!F149)*1000000</f>
        <v>13.713095148129689</v>
      </c>
      <c r="P149" s="138">
        <f>O149*Input!N149/100</f>
        <v>1.1573996794159546E-3</v>
      </c>
      <c r="Q149" s="145">
        <f t="shared" ref="Q149:Q165" si="653">(O149/238.05)*602200000000000000*0.00000000015512/(365.2425*24*60)</f>
        <v>10.231329042909588</v>
      </c>
      <c r="R149" s="146">
        <f>Q149*Input!N149/100</f>
        <v>8.6353495154431134E-4</v>
      </c>
      <c r="S149" s="144">
        <f>Input!S149*0.0000028263/0.000000000155125</f>
        <v>0.99951731523429888</v>
      </c>
      <c r="T149" s="138">
        <f>S149*Input!T149/100</f>
        <v>1.4483873127301939E-3</v>
      </c>
      <c r="U149" s="144">
        <f>S149</f>
        <v>0.99951731523429888</v>
      </c>
      <c r="V149" s="138">
        <f>U149*Input!T149/100</f>
        <v>1.4483873127301939E-3</v>
      </c>
      <c r="W149" s="147">
        <v>0</v>
      </c>
      <c r="X149" s="142">
        <f>((($L$4*0.000000001*Input!G149/Input!W149*(232/229))-(W149*0.000000001))/Input!F149)*1000000000</f>
        <v>0.8883017962584685</v>
      </c>
      <c r="Y149" s="142">
        <f>X149*Input!X149/100</f>
        <v>5.4423001145917438E-3</v>
      </c>
      <c r="Z149" s="142">
        <f t="shared" ref="Z149:Z165" si="654">(X149/232)*6.022E+23*0.000000001*0.000000000049475/(365.2425*24*60)</f>
        <v>2.1689788172463988E-4</v>
      </c>
      <c r="AA149" s="142">
        <f>Z149*Input!X149/100</f>
        <v>1.3288539678031307E-6</v>
      </c>
      <c r="AB149" s="143">
        <v>0</v>
      </c>
      <c r="AC149" s="143">
        <v>0.85</v>
      </c>
      <c r="AD149" s="142">
        <f>(((Input!G149*$L$4*0.000000001*Input!U149*(230/229))-((AB149*0.000000000000001)+(Input!G149*AC149*0.000000000000001)))/Input!F149)*1000000000000</f>
        <v>225.29780595263148</v>
      </c>
      <c r="AE149" s="142">
        <f>AD149*Input!V149/100</f>
        <v>1.0197158513839077</v>
      </c>
      <c r="AF149" s="142">
        <f t="shared" ref="AF149:AF165" si="655">(AD149/230)*602200000000*0.0000091577/(365.2425*24*60)</f>
        <v>10.270994364525233</v>
      </c>
      <c r="AG149" s="142">
        <f>AF149*Input!V149/100</f>
        <v>4.6487340250367125E-2</v>
      </c>
      <c r="AH149" s="138">
        <f t="shared" ref="AH149:AH165" si="656">AF149/Z149</f>
        <v>47354.055663690859</v>
      </c>
      <c r="AI149" s="147">
        <f t="shared" ref="AI149:AI165" si="657">AH149*SQRT((AG149/AF149)^2+(AA149/Z149)^2)</f>
        <v>360.70316354350587</v>
      </c>
      <c r="AJ149" s="144">
        <f t="shared" ref="AJ149:AJ165" si="658">(U149-1)*1000</f>
        <v>-0.48268476570112462</v>
      </c>
      <c r="AK149" s="147">
        <f t="shared" ref="AK149:AK165" si="659">V149*1000</f>
        <v>1.4483873127301938</v>
      </c>
      <c r="AL149" s="147">
        <f t="shared" ref="AL149:AL165" si="660">AF149/Q149</f>
        <v>1.0038768493759991</v>
      </c>
      <c r="AM149" s="147">
        <f t="shared" ref="AM149:AM165" si="661">AL149*SQRT((R149/Q149)^2+(AG149/AF149)^2)</f>
        <v>4.5444166681296002E-3</v>
      </c>
      <c r="AN149" s="138">
        <f>AF149/Q149</f>
        <v>1.0038768493759991</v>
      </c>
      <c r="AO149" s="142">
        <f t="shared" ref="AO149:AO165" si="662">AN149*SQRT((R149/Q149)^2+(AG149/AF149)^2)</f>
        <v>4.5444166681296002E-3</v>
      </c>
      <c r="AP149" s="138" t="str">
        <f t="shared" ref="AP149:AP165" si="663">ThU_Alter_Kombi(AN149,U149)</f>
        <v>Out of range</v>
      </c>
      <c r="AQ149" s="138" t="e">
        <f t="shared" ref="AQ149:AQ165" si="664">Montealter(AN149,AO149,U149,V149)</f>
        <v>#VALUE!</v>
      </c>
      <c r="AR149" s="138" t="e">
        <f t="shared" ref="AR149:AR165" si="665">(AQ149/AP149)*100</f>
        <v>#VALUE!</v>
      </c>
      <c r="AS149" s="146">
        <f t="shared" ref="AS149:AS165" si="666">Z149/Q149</f>
        <v>2.1199384832115459E-5</v>
      </c>
      <c r="AT149" s="146">
        <f t="shared" ref="AT149:AT165" si="667">AS149*SQRT((Y149/X149)^2+(P149/O149)^2)</f>
        <v>1.2989319878259257E-7</v>
      </c>
      <c r="AU149" s="138">
        <v>0.75</v>
      </c>
      <c r="AV149" s="138">
        <f t="shared" ref="AV149:AV165" si="668">AU149/2</f>
        <v>0.375</v>
      </c>
      <c r="AW149" s="138" t="str">
        <f t="shared" ref="AW149:AW165" si="669">marincorr_age(AN149,U149,AS149,AU149)</f>
        <v>Out of range</v>
      </c>
      <c r="AX149" s="148">
        <f t="shared" ref="AX149:AX165" si="670">marincorr_age_error(AN149, AO149, U149, V149, AS149, AT149, AU149, AV149)</f>
        <v>238.2023369849</v>
      </c>
      <c r="AY149" s="148" t="e">
        <f t="shared" ref="AY149:AY165" si="671">SQRT(((AU149*EXP(-0.0000091577*AW149*1000))/(0.0000091577*(EXP(-0.0000091577*AW149*1000)+(AJ149/1000)*EXP(-(0.0000091577-0.0000028263)*AW149*1000)-AS149*AU149*EXP(-0.0000091577*AW149*1000))))^2*AT149^2+((AS149*EXP(-0.0000091577*AW149*1000))/(0.0000091577*(EXP(-0.0000091577*AW149*1000)+(AJ149/1000)*EXP(-(0.0000091577-0.0000028263)*AW149*1000)-AS149*AU149*EXP(-0.0000091577*AW149*1000))))^2*AV149^2+((0.0000091577/(0.0000091577-0.0000028263))*(EXP(-(0.0000091577-0.0000028263)*AW149*1000)-1)/(0.0000091577*(EXP(-0.0000091577*AW149*1000)+(AJ149/1000)*EXP(-(0.0000091577-0.0000028263)*AW149*1000)-AS149*AU149*EXP(-0.0000091577*AW149*1000))))^2*T149^2+(1/(0.0000091577*(EXP(-0.0000091577*AW149*1000)+(AJ149/1000)*EXP(-(0.0000091577-0.0000028263)*AW149*1000)-AS149*AU149*EXP(-0.0000091577*AW149*1000))))^2*AO149^2)/1000</f>
        <v>#VALUE!</v>
      </c>
      <c r="AZ149" s="138" t="str">
        <f>Input!B149</f>
        <v>Hu1-13</v>
      </c>
      <c r="BA149" s="149">
        <f>Input!E149</f>
        <v>0</v>
      </c>
      <c r="BB149" s="138" t="e">
        <f t="shared" ref="BB149:BB165" si="672">((U149-1)*EXP(0.0000028263*AW149*1000))*1000</f>
        <v>#VALUE!</v>
      </c>
      <c r="BC149" s="144" t="e">
        <f t="shared" ref="BC149:BC165" si="673">SQRT((EXP(0.0000028263*AW149*1000)*V149)^2+((U149-1)*0.0000028263*EXP(0.0000028263*AW149*1000)*AX149*1000)^2)*1000</f>
        <v>#VALUE!</v>
      </c>
      <c r="BD149" s="138" t="e">
        <f t="shared" ref="BD149:BD165" si="674">AW149*1000-58</f>
        <v>#VALUE!</v>
      </c>
      <c r="BE149" s="150" t="e">
        <f t="shared" ref="BE149:BE165" si="675">AY149/2*1000</f>
        <v>#VALUE!</v>
      </c>
      <c r="BF149" s="151" t="e">
        <f t="shared" ref="BF149:BF165" si="676">AY149/AW149*100</f>
        <v>#VALUE!</v>
      </c>
      <c r="BG149" s="152"/>
      <c r="BH149" s="152"/>
      <c r="BI149" s="152"/>
      <c r="BJ149" s="152"/>
      <c r="BK149" s="152"/>
      <c r="BL149" s="152"/>
      <c r="BM149" s="156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</row>
    <row r="150" spans="1:109" ht="15" customHeight="1" x14ac:dyDescent="0.2">
      <c r="A150" s="9">
        <f>Input!A150</f>
        <v>8339</v>
      </c>
      <c r="B150" s="9" t="str">
        <f>Input!B150</f>
        <v xml:space="preserve">Nau 3-top </v>
      </c>
      <c r="C150" s="9">
        <f>Input!O150</f>
        <v>0.15615890378079145</v>
      </c>
      <c r="D150" s="9">
        <f>C150*Input!P150/100</f>
        <v>1.9481420583177147E-3</v>
      </c>
      <c r="E150" s="11">
        <f>Input!M150</f>
        <v>0.11545091800682483</v>
      </c>
      <c r="F150" s="12">
        <f>E150*Input!N150/100</f>
        <v>3.7477959395261728E-5</v>
      </c>
      <c r="G150" s="13">
        <f t="shared" si="651"/>
        <v>15.918372574781007</v>
      </c>
      <c r="H150" s="12">
        <f>G150*Input!L150/100</f>
        <v>6.4361351049393219E-3</v>
      </c>
      <c r="I150" s="9">
        <v>0.3</v>
      </c>
      <c r="J150" s="21">
        <f>(((C150*$G$4*0.000000001*Input!G150*(234/233))-(I150*0.000000000000001))/Input!F150)*1000000000000</f>
        <v>2.9950556671898205</v>
      </c>
      <c r="K150" s="9">
        <f>J150*Input!P150/100</f>
        <v>3.7364465112062539E-2</v>
      </c>
      <c r="L150" s="14">
        <f t="shared" si="652"/>
        <v>4.1419442797913417E-2</v>
      </c>
      <c r="M150" s="22">
        <f>L150*Input!P150/100</f>
        <v>5.1672339260251264E-4</v>
      </c>
      <c r="N150" s="9">
        <v>5.0000000000000001E-3</v>
      </c>
      <c r="O150" s="21">
        <f>(((G150*$D$4*0.000000001*Input!G150*(238/236))-(N150*0.000000001))/Input!F150)*1000000</f>
        <v>3.0746228133560146E-2</v>
      </c>
      <c r="P150" s="58">
        <f>O150*Input!N150/100</f>
        <v>9.9809157817082322E-6</v>
      </c>
      <c r="Q150" s="66">
        <f t="shared" si="653"/>
        <v>2.2939735593223987E-2</v>
      </c>
      <c r="R150" s="67">
        <f>Q150*Input!N150/100</f>
        <v>7.4467530786551739E-6</v>
      </c>
      <c r="S150" s="65">
        <f>Input!S150*0.0000028263/0.000000000155125</f>
        <v>1.7815693581747427</v>
      </c>
      <c r="T150" s="9">
        <f>S150*Input!T150/100</f>
        <v>2.4663739841140262E-2</v>
      </c>
      <c r="U150" s="9">
        <f>S150*1/((U149+U151)/2)</f>
        <v>1.7824297098416164</v>
      </c>
      <c r="V150" s="9">
        <f>U150*Input!T150/100</f>
        <v>2.4675650401672918E-2</v>
      </c>
      <c r="W150" s="3">
        <v>3.0000000000000001E-3</v>
      </c>
      <c r="X150" s="21">
        <f>((($L$4*0.000000001*Input!G150/Input!W150*(232/229))-(W150*0.000000001))/Input!F150)*1000000000</f>
        <v>1.9163017148368866</v>
      </c>
      <c r="Y150" s="21">
        <f>X150*Input!X150/100</f>
        <v>9.4329959143198642E-3</v>
      </c>
      <c r="Z150" s="21">
        <f t="shared" si="654"/>
        <v>4.6790604774649873E-4</v>
      </c>
      <c r="AA150" s="21">
        <f>Z150*Input!X150/100</f>
        <v>2.3032676965766699E-6</v>
      </c>
      <c r="AB150" s="14">
        <v>0.05</v>
      </c>
      <c r="AC150" s="14">
        <v>0.85</v>
      </c>
      <c r="AD150" s="21">
        <f>(((Input!G150*$L$4*0.000000001*Input!U150*(230/229))-((AB150*0.000000000000001)+(Input!G150*AC150*0.000000000000001)))/Input!F150)*1000000000000</f>
        <v>1.6431047996882983E-2</v>
      </c>
      <c r="AE150" s="21">
        <f>AD150*Input!V150/100</f>
        <v>5.4942236636158694E-4</v>
      </c>
      <c r="AF150" s="21">
        <f t="shared" si="655"/>
        <v>7.4906722089744147E-4</v>
      </c>
      <c r="AG150" s="21">
        <f>AF150*Input!V150/100</f>
        <v>2.5047354566029077E-5</v>
      </c>
      <c r="AH150" s="9">
        <f t="shared" si="656"/>
        <v>1.6008923682543845</v>
      </c>
      <c r="AI150" s="3">
        <f t="shared" si="657"/>
        <v>5.4107672002310432E-2</v>
      </c>
      <c r="AJ150" s="22">
        <f t="shared" si="658"/>
        <v>782.42970984161639</v>
      </c>
      <c r="AK150" s="3">
        <f t="shared" si="659"/>
        <v>24.675650401672918</v>
      </c>
      <c r="AL150" s="3">
        <f t="shared" si="660"/>
        <v>3.265369898677923E-2</v>
      </c>
      <c r="AM150" s="3">
        <f t="shared" si="661"/>
        <v>1.091927793831389E-3</v>
      </c>
      <c r="AN150" s="9">
        <f>AL150*1/((AN149+AN151)/2)</f>
        <v>3.2527594402716305E-2</v>
      </c>
      <c r="AO150" s="21">
        <f t="shared" si="662"/>
        <v>1.0877109024977731E-3</v>
      </c>
      <c r="AP150" s="58">
        <f t="shared" si="663"/>
        <v>2.0085999999999999</v>
      </c>
      <c r="AQ150" s="58">
        <f t="shared" si="664"/>
        <v>7.3400000000000007E-2</v>
      </c>
      <c r="AR150" s="58">
        <f t="shared" si="665"/>
        <v>3.6542865677586382</v>
      </c>
      <c r="AS150" s="67">
        <f t="shared" si="666"/>
        <v>2.0397185741090684E-2</v>
      </c>
      <c r="AT150" s="67">
        <f t="shared" si="667"/>
        <v>1.0062324672699318E-4</v>
      </c>
      <c r="AU150" s="58">
        <v>0.75</v>
      </c>
      <c r="AV150" s="58">
        <f t="shared" si="668"/>
        <v>0.375</v>
      </c>
      <c r="AW150" s="58">
        <f t="shared" si="669"/>
        <v>1.0691999999999999</v>
      </c>
      <c r="AX150" s="57">
        <f t="shared" si="670"/>
        <v>0.47075648530000003</v>
      </c>
      <c r="AY150" s="47">
        <f t="shared" si="671"/>
        <v>0.47712527700892621</v>
      </c>
      <c r="AZ150" s="9" t="str">
        <f>Input!B150</f>
        <v xml:space="preserve">Nau 3-top </v>
      </c>
      <c r="BA150" s="48" t="str">
        <f>Input!E150</f>
        <v>Top</v>
      </c>
      <c r="BB150" s="58">
        <f t="shared" si="672"/>
        <v>784.79769458272426</v>
      </c>
      <c r="BC150" s="22">
        <f t="shared" si="673"/>
        <v>24.772346138933948</v>
      </c>
      <c r="BD150" s="9">
        <f t="shared" si="674"/>
        <v>1011.1999999999998</v>
      </c>
      <c r="BE150" s="49">
        <f t="shared" si="675"/>
        <v>238.56263850446311</v>
      </c>
      <c r="BF150" s="89">
        <f t="shared" si="676"/>
        <v>44.624511504763021</v>
      </c>
      <c r="BG150" s="85"/>
      <c r="BH150" s="85"/>
      <c r="BI150" s="85"/>
      <c r="BJ150" s="85"/>
      <c r="BK150" s="85"/>
      <c r="BL150" s="85"/>
      <c r="BM150" s="90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</row>
    <row r="151" spans="1:109" s="155" customFormat="1" ht="15" customHeight="1" x14ac:dyDescent="0.2">
      <c r="A151" s="138">
        <f>Input!A151</f>
        <v>8307</v>
      </c>
      <c r="B151" s="138" t="str">
        <f>Input!B151</f>
        <v>Hu1-13</v>
      </c>
      <c r="C151" s="138">
        <f>Input!O151</f>
        <v>2.1094706361092297</v>
      </c>
      <c r="D151" s="138">
        <f>C151*Input!P151/100</f>
        <v>2.692162195338451E-2</v>
      </c>
      <c r="E151" s="139">
        <f>Input!M151</f>
        <v>2.7197087293633855</v>
      </c>
      <c r="F151" s="140">
        <f>E151*Input!N151/100</f>
        <v>2.2954628240140802E-4</v>
      </c>
      <c r="G151" s="141">
        <f t="shared" si="651"/>
        <v>374.99343960462357</v>
      </c>
      <c r="H151" s="140">
        <f>G151*Input!L151/100</f>
        <v>3.0725583838078357E-2</v>
      </c>
      <c r="I151" s="138">
        <v>0</v>
      </c>
      <c r="J151" s="142">
        <f>(((C151*$G$4*0.000000001*Input!G151*(234/233))-(I151*0.000000000000001))/Input!F151)*1000000000000</f>
        <v>765.7874569194372</v>
      </c>
      <c r="K151" s="138">
        <f>J151*Input!P151/100</f>
        <v>9.773181981738329</v>
      </c>
      <c r="L151" s="143">
        <f t="shared" si="652"/>
        <v>10.590283885105483</v>
      </c>
      <c r="M151" s="144">
        <f>L151*Input!P151/100</f>
        <v>0.1351560027683964</v>
      </c>
      <c r="N151" s="138">
        <v>0</v>
      </c>
      <c r="O151" s="142">
        <f>(((G151*$D$4*0.000000001*Input!G151*(238/236))-(N151*0.000000001))/Input!F151)*1000000</f>
        <v>13.713095148129689</v>
      </c>
      <c r="P151" s="138">
        <f>O151*Input!N151/100</f>
        <v>1.1573996794159546E-3</v>
      </c>
      <c r="Q151" s="145">
        <f t="shared" si="653"/>
        <v>10.231329042909588</v>
      </c>
      <c r="R151" s="146">
        <f>Q151*Input!N151/100</f>
        <v>8.6353495154431134E-4</v>
      </c>
      <c r="S151" s="144">
        <f>Input!S151*0.0000028263/0.000000000155125</f>
        <v>0.99951731523429888</v>
      </c>
      <c r="T151" s="138">
        <f>S151*Input!T151/100</f>
        <v>1.4483873127301939E-3</v>
      </c>
      <c r="U151" s="144">
        <f>S151</f>
        <v>0.99951731523429888</v>
      </c>
      <c r="V151" s="138">
        <f>U151*Input!T151/100</f>
        <v>1.4483873127301939E-3</v>
      </c>
      <c r="W151" s="147">
        <v>0</v>
      </c>
      <c r="X151" s="142">
        <f>((($L$4*0.000000001*Input!G151/Input!W151*(232/229))-(W151*0.000000001))/Input!F151)*1000000000</f>
        <v>0.8883017962584685</v>
      </c>
      <c r="Y151" s="142">
        <f>X151*Input!X151/100</f>
        <v>5.4423001145917438E-3</v>
      </c>
      <c r="Z151" s="142">
        <f t="shared" si="654"/>
        <v>2.1689788172463988E-4</v>
      </c>
      <c r="AA151" s="142">
        <f>Z151*Input!X151/100</f>
        <v>1.3288539678031307E-6</v>
      </c>
      <c r="AB151" s="143">
        <v>0</v>
      </c>
      <c r="AC151" s="143">
        <v>0.85</v>
      </c>
      <c r="AD151" s="142">
        <f>(((Input!G151*$L$4*0.000000001*Input!U151*(230/229))-((AB151*0.000000000000001)+(Input!G151*AC151*0.000000000000001)))/Input!F151)*1000000000000</f>
        <v>225.29780595263148</v>
      </c>
      <c r="AE151" s="142">
        <f>AD151*Input!V151/100</f>
        <v>1.0197158513839077</v>
      </c>
      <c r="AF151" s="142">
        <f t="shared" si="655"/>
        <v>10.270994364525233</v>
      </c>
      <c r="AG151" s="142">
        <f>AF151*Input!V151/100</f>
        <v>4.6487340250367125E-2</v>
      </c>
      <c r="AH151" s="138">
        <f t="shared" si="656"/>
        <v>47354.055663690859</v>
      </c>
      <c r="AI151" s="147">
        <f t="shared" si="657"/>
        <v>360.70316354350587</v>
      </c>
      <c r="AJ151" s="144">
        <f t="shared" si="658"/>
        <v>-0.48268476570112462</v>
      </c>
      <c r="AK151" s="147">
        <f t="shared" si="659"/>
        <v>1.4483873127301938</v>
      </c>
      <c r="AL151" s="147">
        <f t="shared" si="660"/>
        <v>1.0038768493759991</v>
      </c>
      <c r="AM151" s="147">
        <f t="shared" si="661"/>
        <v>4.5444166681296002E-3</v>
      </c>
      <c r="AN151" s="138">
        <f>AF151/Q151</f>
        <v>1.0038768493759991</v>
      </c>
      <c r="AO151" s="142">
        <f t="shared" si="662"/>
        <v>4.5444166681296002E-3</v>
      </c>
      <c r="AP151" s="138" t="str">
        <f t="shared" si="663"/>
        <v>Out of range</v>
      </c>
      <c r="AQ151" s="138" t="e">
        <f t="shared" si="664"/>
        <v>#VALUE!</v>
      </c>
      <c r="AR151" s="138" t="e">
        <f t="shared" si="665"/>
        <v>#VALUE!</v>
      </c>
      <c r="AS151" s="146">
        <f t="shared" si="666"/>
        <v>2.1199384832115459E-5</v>
      </c>
      <c r="AT151" s="146">
        <f t="shared" si="667"/>
        <v>1.2989319878259257E-7</v>
      </c>
      <c r="AU151" s="138">
        <v>0.75</v>
      </c>
      <c r="AV151" s="138">
        <f t="shared" si="668"/>
        <v>0.375</v>
      </c>
      <c r="AW151" s="138" t="str">
        <f t="shared" si="669"/>
        <v>Out of range</v>
      </c>
      <c r="AX151" s="148">
        <f t="shared" si="670"/>
        <v>265.76121217960002</v>
      </c>
      <c r="AY151" s="148" t="e">
        <f t="shared" si="671"/>
        <v>#VALUE!</v>
      </c>
      <c r="AZ151" s="138" t="str">
        <f>Input!B151</f>
        <v>Hu1-13</v>
      </c>
      <c r="BA151" s="149">
        <f>Input!E151</f>
        <v>0</v>
      </c>
      <c r="BB151" s="138" t="e">
        <f t="shared" si="672"/>
        <v>#VALUE!</v>
      </c>
      <c r="BC151" s="144" t="e">
        <f t="shared" si="673"/>
        <v>#VALUE!</v>
      </c>
      <c r="BD151" s="138" t="e">
        <f t="shared" si="674"/>
        <v>#VALUE!</v>
      </c>
      <c r="BE151" s="150" t="e">
        <f t="shared" si="675"/>
        <v>#VALUE!</v>
      </c>
      <c r="BF151" s="151" t="e">
        <f t="shared" si="676"/>
        <v>#VALUE!</v>
      </c>
      <c r="BG151" s="152"/>
      <c r="BH151" s="152"/>
      <c r="BI151" s="152"/>
      <c r="BJ151" s="152"/>
      <c r="BK151" s="152"/>
      <c r="BL151" s="152"/>
      <c r="BM151" s="156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</row>
    <row r="152" spans="1:109" ht="15" customHeight="1" x14ac:dyDescent="0.2">
      <c r="A152" s="9">
        <f>Input!A152</f>
        <v>8340</v>
      </c>
      <c r="B152" s="9" t="str">
        <f>Input!B152</f>
        <v>Nau 3-bottom</v>
      </c>
      <c r="C152" s="9">
        <f>Input!O152</f>
        <v>0.51079155356438621</v>
      </c>
      <c r="D152" s="9">
        <f>C152*Input!P152/100</f>
        <v>3.3981439003876101E-3</v>
      </c>
      <c r="E152" s="11">
        <f>Input!M152</f>
        <v>0.32751368592248931</v>
      </c>
      <c r="F152" s="12">
        <f>E152*Input!N152/100</f>
        <v>5.2868891262690721E-5</v>
      </c>
      <c r="G152" s="13">
        <f t="shared" si="651"/>
        <v>45.157587014992821</v>
      </c>
      <c r="H152" s="12">
        <f>G152*Input!L152/100</f>
        <v>1.0519289327699143E-2</v>
      </c>
      <c r="I152" s="9">
        <v>0.3</v>
      </c>
      <c r="J152" s="21">
        <f>(((C152*$G$4*0.000000001*Input!G152*(234/233))-(I152*0.000000000000001))/Input!F152)*1000000000000</f>
        <v>11.032757504656656</v>
      </c>
      <c r="K152" s="9">
        <f>J152*Input!P152/100</f>
        <v>7.3397645981588946E-2</v>
      </c>
      <c r="L152" s="14">
        <f t="shared" si="652"/>
        <v>0.15257501667611389</v>
      </c>
      <c r="M152" s="22">
        <f>L152*Input!P152/100</f>
        <v>1.0150360918294236E-3</v>
      </c>
      <c r="N152" s="9">
        <v>5.0000000000000001E-3</v>
      </c>
      <c r="O152" s="21">
        <f>(((G152*$D$4*0.000000001*Input!G152*(238/236))-(N152*0.000000001))/Input!F152)*1000000</f>
        <v>9.8240857733431039E-2</v>
      </c>
      <c r="P152" s="58">
        <f>O152*Input!N152/100</f>
        <v>1.5858528813636932E-5</v>
      </c>
      <c r="Q152" s="66">
        <f t="shared" si="653"/>
        <v>7.3297423380416851E-2</v>
      </c>
      <c r="R152" s="67">
        <f>Q152*Input!N152/100</f>
        <v>1.1832035341117842E-5</v>
      </c>
      <c r="S152" s="65">
        <f>Input!S152*0.0000028263/0.000000000155125</f>
        <v>2.0584508600162073</v>
      </c>
      <c r="T152" s="9">
        <f>S152*Input!T152/100</f>
        <v>5.5951077626805977E-3</v>
      </c>
      <c r="U152" s="9">
        <f>S152*1/((U151+U153)/2)</f>
        <v>2.0594449227061982</v>
      </c>
      <c r="V152" s="9">
        <f>U152*Input!T152/100</f>
        <v>5.5978097401634674E-3</v>
      </c>
      <c r="W152" s="3">
        <v>3.0000000000000001E-3</v>
      </c>
      <c r="X152" s="21">
        <f>((($L$4*0.000000001*Input!G152/Input!W152*(232/229))-(W152*0.000000001))/Input!F152)*1000000000</f>
        <v>9.090595390063033</v>
      </c>
      <c r="Y152" s="21">
        <f>X152*Input!X152/100</f>
        <v>3.0665658236005925E-2</v>
      </c>
      <c r="Z152" s="21">
        <f t="shared" si="654"/>
        <v>2.219663285637143E-3</v>
      </c>
      <c r="AA152" s="21">
        <f>Z152*Input!X152/100</f>
        <v>7.4876763067426164E-6</v>
      </c>
      <c r="AB152" s="14">
        <v>0.05</v>
      </c>
      <c r="AC152" s="14">
        <v>0.85</v>
      </c>
      <c r="AD152" s="21">
        <f>(((Input!G152*$L$4*0.000000001*Input!U152*(230/229))-((AB152*0.000000000000001)+(Input!G152*AC152*0.000000000000001)))/Input!F152)*1000000000000</f>
        <v>8.637879251058965E-2</v>
      </c>
      <c r="AE152" s="21">
        <f>AD152*Input!V152/100</f>
        <v>1.6142410505478027E-3</v>
      </c>
      <c r="AF152" s="21">
        <f t="shared" si="655"/>
        <v>3.9378816288929697E-3</v>
      </c>
      <c r="AG152" s="21">
        <f>AF152*Input!V152/100</f>
        <v>7.3590866378200158E-5</v>
      </c>
      <c r="AH152" s="9">
        <f t="shared" si="656"/>
        <v>1.7740896352946707</v>
      </c>
      <c r="AI152" s="3">
        <f t="shared" si="657"/>
        <v>3.3689875232617301E-2</v>
      </c>
      <c r="AJ152" s="22">
        <f t="shared" si="658"/>
        <v>1059.4449227061982</v>
      </c>
      <c r="AK152" s="3">
        <f t="shared" si="659"/>
        <v>5.5978097401634672</v>
      </c>
      <c r="AL152" s="3">
        <f t="shared" si="660"/>
        <v>5.3724693819797602E-2</v>
      </c>
      <c r="AM152" s="3">
        <f t="shared" si="661"/>
        <v>1.004040911383981E-3</v>
      </c>
      <c r="AN152" s="9">
        <f>AL152*1/((AN151+AN153)/2)</f>
        <v>5.3517215635754914E-2</v>
      </c>
      <c r="AO152" s="21">
        <f t="shared" si="662"/>
        <v>1.0001634284206114E-3</v>
      </c>
      <c r="AP152" s="58">
        <f t="shared" si="663"/>
        <v>2.8691</v>
      </c>
      <c r="AQ152" s="58">
        <f t="shared" si="664"/>
        <v>5.2299999999999999E-2</v>
      </c>
      <c r="AR152" s="58">
        <f t="shared" si="665"/>
        <v>1.8228712836778083</v>
      </c>
      <c r="AS152" s="67">
        <f t="shared" si="666"/>
        <v>3.0282964711010277E-2</v>
      </c>
      <c r="AT152" s="67">
        <f t="shared" si="667"/>
        <v>1.0227159664690596E-4</v>
      </c>
      <c r="AU152" s="58">
        <v>0.75</v>
      </c>
      <c r="AV152" s="58">
        <f t="shared" si="668"/>
        <v>0.375</v>
      </c>
      <c r="AW152" s="58">
        <f t="shared" si="669"/>
        <v>1.6621999999999999</v>
      </c>
      <c r="AX152" s="57">
        <f t="shared" si="670"/>
        <v>0.63399098629999995</v>
      </c>
      <c r="AY152" s="47">
        <f t="shared" si="671"/>
        <v>0.60981548789286932</v>
      </c>
      <c r="AZ152" s="9" t="str">
        <f>Input!B152</f>
        <v>Nau 3-bottom</v>
      </c>
      <c r="BA152" s="48" t="str">
        <f>Input!E152</f>
        <v>Bottom</v>
      </c>
      <c r="BB152" s="58">
        <f t="shared" si="672"/>
        <v>1064.4337727573525</v>
      </c>
      <c r="BC152" s="22">
        <f t="shared" si="673"/>
        <v>5.9387786116025261</v>
      </c>
      <c r="BD152" s="9">
        <f t="shared" si="674"/>
        <v>1604.1999999999998</v>
      </c>
      <c r="BE152" s="49">
        <f t="shared" si="675"/>
        <v>304.90774394643466</v>
      </c>
      <c r="BF152" s="89">
        <f t="shared" si="676"/>
        <v>36.68725110653768</v>
      </c>
      <c r="BG152" s="85"/>
      <c r="BH152" s="85"/>
      <c r="BI152" s="85"/>
      <c r="BJ152" s="85"/>
      <c r="BK152" s="85"/>
      <c r="BL152" s="85"/>
      <c r="BM152" s="90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</row>
    <row r="153" spans="1:109" s="155" customFormat="1" ht="15" customHeight="1" x14ac:dyDescent="0.2">
      <c r="A153" s="138">
        <f>Input!A153</f>
        <v>8307</v>
      </c>
      <c r="B153" s="138" t="str">
        <f>Input!B153</f>
        <v>Hu1-13</v>
      </c>
      <c r="C153" s="138">
        <f>Input!O153</f>
        <v>2.1094706361092297</v>
      </c>
      <c r="D153" s="138">
        <f>C153*Input!P153/100</f>
        <v>2.692162195338451E-2</v>
      </c>
      <c r="E153" s="139">
        <f>Input!M153</f>
        <v>2.7197087293633855</v>
      </c>
      <c r="F153" s="140">
        <f>E153*Input!N153/100</f>
        <v>2.2954628240140802E-4</v>
      </c>
      <c r="G153" s="141">
        <f t="shared" si="651"/>
        <v>374.99343960462357</v>
      </c>
      <c r="H153" s="140">
        <f>G153*Input!L153/100</f>
        <v>3.0725583838078357E-2</v>
      </c>
      <c r="I153" s="138">
        <v>0</v>
      </c>
      <c r="J153" s="142">
        <f>(((C153*$G$4*0.000000001*Input!G153*(234/233))-(I153*0.000000000000001))/Input!F153)*1000000000000</f>
        <v>765.7874569194372</v>
      </c>
      <c r="K153" s="138">
        <f>J153*Input!P153/100</f>
        <v>9.773181981738329</v>
      </c>
      <c r="L153" s="143">
        <f t="shared" si="652"/>
        <v>10.590283885105483</v>
      </c>
      <c r="M153" s="144">
        <f>L153*Input!P153/100</f>
        <v>0.1351560027683964</v>
      </c>
      <c r="N153" s="138">
        <v>0</v>
      </c>
      <c r="O153" s="142">
        <f>(((G153*$D$4*0.000000001*Input!G153*(238/236))-(N153*0.000000001))/Input!F153)*1000000</f>
        <v>13.713095148129689</v>
      </c>
      <c r="P153" s="138">
        <f>O153*Input!N153/100</f>
        <v>1.1573996794159546E-3</v>
      </c>
      <c r="Q153" s="145">
        <f t="shared" si="653"/>
        <v>10.231329042909588</v>
      </c>
      <c r="R153" s="146">
        <f>Q153*Input!N153/100</f>
        <v>8.6353495154431134E-4</v>
      </c>
      <c r="S153" s="144">
        <f>Input!S153*0.0000028263/0.000000000155125</f>
        <v>0.99951731523429888</v>
      </c>
      <c r="T153" s="138">
        <f>S153*Input!T153/100</f>
        <v>1.4483873127301939E-3</v>
      </c>
      <c r="U153" s="144">
        <f>S153</f>
        <v>0.99951731523429888</v>
      </c>
      <c r="V153" s="138">
        <f>U153*Input!T153/100</f>
        <v>1.4483873127301939E-3</v>
      </c>
      <c r="W153" s="147">
        <v>0</v>
      </c>
      <c r="X153" s="142">
        <f>((($L$4*0.000000001*Input!G153/Input!W153*(232/229))-(W153*0.000000001))/Input!F153)*1000000000</f>
        <v>0.8883017962584685</v>
      </c>
      <c r="Y153" s="142">
        <f>X153*Input!X153/100</f>
        <v>5.4423001145917438E-3</v>
      </c>
      <c r="Z153" s="142">
        <f t="shared" si="654"/>
        <v>2.1689788172463988E-4</v>
      </c>
      <c r="AA153" s="142">
        <f>Z153*Input!X153/100</f>
        <v>1.3288539678031307E-6</v>
      </c>
      <c r="AB153" s="143">
        <v>0</v>
      </c>
      <c r="AC153" s="143">
        <v>0.85</v>
      </c>
      <c r="AD153" s="142">
        <f>(((Input!G153*$L$4*0.000000001*Input!U153*(230/229))-((AB153*0.000000000000001)+(Input!G153*AC153*0.000000000000001)))/Input!F153)*1000000000000</f>
        <v>225.29780595263148</v>
      </c>
      <c r="AE153" s="142">
        <f>AD153*Input!V153/100</f>
        <v>1.0197158513839077</v>
      </c>
      <c r="AF153" s="142">
        <f t="shared" si="655"/>
        <v>10.270994364525233</v>
      </c>
      <c r="AG153" s="142">
        <f>AF153*Input!V153/100</f>
        <v>4.6487340250367125E-2</v>
      </c>
      <c r="AH153" s="138">
        <f t="shared" si="656"/>
        <v>47354.055663690859</v>
      </c>
      <c r="AI153" s="147">
        <f t="shared" si="657"/>
        <v>360.70316354350587</v>
      </c>
      <c r="AJ153" s="144">
        <f t="shared" si="658"/>
        <v>-0.48268476570112462</v>
      </c>
      <c r="AK153" s="147">
        <f t="shared" si="659"/>
        <v>1.4483873127301938</v>
      </c>
      <c r="AL153" s="147">
        <f t="shared" si="660"/>
        <v>1.0038768493759991</v>
      </c>
      <c r="AM153" s="147">
        <f t="shared" si="661"/>
        <v>4.5444166681296002E-3</v>
      </c>
      <c r="AN153" s="138">
        <f>AF153/Q153</f>
        <v>1.0038768493759991</v>
      </c>
      <c r="AO153" s="142">
        <f t="shared" si="662"/>
        <v>4.5444166681296002E-3</v>
      </c>
      <c r="AP153" s="138" t="str">
        <f t="shared" si="663"/>
        <v>Out of range</v>
      </c>
      <c r="AQ153" s="138" t="e">
        <f t="shared" si="664"/>
        <v>#VALUE!</v>
      </c>
      <c r="AR153" s="138" t="e">
        <f t="shared" si="665"/>
        <v>#VALUE!</v>
      </c>
      <c r="AS153" s="146">
        <f t="shared" si="666"/>
        <v>2.1199384832115459E-5</v>
      </c>
      <c r="AT153" s="146">
        <f t="shared" si="667"/>
        <v>1.2989319878259257E-7</v>
      </c>
      <c r="AU153" s="138">
        <v>0.75</v>
      </c>
      <c r="AV153" s="138">
        <f t="shared" si="668"/>
        <v>0.375</v>
      </c>
      <c r="AW153" s="138" t="str">
        <f t="shared" si="669"/>
        <v>Out of range</v>
      </c>
      <c r="AX153" s="148">
        <f t="shared" si="670"/>
        <v>237.82040162370001</v>
      </c>
      <c r="AY153" s="148" t="e">
        <f t="shared" si="671"/>
        <v>#VALUE!</v>
      </c>
      <c r="AZ153" s="138" t="str">
        <f>Input!B153</f>
        <v>Hu1-13</v>
      </c>
      <c r="BA153" s="149">
        <f>Input!E153</f>
        <v>0</v>
      </c>
      <c r="BB153" s="138" t="e">
        <f t="shared" si="672"/>
        <v>#VALUE!</v>
      </c>
      <c r="BC153" s="144" t="e">
        <f t="shared" si="673"/>
        <v>#VALUE!</v>
      </c>
      <c r="BD153" s="138" t="e">
        <f t="shared" si="674"/>
        <v>#VALUE!</v>
      </c>
      <c r="BE153" s="150" t="e">
        <f t="shared" si="675"/>
        <v>#VALUE!</v>
      </c>
      <c r="BF153" s="151" t="e">
        <f t="shared" si="676"/>
        <v>#VALUE!</v>
      </c>
      <c r="BG153" s="152"/>
      <c r="BH153" s="152"/>
      <c r="BI153" s="152"/>
      <c r="BJ153" s="152"/>
      <c r="BK153" s="152"/>
      <c r="BL153" s="152"/>
      <c r="BM153" s="156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</row>
    <row r="154" spans="1:109" ht="15" customHeight="1" x14ac:dyDescent="0.2">
      <c r="A154" s="9">
        <f>Input!A154</f>
        <v>8341</v>
      </c>
      <c r="B154" s="9" t="str">
        <f>Input!B154</f>
        <v>Nau 6-top</v>
      </c>
      <c r="C154" s="9">
        <f>Input!O154</f>
        <v>5.5505620817937071</v>
      </c>
      <c r="D154" s="9">
        <f>C154*Input!P154/100</f>
        <v>4.9129847118468808E-2</v>
      </c>
      <c r="E154" s="11">
        <f>Input!M154</f>
        <v>3.4453690932461654</v>
      </c>
      <c r="F154" s="12">
        <f>E154*Input!N154/100</f>
        <v>3.6776794764410578E-4</v>
      </c>
      <c r="G154" s="13">
        <f t="shared" si="651"/>
        <v>475.04749057678129</v>
      </c>
      <c r="H154" s="12">
        <f>G154*Input!L154/100</f>
        <v>3.0182334924600509E-2</v>
      </c>
      <c r="I154" s="9">
        <v>0.3</v>
      </c>
      <c r="J154" s="21">
        <f>(((C154*$G$4*0.000000001*Input!G154*(234/233))-(I154*0.000000000000001))/Input!F154)*1000000000000</f>
        <v>132.31740362800571</v>
      </c>
      <c r="K154" s="9">
        <f>J154*Input!P154/100</f>
        <v>1.1711847765255312</v>
      </c>
      <c r="L154" s="14">
        <f t="shared" si="652"/>
        <v>1.8298535118316581</v>
      </c>
      <c r="M154" s="22">
        <f>L154*Input!P154/100</f>
        <v>1.6196634135552376E-2</v>
      </c>
      <c r="N154" s="9">
        <v>5.0000000000000001E-3</v>
      </c>
      <c r="O154" s="21">
        <f>(((G154*$D$4*0.000000001*Input!G154*(238/236))-(N154*0.000000001))/Input!F154)*1000000</f>
        <v>1.1407451251393685</v>
      </c>
      <c r="P154" s="58">
        <f>O154*Input!N154/100</f>
        <v>1.2176619749678283E-4</v>
      </c>
      <c r="Q154" s="66">
        <f t="shared" si="653"/>
        <v>0.85110900225816577</v>
      </c>
      <c r="R154" s="67">
        <f>Q154*Input!N154/100</f>
        <v>9.0849660083005843E-5</v>
      </c>
      <c r="S154" s="65">
        <f>Input!S154*0.0000028263/0.000000000155125</f>
        <v>2.1082488826435366</v>
      </c>
      <c r="T154" s="9">
        <f>S154*Input!T154/100</f>
        <v>1.3872556477631886E-3</v>
      </c>
      <c r="U154" s="9">
        <f>S154*1/((U153+U155)/2)</f>
        <v>2.1092669936881863</v>
      </c>
      <c r="V154" s="9">
        <f>U154*Input!T154/100</f>
        <v>1.3879255782957589E-3</v>
      </c>
      <c r="W154" s="3">
        <v>3.0000000000000001E-3</v>
      </c>
      <c r="X154" s="21">
        <f>((($L$4*0.000000001*Input!G154/Input!W154*(232/229))-(W154*0.000000001))/Input!F154)*1000000000</f>
        <v>0.1494400408836582</v>
      </c>
      <c r="Y154" s="21">
        <f>X154*Input!X154/100</f>
        <v>7.6476225058874571E-4</v>
      </c>
      <c r="Z154" s="21">
        <f t="shared" si="654"/>
        <v>3.6488982065592707E-5</v>
      </c>
      <c r="AA154" s="21">
        <f>Z154*Input!X154/100</f>
        <v>1.867330595011006E-7</v>
      </c>
      <c r="AB154" s="14">
        <v>0.05</v>
      </c>
      <c r="AC154" s="14">
        <v>0.85</v>
      </c>
      <c r="AD154" s="21">
        <f>(((Input!G154*$L$4*0.000000001*Input!U154*(230/229))-((AB154*0.000000000000001)+(Input!G154*AC154*0.000000000000001)))/Input!F154)*1000000000000</f>
        <v>2.8471695266560709E-2</v>
      </c>
      <c r="AE154" s="21">
        <f>AD154*Input!V154/100</f>
        <v>7.9805959748525414E-4</v>
      </c>
      <c r="AF154" s="21">
        <f t="shared" si="655"/>
        <v>1.2979825542234007E-3</v>
      </c>
      <c r="AG154" s="21">
        <f>AF154*Input!V154/100</f>
        <v>3.6382358867931877E-5</v>
      </c>
      <c r="AH154" s="9">
        <f t="shared" si="656"/>
        <v>35.57190364724736</v>
      </c>
      <c r="AI154" s="3">
        <f t="shared" si="657"/>
        <v>1.0135595345577917</v>
      </c>
      <c r="AJ154" s="22">
        <f t="shared" si="658"/>
        <v>1109.2669936881862</v>
      </c>
      <c r="AK154" s="3">
        <f t="shared" si="659"/>
        <v>1.3879255782957589</v>
      </c>
      <c r="AL154" s="3">
        <f t="shared" si="660"/>
        <v>1.5250485552139482E-3</v>
      </c>
      <c r="AM154" s="3">
        <f t="shared" si="661"/>
        <v>4.2747312719722651E-5</v>
      </c>
      <c r="AN154" s="9">
        <f>AL154*1/((AN153+AN155)/2)</f>
        <v>1.5191590045750181E-3</v>
      </c>
      <c r="AO154" s="21">
        <f t="shared" si="662"/>
        <v>4.2582227836306814E-5</v>
      </c>
      <c r="AP154" s="58">
        <f t="shared" si="663"/>
        <v>7.8700000000000006E-2</v>
      </c>
      <c r="AQ154" s="58">
        <f t="shared" si="664"/>
        <v>2.5999999999999999E-3</v>
      </c>
      <c r="AR154" s="58">
        <f t="shared" si="665"/>
        <v>3.3036848792884368</v>
      </c>
      <c r="AS154" s="67">
        <f t="shared" si="666"/>
        <v>4.2872278367142161E-5</v>
      </c>
      <c r="AT154" s="67">
        <f t="shared" si="667"/>
        <v>2.1944742141600386E-7</v>
      </c>
      <c r="AU154" s="58">
        <v>0.75</v>
      </c>
      <c r="AV154" s="58">
        <f t="shared" si="668"/>
        <v>0.375</v>
      </c>
      <c r="AW154" s="58">
        <f t="shared" si="669"/>
        <v>7.6999999999999999E-2</v>
      </c>
      <c r="AX154" s="57">
        <f t="shared" si="670"/>
        <v>2.1746097999999999E-3</v>
      </c>
      <c r="AY154" s="47">
        <f t="shared" si="671"/>
        <v>2.3581723610818475E-3</v>
      </c>
      <c r="AZ154" s="9" t="str">
        <f>Input!B154</f>
        <v>Nau 6-top</v>
      </c>
      <c r="BA154" s="48" t="str">
        <f>Input!E154</f>
        <v>Top</v>
      </c>
      <c r="BB154" s="58">
        <f t="shared" si="672"/>
        <v>1109.5084242983417</v>
      </c>
      <c r="BC154" s="22">
        <f t="shared" si="673"/>
        <v>1.3882444067673678</v>
      </c>
      <c r="BD154" s="9">
        <f t="shared" si="674"/>
        <v>19</v>
      </c>
      <c r="BE154" s="49">
        <f t="shared" si="675"/>
        <v>1.1790861805409238</v>
      </c>
      <c r="BF154" s="89">
        <f t="shared" si="676"/>
        <v>3.0625615078985033</v>
      </c>
      <c r="BG154" s="85"/>
      <c r="BH154" s="85"/>
      <c r="BI154" s="85"/>
      <c r="BJ154" s="85"/>
      <c r="BK154" s="85"/>
      <c r="BL154" s="85"/>
      <c r="BM154" s="90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</row>
    <row r="155" spans="1:109" s="155" customFormat="1" ht="15" customHeight="1" x14ac:dyDescent="0.2">
      <c r="A155" s="138">
        <f>Input!A155</f>
        <v>8307</v>
      </c>
      <c r="B155" s="138" t="str">
        <f>Input!B155</f>
        <v>Hu1-13</v>
      </c>
      <c r="C155" s="138">
        <f>Input!O155</f>
        <v>2.1094706361092297</v>
      </c>
      <c r="D155" s="138">
        <f>C155*Input!P155/100</f>
        <v>2.692162195338451E-2</v>
      </c>
      <c r="E155" s="139">
        <f>Input!M155</f>
        <v>2.7197087293633855</v>
      </c>
      <c r="F155" s="140">
        <f>E155*Input!N155/100</f>
        <v>2.2954628240140802E-4</v>
      </c>
      <c r="G155" s="141">
        <f t="shared" si="651"/>
        <v>374.99343960462357</v>
      </c>
      <c r="H155" s="140">
        <f>G155*Input!L155/100</f>
        <v>3.0725583838078357E-2</v>
      </c>
      <c r="I155" s="138">
        <v>0</v>
      </c>
      <c r="J155" s="142">
        <f>(((C155*$G$4*0.000000001*Input!G155*(234/233))-(I155*0.000000000000001))/Input!F155)*1000000000000</f>
        <v>765.7874569194372</v>
      </c>
      <c r="K155" s="138">
        <f>J155*Input!P155/100</f>
        <v>9.773181981738329</v>
      </c>
      <c r="L155" s="143">
        <f t="shared" si="652"/>
        <v>10.590283885105483</v>
      </c>
      <c r="M155" s="144">
        <f>L155*Input!P155/100</f>
        <v>0.1351560027683964</v>
      </c>
      <c r="N155" s="138">
        <v>0</v>
      </c>
      <c r="O155" s="142">
        <f>(((G155*$D$4*0.000000001*Input!G155*(238/236))-(N155*0.000000001))/Input!F155)*1000000</f>
        <v>13.713095148129689</v>
      </c>
      <c r="P155" s="138">
        <f>O155*Input!N155/100</f>
        <v>1.1573996794159546E-3</v>
      </c>
      <c r="Q155" s="145">
        <f t="shared" si="653"/>
        <v>10.231329042909588</v>
      </c>
      <c r="R155" s="146">
        <f>Q155*Input!N155/100</f>
        <v>8.6353495154431134E-4</v>
      </c>
      <c r="S155" s="144">
        <f>Input!S155*0.0000028263/0.000000000155125</f>
        <v>0.99951731523429888</v>
      </c>
      <c r="T155" s="138">
        <f>S155*Input!T155/100</f>
        <v>1.4483873127301939E-3</v>
      </c>
      <c r="U155" s="144">
        <f>S155</f>
        <v>0.99951731523429888</v>
      </c>
      <c r="V155" s="138">
        <f>U155*Input!T155/100</f>
        <v>1.4483873127301939E-3</v>
      </c>
      <c r="W155" s="147">
        <v>0</v>
      </c>
      <c r="X155" s="142">
        <f>((($L$4*0.000000001*Input!G155/Input!W155*(232/229))-(W155*0.000000001))/Input!F155)*1000000000</f>
        <v>0.8883017962584685</v>
      </c>
      <c r="Y155" s="142">
        <f>X155*Input!X155/100</f>
        <v>5.4423001145917438E-3</v>
      </c>
      <c r="Z155" s="142">
        <f t="shared" si="654"/>
        <v>2.1689788172463988E-4</v>
      </c>
      <c r="AA155" s="142">
        <f>Z155*Input!X155/100</f>
        <v>1.3288539678031307E-6</v>
      </c>
      <c r="AB155" s="143">
        <v>0</v>
      </c>
      <c r="AC155" s="143">
        <v>0.85</v>
      </c>
      <c r="AD155" s="142">
        <f>(((Input!G155*$L$4*0.000000001*Input!U155*(230/229))-((AB155*0.000000000000001)+(Input!G155*AC155*0.000000000000001)))/Input!F155)*1000000000000</f>
        <v>225.29780595263148</v>
      </c>
      <c r="AE155" s="142">
        <f>AD155*Input!V155/100</f>
        <v>1.0197158513839077</v>
      </c>
      <c r="AF155" s="142">
        <f t="shared" si="655"/>
        <v>10.270994364525233</v>
      </c>
      <c r="AG155" s="142">
        <f>AF155*Input!V155/100</f>
        <v>4.6487340250367125E-2</v>
      </c>
      <c r="AH155" s="138">
        <f t="shared" si="656"/>
        <v>47354.055663690859</v>
      </c>
      <c r="AI155" s="147">
        <f t="shared" si="657"/>
        <v>360.70316354350587</v>
      </c>
      <c r="AJ155" s="144">
        <f t="shared" si="658"/>
        <v>-0.48268476570112462</v>
      </c>
      <c r="AK155" s="147">
        <f t="shared" si="659"/>
        <v>1.4483873127301938</v>
      </c>
      <c r="AL155" s="147">
        <f t="shared" si="660"/>
        <v>1.0038768493759991</v>
      </c>
      <c r="AM155" s="147">
        <f t="shared" si="661"/>
        <v>4.5444166681296002E-3</v>
      </c>
      <c r="AN155" s="138">
        <f>AF155/Q155</f>
        <v>1.0038768493759991</v>
      </c>
      <c r="AO155" s="142">
        <f t="shared" si="662"/>
        <v>4.5444166681296002E-3</v>
      </c>
      <c r="AP155" s="138" t="str">
        <f t="shared" si="663"/>
        <v>Out of range</v>
      </c>
      <c r="AQ155" s="138" t="e">
        <f t="shared" si="664"/>
        <v>#VALUE!</v>
      </c>
      <c r="AR155" s="138" t="e">
        <f t="shared" si="665"/>
        <v>#VALUE!</v>
      </c>
      <c r="AS155" s="146">
        <f t="shared" si="666"/>
        <v>2.1199384832115459E-5</v>
      </c>
      <c r="AT155" s="146">
        <f t="shared" si="667"/>
        <v>1.2989319878259257E-7</v>
      </c>
      <c r="AU155" s="138">
        <v>0.75</v>
      </c>
      <c r="AV155" s="138">
        <f t="shared" si="668"/>
        <v>0.375</v>
      </c>
      <c r="AW155" s="138" t="str">
        <f t="shared" si="669"/>
        <v>Out of range</v>
      </c>
      <c r="AX155" s="148">
        <f t="shared" si="670"/>
        <v>244.90527630419999</v>
      </c>
      <c r="AY155" s="148" t="e">
        <f t="shared" si="671"/>
        <v>#VALUE!</v>
      </c>
      <c r="AZ155" s="138" t="str">
        <f>Input!B155</f>
        <v>Hu1-13</v>
      </c>
      <c r="BA155" s="149">
        <f>Input!E155</f>
        <v>0</v>
      </c>
      <c r="BB155" s="138" t="e">
        <f t="shared" si="672"/>
        <v>#VALUE!</v>
      </c>
      <c r="BC155" s="144" t="e">
        <f t="shared" si="673"/>
        <v>#VALUE!</v>
      </c>
      <c r="BD155" s="138" t="e">
        <f t="shared" si="674"/>
        <v>#VALUE!</v>
      </c>
      <c r="BE155" s="150" t="e">
        <f t="shared" si="675"/>
        <v>#VALUE!</v>
      </c>
      <c r="BF155" s="151" t="e">
        <f t="shared" si="676"/>
        <v>#VALUE!</v>
      </c>
      <c r="BG155" s="152"/>
      <c r="BH155" s="152"/>
      <c r="BI155" s="152"/>
      <c r="BJ155" s="152"/>
      <c r="BK155" s="152"/>
      <c r="BL155" s="152"/>
      <c r="BM155" s="156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</row>
    <row r="156" spans="1:109" ht="15" customHeight="1" x14ac:dyDescent="0.2">
      <c r="A156" s="9">
        <f>Input!A156</f>
        <v>8342</v>
      </c>
      <c r="B156" s="9" t="str">
        <f>Input!B156</f>
        <v>Nau 6-bottom</v>
      </c>
      <c r="C156" s="9">
        <f>Input!O156</f>
        <v>5.1118234986832887</v>
      </c>
      <c r="D156" s="9">
        <f>C156*Input!P156/100</f>
        <v>3.655387261260714E-2</v>
      </c>
      <c r="E156" s="11">
        <f>Input!M156</f>
        <v>3.2074583699603267</v>
      </c>
      <c r="F156" s="12">
        <f>E156*Input!N156/100</f>
        <v>4.1621110767305557E-4</v>
      </c>
      <c r="G156" s="13">
        <f t="shared" si="651"/>
        <v>442.24436005012984</v>
      </c>
      <c r="H156" s="12">
        <f>G156*Input!L156/100</f>
        <v>4.6024360414340028E-2</v>
      </c>
      <c r="I156" s="9">
        <v>0.3</v>
      </c>
      <c r="J156" s="21">
        <f>(((C156*$G$4*0.000000001*Input!G156*(234/233))-(I156*0.000000000000001))/Input!F156)*1000000000000</f>
        <v>148.00749485804425</v>
      </c>
      <c r="K156" s="9">
        <f>J156*Input!P156/100</f>
        <v>1.0583790919513625</v>
      </c>
      <c r="L156" s="14">
        <f t="shared" si="652"/>
        <v>2.0468360685553479</v>
      </c>
      <c r="M156" s="22">
        <f>L156*Input!P156/100</f>
        <v>1.4636613515340268E-2</v>
      </c>
      <c r="N156" s="9">
        <v>5.0000000000000001E-3</v>
      </c>
      <c r="O156" s="21">
        <f>(((G156*$D$4*0.000000001*Input!G156*(238/236))-(N156*0.000000001))/Input!F156)*1000000</f>
        <v>1.2898562666633906</v>
      </c>
      <c r="P156" s="58">
        <f>O156*Input!N156/100</f>
        <v>1.6737629723114451E-4</v>
      </c>
      <c r="Q156" s="66">
        <f t="shared" si="653"/>
        <v>0.96236070265231077</v>
      </c>
      <c r="R156" s="67">
        <f>Q156*Input!N156/100</f>
        <v>1.2487931808664212E-4</v>
      </c>
      <c r="S156" s="65">
        <f>Input!S156*0.0000028263/0.000000000155125</f>
        <v>2.0861151446045789</v>
      </c>
      <c r="T156" s="9">
        <f>S156*Input!T156/100</f>
        <v>1.3067210593043837E-3</v>
      </c>
      <c r="U156" s="9">
        <f>S156*1/((U155+U157)/2)</f>
        <v>2.0871225668717588</v>
      </c>
      <c r="V156" s="9">
        <f>U156*Input!T156/100</f>
        <v>1.3073520982456145E-3</v>
      </c>
      <c r="W156" s="3">
        <v>3.0000000000000001E-3</v>
      </c>
      <c r="X156" s="21">
        <f>((($L$4*0.000000001*Input!G156/Input!W156*(232/229))-(W156*0.000000001))/Input!F156)*1000000000</f>
        <v>0.24498819099344241</v>
      </c>
      <c r="Y156" s="21">
        <f>X156*Input!X156/100</f>
        <v>6.3009864269306267E-4</v>
      </c>
      <c r="Z156" s="21">
        <f t="shared" si="654"/>
        <v>5.9819106409380498E-5</v>
      </c>
      <c r="AA156" s="21">
        <f>Z156*Input!X156/100</f>
        <v>1.5385205957405283E-7</v>
      </c>
      <c r="AB156" s="14">
        <v>0.05</v>
      </c>
      <c r="AC156" s="14">
        <v>0.85</v>
      </c>
      <c r="AD156" s="21">
        <f>(((Input!G156*$L$4*0.000000001*Input!U156*(230/229))-((AB156*0.000000000000001)+(Input!G156*AC156*0.000000000000001)))/Input!F156)*1000000000000</f>
        <v>2.8432670528446124E-2</v>
      </c>
      <c r="AE156" s="21">
        <f>AD156*Input!V156/100</f>
        <v>9.3091149083695678E-4</v>
      </c>
      <c r="AF156" s="21">
        <f t="shared" si="655"/>
        <v>1.2962034740252731E-3</v>
      </c>
      <c r="AG156" s="21">
        <f>AF156*Input!V156/100</f>
        <v>4.2438880555580873E-5</v>
      </c>
      <c r="AH156" s="9">
        <f t="shared" si="656"/>
        <v>21.668720110168842</v>
      </c>
      <c r="AI156" s="3">
        <f t="shared" si="657"/>
        <v>0.71163920367511491</v>
      </c>
      <c r="AJ156" s="22">
        <f t="shared" si="658"/>
        <v>1087.1225668717589</v>
      </c>
      <c r="AK156" s="3">
        <f t="shared" si="659"/>
        <v>1.3073520982456144</v>
      </c>
      <c r="AL156" s="3">
        <f t="shared" si="660"/>
        <v>1.3468998375067438E-3</v>
      </c>
      <c r="AM156" s="3">
        <f t="shared" si="661"/>
        <v>4.4099071953484714E-5</v>
      </c>
      <c r="AN156" s="9">
        <f>AL156*1/((AN155+AN157)/2)</f>
        <v>1.3416982753850382E-3</v>
      </c>
      <c r="AO156" s="21">
        <f t="shared" si="662"/>
        <v>4.3928766741554305E-5</v>
      </c>
      <c r="AP156" s="58">
        <f t="shared" si="663"/>
        <v>7.0199999999999999E-2</v>
      </c>
      <c r="AQ156" s="58">
        <f t="shared" si="664"/>
        <v>2.3999999999999998E-3</v>
      </c>
      <c r="AR156" s="58">
        <f t="shared" si="665"/>
        <v>3.4188034188034186</v>
      </c>
      <c r="AS156" s="67">
        <f t="shared" si="666"/>
        <v>6.2158716835087162E-5</v>
      </c>
      <c r="AT156" s="67">
        <f t="shared" si="667"/>
        <v>1.6007277970836714E-7</v>
      </c>
      <c r="AU156" s="58">
        <v>0.75</v>
      </c>
      <c r="AV156" s="58">
        <f t="shared" si="668"/>
        <v>0.375</v>
      </c>
      <c r="AW156" s="58">
        <f t="shared" si="669"/>
        <v>6.7799999999999999E-2</v>
      </c>
      <c r="AX156" s="57">
        <f t="shared" si="670"/>
        <v>2.5017843000000001E-3</v>
      </c>
      <c r="AY156" s="47">
        <f t="shared" si="671"/>
        <v>2.6032728553071344E-3</v>
      </c>
      <c r="AZ156" s="9" t="str">
        <f>Input!B156</f>
        <v>Nau 6-bottom</v>
      </c>
      <c r="BA156" s="48" t="str">
        <f>Input!E156</f>
        <v>Bottom</v>
      </c>
      <c r="BB156" s="58">
        <f t="shared" si="672"/>
        <v>1087.3309046721217</v>
      </c>
      <c r="BC156" s="22">
        <f t="shared" si="673"/>
        <v>1.3076252433355309</v>
      </c>
      <c r="BD156" s="9">
        <f t="shared" si="674"/>
        <v>9.7999999999999972</v>
      </c>
      <c r="BE156" s="49">
        <f t="shared" si="675"/>
        <v>1.3016364276535672</v>
      </c>
      <c r="BF156" s="89">
        <f t="shared" si="676"/>
        <v>3.8396354798040329</v>
      </c>
      <c r="BG156" s="85"/>
      <c r="BH156" s="85"/>
      <c r="BI156" s="85"/>
      <c r="BJ156" s="85"/>
      <c r="BK156" s="85"/>
      <c r="BL156" s="85"/>
      <c r="BM156" s="90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</row>
    <row r="157" spans="1:109" s="155" customFormat="1" ht="15" customHeight="1" x14ac:dyDescent="0.2">
      <c r="A157" s="138">
        <f>Input!A157</f>
        <v>8307</v>
      </c>
      <c r="B157" s="138" t="str">
        <f>Input!B157</f>
        <v>Hu1-13</v>
      </c>
      <c r="C157" s="138">
        <f>Input!O157</f>
        <v>2.1094706361092297</v>
      </c>
      <c r="D157" s="138">
        <f>C157*Input!P157/100</f>
        <v>2.692162195338451E-2</v>
      </c>
      <c r="E157" s="139">
        <f>Input!M157</f>
        <v>2.7197087293633855</v>
      </c>
      <c r="F157" s="140">
        <f>E157*Input!N157/100</f>
        <v>2.2954628240140802E-4</v>
      </c>
      <c r="G157" s="141">
        <f t="shared" si="651"/>
        <v>374.99343960462357</v>
      </c>
      <c r="H157" s="140">
        <f>G157*Input!L157/100</f>
        <v>3.0725583838078357E-2</v>
      </c>
      <c r="I157" s="138">
        <v>0</v>
      </c>
      <c r="J157" s="142">
        <f>(((C157*$G$4*0.000000001*Input!G157*(234/233))-(I157*0.000000000000001))/Input!F157)*1000000000000</f>
        <v>765.7874569194372</v>
      </c>
      <c r="K157" s="138">
        <f>J157*Input!P157/100</f>
        <v>9.773181981738329</v>
      </c>
      <c r="L157" s="143">
        <f t="shared" si="652"/>
        <v>10.590283885105483</v>
      </c>
      <c r="M157" s="144">
        <f>L157*Input!P157/100</f>
        <v>0.1351560027683964</v>
      </c>
      <c r="N157" s="138">
        <v>0</v>
      </c>
      <c r="O157" s="142">
        <f>(((G157*$D$4*0.000000001*Input!G157*(238/236))-(N157*0.000000001))/Input!F157)*1000000</f>
        <v>13.713095148129689</v>
      </c>
      <c r="P157" s="138">
        <f>O157*Input!N157/100</f>
        <v>1.1573996794159546E-3</v>
      </c>
      <c r="Q157" s="145">
        <f t="shared" si="653"/>
        <v>10.231329042909588</v>
      </c>
      <c r="R157" s="146">
        <f>Q157*Input!N157/100</f>
        <v>8.6353495154431134E-4</v>
      </c>
      <c r="S157" s="144">
        <f>Input!S157*0.0000028263/0.000000000155125</f>
        <v>0.99951731523429888</v>
      </c>
      <c r="T157" s="138">
        <f>S157*Input!T157/100</f>
        <v>1.4483873127301939E-3</v>
      </c>
      <c r="U157" s="144">
        <f>S157</f>
        <v>0.99951731523429888</v>
      </c>
      <c r="V157" s="138">
        <f>U157*Input!T157/100</f>
        <v>1.4483873127301939E-3</v>
      </c>
      <c r="W157" s="147">
        <v>0</v>
      </c>
      <c r="X157" s="142">
        <f>((($L$4*0.000000001*Input!G157/Input!W157*(232/229))-(W157*0.000000001))/Input!F157)*1000000000</f>
        <v>0.8883017962584685</v>
      </c>
      <c r="Y157" s="142">
        <f>X157*Input!X157/100</f>
        <v>5.4423001145917438E-3</v>
      </c>
      <c r="Z157" s="142">
        <f t="shared" si="654"/>
        <v>2.1689788172463988E-4</v>
      </c>
      <c r="AA157" s="142">
        <f>Z157*Input!X157/100</f>
        <v>1.3288539678031307E-6</v>
      </c>
      <c r="AB157" s="143">
        <v>0</v>
      </c>
      <c r="AC157" s="143">
        <v>0.85</v>
      </c>
      <c r="AD157" s="142">
        <f>(((Input!G157*$L$4*0.000000001*Input!U157*(230/229))-((AB157*0.000000000000001)+(Input!G157*AC157*0.000000000000001)))/Input!F157)*1000000000000</f>
        <v>225.29780595263148</v>
      </c>
      <c r="AE157" s="142">
        <f>AD157*Input!V157/100</f>
        <v>1.0197158513839077</v>
      </c>
      <c r="AF157" s="142">
        <f t="shared" si="655"/>
        <v>10.270994364525233</v>
      </c>
      <c r="AG157" s="142">
        <f>AF157*Input!V157/100</f>
        <v>4.6487340250367125E-2</v>
      </c>
      <c r="AH157" s="138">
        <f t="shared" si="656"/>
        <v>47354.055663690859</v>
      </c>
      <c r="AI157" s="147">
        <f t="shared" si="657"/>
        <v>360.70316354350587</v>
      </c>
      <c r="AJ157" s="144">
        <f t="shared" si="658"/>
        <v>-0.48268476570112462</v>
      </c>
      <c r="AK157" s="147">
        <f t="shared" si="659"/>
        <v>1.4483873127301938</v>
      </c>
      <c r="AL157" s="147">
        <f t="shared" si="660"/>
        <v>1.0038768493759991</v>
      </c>
      <c r="AM157" s="147">
        <f t="shared" si="661"/>
        <v>4.5444166681296002E-3</v>
      </c>
      <c r="AN157" s="138">
        <f>AF157/Q157</f>
        <v>1.0038768493759991</v>
      </c>
      <c r="AO157" s="142">
        <f t="shared" si="662"/>
        <v>4.5444166681296002E-3</v>
      </c>
      <c r="AP157" s="138" t="str">
        <f t="shared" si="663"/>
        <v>Out of range</v>
      </c>
      <c r="AQ157" s="138" t="e">
        <f t="shared" si="664"/>
        <v>#VALUE!</v>
      </c>
      <c r="AR157" s="138" t="e">
        <f t="shared" si="665"/>
        <v>#VALUE!</v>
      </c>
      <c r="AS157" s="146">
        <f t="shared" si="666"/>
        <v>2.1199384832115459E-5</v>
      </c>
      <c r="AT157" s="146">
        <f t="shared" si="667"/>
        <v>1.2989319878259257E-7</v>
      </c>
      <c r="AU157" s="138">
        <v>0.75</v>
      </c>
      <c r="AV157" s="138">
        <f t="shared" si="668"/>
        <v>0.375</v>
      </c>
      <c r="AW157" s="138" t="str">
        <f t="shared" si="669"/>
        <v>Out of range</v>
      </c>
      <c r="AX157" s="148">
        <f t="shared" si="670"/>
        <v>251.04564971190001</v>
      </c>
      <c r="AY157" s="148" t="e">
        <f t="shared" si="671"/>
        <v>#VALUE!</v>
      </c>
      <c r="AZ157" s="138" t="str">
        <f>Input!B157</f>
        <v>Hu1-13</v>
      </c>
      <c r="BA157" s="149">
        <f>Input!E157</f>
        <v>0</v>
      </c>
      <c r="BB157" s="138" t="e">
        <f t="shared" si="672"/>
        <v>#VALUE!</v>
      </c>
      <c r="BC157" s="144" t="e">
        <f t="shared" si="673"/>
        <v>#VALUE!</v>
      </c>
      <c r="BD157" s="138" t="e">
        <f t="shared" si="674"/>
        <v>#VALUE!</v>
      </c>
      <c r="BE157" s="150" t="e">
        <f t="shared" si="675"/>
        <v>#VALUE!</v>
      </c>
      <c r="BF157" s="151" t="e">
        <f t="shared" si="676"/>
        <v>#VALUE!</v>
      </c>
      <c r="BG157" s="152"/>
      <c r="BH157" s="152"/>
      <c r="BI157" s="152"/>
      <c r="BJ157" s="152"/>
      <c r="BK157" s="152"/>
      <c r="BL157" s="152"/>
      <c r="BM157" s="156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</row>
    <row r="158" spans="1:109" ht="15" customHeight="1" x14ac:dyDescent="0.2">
      <c r="A158" s="9">
        <f>Input!A158</f>
        <v>8343</v>
      </c>
      <c r="B158" s="9" t="str">
        <f>Input!B158</f>
        <v>Nau 7-2</v>
      </c>
      <c r="C158" s="9">
        <f>Input!O158</f>
        <v>8.341925000484915</v>
      </c>
      <c r="D158" s="9">
        <f>C158*Input!P158/100</f>
        <v>5.2396273844278231E-2</v>
      </c>
      <c r="E158" s="11">
        <f>Input!M158</f>
        <v>5.2637306246209929</v>
      </c>
      <c r="F158" s="12">
        <f>E158*Input!N158/100</f>
        <v>7.9745499762112976E-4</v>
      </c>
      <c r="G158" s="13">
        <f t="shared" si="651"/>
        <v>725.76317852274246</v>
      </c>
      <c r="H158" s="12">
        <f>G158*Input!L158/100</f>
        <v>5.1763960633199678E-2</v>
      </c>
      <c r="I158" s="9">
        <v>0.3</v>
      </c>
      <c r="J158" s="21">
        <f>(((C158*$G$4*0.000000001*Input!G158*(234/233))-(I158*0.000000000000001))/Input!F158)*1000000000000</f>
        <v>169.17203898437555</v>
      </c>
      <c r="K158" s="9">
        <f>J158*Input!P158/100</f>
        <v>1.0625826150325006</v>
      </c>
      <c r="L158" s="14">
        <f t="shared" si="652"/>
        <v>2.3395263295036548</v>
      </c>
      <c r="M158" s="22">
        <f>L158*Input!P158/100</f>
        <v>1.4694745184048874E-2</v>
      </c>
      <c r="N158" s="9">
        <v>5.0000000000000001E-3</v>
      </c>
      <c r="O158" s="21">
        <f>(((G158*$D$4*0.000000001*Input!G158*(238/236))-(N158*0.000000001))/Input!F158)*1000000</f>
        <v>1.4826229169327467</v>
      </c>
      <c r="P158" s="58">
        <f>O158*Input!N158/100</f>
        <v>2.2461731783259096E-4</v>
      </c>
      <c r="Q158" s="66">
        <f t="shared" si="653"/>
        <v>1.1061837423162815</v>
      </c>
      <c r="R158" s="67">
        <f>Q158*Input!N158/100</f>
        <v>1.6758679660984347E-4</v>
      </c>
      <c r="S158" s="65">
        <f>Input!S158*0.0000028263/0.000000000155125</f>
        <v>2.0776667195830081</v>
      </c>
      <c r="T158" s="9">
        <f>S158*Input!T158/100</f>
        <v>1.3136356217011683E-3</v>
      </c>
      <c r="U158" s="9">
        <f>S158*1/((U157+U159)/2)</f>
        <v>2.0786700619548326</v>
      </c>
      <c r="V158" s="9">
        <f>U158*Input!T158/100</f>
        <v>1.3142699998080936E-3</v>
      </c>
      <c r="W158" s="3">
        <v>3.0000000000000001E-3</v>
      </c>
      <c r="X158" s="21">
        <f>((($L$4*0.000000001*Input!G158/Input!W158*(232/229))-(W158*0.000000001))/Input!F158)*1000000000</f>
        <v>0.58315625141572869</v>
      </c>
      <c r="Y158" s="21">
        <f>X158*Input!X158/100</f>
        <v>2.213425216789197E-3</v>
      </c>
      <c r="Z158" s="21">
        <f t="shared" si="654"/>
        <v>1.4239007078372461E-4</v>
      </c>
      <c r="AA158" s="21">
        <f>Z158*Input!X158/100</f>
        <v>5.4045510534776392E-7</v>
      </c>
      <c r="AB158" s="14">
        <v>0.05</v>
      </c>
      <c r="AC158" s="14">
        <v>0.85</v>
      </c>
      <c r="AD158" s="21">
        <f>(((Input!G158*$L$4*0.000000001*Input!U158*(230/229))-((AB158*0.000000000000001)+(Input!G158*AC158*0.000000000000001)))/Input!F158)*1000000000000</f>
        <v>4.9441645462786961E-2</v>
      </c>
      <c r="AE158" s="21">
        <f>AD158*Input!V158/100</f>
        <v>1.1857196926192276E-3</v>
      </c>
      <c r="AF158" s="21">
        <f t="shared" si="655"/>
        <v>2.2539716255732495E-3</v>
      </c>
      <c r="AG158" s="21">
        <f>AF158*Input!V158/100</f>
        <v>5.4055210299558756E-5</v>
      </c>
      <c r="AH158" s="9">
        <f t="shared" si="656"/>
        <v>15.829556184411151</v>
      </c>
      <c r="AI158" s="3">
        <f t="shared" si="657"/>
        <v>0.38435281050969922</v>
      </c>
      <c r="AJ158" s="22">
        <f t="shared" si="658"/>
        <v>1078.6700619548326</v>
      </c>
      <c r="AK158" s="3">
        <f t="shared" si="659"/>
        <v>1.3142699998080936</v>
      </c>
      <c r="AL158" s="3">
        <f t="shared" si="660"/>
        <v>2.0376105156396261E-3</v>
      </c>
      <c r="AM158" s="3">
        <f t="shared" si="661"/>
        <v>4.8867368779655669E-5</v>
      </c>
      <c r="AN158" s="9">
        <f>AL158*1/((AN157+AN159)/2)</f>
        <v>2.0297415135194985E-3</v>
      </c>
      <c r="AO158" s="21">
        <f t="shared" si="662"/>
        <v>4.8678648989695484E-5</v>
      </c>
      <c r="AP158" s="58">
        <f t="shared" si="663"/>
        <v>0.1067</v>
      </c>
      <c r="AQ158" s="58">
        <f t="shared" si="664"/>
        <v>4.1999999999999997E-3</v>
      </c>
      <c r="AR158" s="58">
        <f t="shared" si="665"/>
        <v>3.936269915651359</v>
      </c>
      <c r="AS158" s="67">
        <f t="shared" si="666"/>
        <v>1.2872189794217051E-4</v>
      </c>
      <c r="AT158" s="67">
        <f t="shared" si="667"/>
        <v>4.8896529104752277E-7</v>
      </c>
      <c r="AU158" s="58">
        <v>0.75</v>
      </c>
      <c r="AV158" s="58">
        <f t="shared" si="668"/>
        <v>0.375</v>
      </c>
      <c r="AW158" s="58">
        <f t="shared" si="669"/>
        <v>0.1016</v>
      </c>
      <c r="AX158" s="57">
        <f t="shared" si="670"/>
        <v>3.8694095E-3</v>
      </c>
      <c r="AY158" s="47">
        <f t="shared" si="671"/>
        <v>3.6032661578000611E-3</v>
      </c>
      <c r="AZ158" s="9" t="str">
        <f>Input!B158</f>
        <v>Nau 7-2</v>
      </c>
      <c r="BA158" s="48">
        <f>Input!E158</f>
        <v>0.2</v>
      </c>
      <c r="BB158" s="58">
        <f t="shared" si="672"/>
        <v>1078.9798487825942</v>
      </c>
      <c r="BC158" s="22">
        <f t="shared" si="673"/>
        <v>1.3147004040640766</v>
      </c>
      <c r="BD158" s="9">
        <f t="shared" si="674"/>
        <v>43.599999999999994</v>
      </c>
      <c r="BE158" s="49">
        <f t="shared" si="675"/>
        <v>1.8016330789000305</v>
      </c>
      <c r="BF158" s="89">
        <f t="shared" si="676"/>
        <v>3.5465218088583281</v>
      </c>
      <c r="BG158" s="85"/>
      <c r="BH158" s="85"/>
      <c r="BI158" s="85"/>
      <c r="BJ158" s="85"/>
      <c r="BK158" s="85"/>
      <c r="BL158" s="85"/>
      <c r="BM158" s="90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</row>
    <row r="159" spans="1:109" s="155" customFormat="1" ht="15" customHeight="1" x14ac:dyDescent="0.2">
      <c r="A159" s="138">
        <f>Input!A159</f>
        <v>8307</v>
      </c>
      <c r="B159" s="138" t="str">
        <f>Input!B159</f>
        <v>Hu1-13</v>
      </c>
      <c r="C159" s="138">
        <f>Input!O159</f>
        <v>2.1094706361092297</v>
      </c>
      <c r="D159" s="138">
        <f>C159*Input!P159/100</f>
        <v>2.692162195338451E-2</v>
      </c>
      <c r="E159" s="139">
        <f>Input!M159</f>
        <v>2.7197087293633855</v>
      </c>
      <c r="F159" s="140">
        <f>E159*Input!N159/100</f>
        <v>2.2954628240140802E-4</v>
      </c>
      <c r="G159" s="141">
        <f t="shared" si="651"/>
        <v>374.99343960462357</v>
      </c>
      <c r="H159" s="140">
        <f>G159*Input!L159/100</f>
        <v>3.0725583838078357E-2</v>
      </c>
      <c r="I159" s="138">
        <v>0</v>
      </c>
      <c r="J159" s="142">
        <f>(((C159*$G$4*0.000000001*Input!G159*(234/233))-(I159*0.000000000000001))/Input!F159)*1000000000000</f>
        <v>765.7874569194372</v>
      </c>
      <c r="K159" s="138">
        <f>J159*Input!P159/100</f>
        <v>9.773181981738329</v>
      </c>
      <c r="L159" s="143">
        <f t="shared" si="652"/>
        <v>10.590283885105483</v>
      </c>
      <c r="M159" s="144">
        <f>L159*Input!P159/100</f>
        <v>0.1351560027683964</v>
      </c>
      <c r="N159" s="138">
        <v>0</v>
      </c>
      <c r="O159" s="142">
        <f>(((G159*$D$4*0.000000001*Input!G159*(238/236))-(N159*0.000000001))/Input!F159)*1000000</f>
        <v>13.713095148129689</v>
      </c>
      <c r="P159" s="138">
        <f>O159*Input!N159/100</f>
        <v>1.1573996794159546E-3</v>
      </c>
      <c r="Q159" s="145">
        <f t="shared" si="653"/>
        <v>10.231329042909588</v>
      </c>
      <c r="R159" s="146">
        <f>Q159*Input!N159/100</f>
        <v>8.6353495154431134E-4</v>
      </c>
      <c r="S159" s="144">
        <f>Input!S159*0.0000028263/0.000000000155125</f>
        <v>0.99951731523429888</v>
      </c>
      <c r="T159" s="138">
        <f>S159*Input!T159/100</f>
        <v>1.4483873127301939E-3</v>
      </c>
      <c r="U159" s="144">
        <f>S159</f>
        <v>0.99951731523429888</v>
      </c>
      <c r="V159" s="138">
        <f>U159*Input!T159/100</f>
        <v>1.4483873127301939E-3</v>
      </c>
      <c r="W159" s="147">
        <v>0</v>
      </c>
      <c r="X159" s="142">
        <f>((($L$4*0.000000001*Input!G159/Input!W159*(232/229))-(W159*0.000000001))/Input!F159)*1000000000</f>
        <v>0.8883017962584685</v>
      </c>
      <c r="Y159" s="142">
        <f>X159*Input!X159/100</f>
        <v>5.4423001145917438E-3</v>
      </c>
      <c r="Z159" s="142">
        <f t="shared" si="654"/>
        <v>2.1689788172463988E-4</v>
      </c>
      <c r="AA159" s="142">
        <f>Z159*Input!X159/100</f>
        <v>1.3288539678031307E-6</v>
      </c>
      <c r="AB159" s="143">
        <v>0</v>
      </c>
      <c r="AC159" s="143">
        <v>0.85</v>
      </c>
      <c r="AD159" s="142">
        <f>(((Input!G159*$L$4*0.000000001*Input!U159*(230/229))-((AB159*0.000000000000001)+(Input!G159*AC159*0.000000000000001)))/Input!F159)*1000000000000</f>
        <v>225.29780595263148</v>
      </c>
      <c r="AE159" s="142">
        <f>AD159*Input!V159/100</f>
        <v>1.0197158513839077</v>
      </c>
      <c r="AF159" s="142">
        <f t="shared" si="655"/>
        <v>10.270994364525233</v>
      </c>
      <c r="AG159" s="142">
        <f>AF159*Input!V159/100</f>
        <v>4.6487340250367125E-2</v>
      </c>
      <c r="AH159" s="138">
        <f t="shared" si="656"/>
        <v>47354.055663690859</v>
      </c>
      <c r="AI159" s="147">
        <f t="shared" si="657"/>
        <v>360.70316354350587</v>
      </c>
      <c r="AJ159" s="144">
        <f t="shared" si="658"/>
        <v>-0.48268476570112462</v>
      </c>
      <c r="AK159" s="147">
        <f t="shared" si="659"/>
        <v>1.4483873127301938</v>
      </c>
      <c r="AL159" s="147">
        <f t="shared" si="660"/>
        <v>1.0038768493759991</v>
      </c>
      <c r="AM159" s="147">
        <f t="shared" si="661"/>
        <v>4.5444166681296002E-3</v>
      </c>
      <c r="AN159" s="138">
        <f>AF159/Q159</f>
        <v>1.0038768493759991</v>
      </c>
      <c r="AO159" s="142">
        <f t="shared" si="662"/>
        <v>4.5444166681296002E-3</v>
      </c>
      <c r="AP159" s="138" t="str">
        <f t="shared" si="663"/>
        <v>Out of range</v>
      </c>
      <c r="AQ159" s="138" t="e">
        <f t="shared" si="664"/>
        <v>#VALUE!</v>
      </c>
      <c r="AR159" s="138" t="e">
        <f t="shared" si="665"/>
        <v>#VALUE!</v>
      </c>
      <c r="AS159" s="146">
        <f t="shared" si="666"/>
        <v>2.1199384832115459E-5</v>
      </c>
      <c r="AT159" s="146">
        <f t="shared" si="667"/>
        <v>1.2989319878259257E-7</v>
      </c>
      <c r="AU159" s="138">
        <v>0.75</v>
      </c>
      <c r="AV159" s="138">
        <f t="shared" si="668"/>
        <v>0.375</v>
      </c>
      <c r="AW159" s="138" t="str">
        <f t="shared" si="669"/>
        <v>Out of range</v>
      </c>
      <c r="AX159" s="148">
        <f t="shared" si="670"/>
        <v>279.38882968780001</v>
      </c>
      <c r="AY159" s="148" t="e">
        <f t="shared" si="671"/>
        <v>#VALUE!</v>
      </c>
      <c r="AZ159" s="138" t="str">
        <f>Input!B159</f>
        <v>Hu1-13</v>
      </c>
      <c r="BA159" s="149">
        <f>Input!E159</f>
        <v>0</v>
      </c>
      <c r="BB159" s="138" t="e">
        <f t="shared" si="672"/>
        <v>#VALUE!</v>
      </c>
      <c r="BC159" s="144" t="e">
        <f t="shared" si="673"/>
        <v>#VALUE!</v>
      </c>
      <c r="BD159" s="138" t="e">
        <f t="shared" si="674"/>
        <v>#VALUE!</v>
      </c>
      <c r="BE159" s="150" t="e">
        <f t="shared" si="675"/>
        <v>#VALUE!</v>
      </c>
      <c r="BF159" s="151" t="e">
        <f t="shared" si="676"/>
        <v>#VALUE!</v>
      </c>
      <c r="BG159" s="152"/>
      <c r="BH159" s="152"/>
      <c r="BI159" s="152"/>
      <c r="BJ159" s="152"/>
      <c r="BK159" s="152"/>
      <c r="BL159" s="152"/>
      <c r="BM159" s="156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</row>
    <row r="160" spans="1:109" ht="15" customHeight="1" x14ac:dyDescent="0.2">
      <c r="A160" s="9">
        <f>Input!A160</f>
        <v>8344</v>
      </c>
      <c r="B160" s="9" t="str">
        <f>Input!B160</f>
        <v>Nau 7-10</v>
      </c>
      <c r="C160" s="9">
        <f>Input!O160</f>
        <v>8.3902027560379331</v>
      </c>
      <c r="D160" s="9">
        <f>C160*Input!P160/100</f>
        <v>4.9547870438783385E-2</v>
      </c>
      <c r="E160" s="11">
        <f>Input!M160</f>
        <v>5.3560586896483731</v>
      </c>
      <c r="F160" s="12">
        <f>E160*Input!N160/100</f>
        <v>4.1312296967755595E-4</v>
      </c>
      <c r="G160" s="13">
        <f t="shared" si="651"/>
        <v>738.49337212871762</v>
      </c>
      <c r="H160" s="12">
        <f>G160*Input!L160/100</f>
        <v>5.6227181076454656E-2</v>
      </c>
      <c r="I160" s="9">
        <v>0.3</v>
      </c>
      <c r="J160" s="21">
        <f>(((C160*$G$4*0.000000001*Input!G160*(234/233))-(I160*0.000000000000001))/Input!F160)*1000000000000</f>
        <v>173.60869311731062</v>
      </c>
      <c r="K160" s="9">
        <f>J160*Input!P160/100</f>
        <v>1.0252363719616553</v>
      </c>
      <c r="L160" s="14">
        <f t="shared" si="652"/>
        <v>2.4008820311977241</v>
      </c>
      <c r="M160" s="22">
        <f>L160*Input!P160/100</f>
        <v>1.4178273789030957E-2</v>
      </c>
      <c r="N160" s="9">
        <v>5.0000000000000001E-3</v>
      </c>
      <c r="O160" s="21">
        <f>(((G160*$D$4*0.000000001*Input!G160*(238/236))-(N160*0.000000001))/Input!F160)*1000000</f>
        <v>1.5392858547938879</v>
      </c>
      <c r="P160" s="58">
        <f>O160*Input!N160/100</f>
        <v>1.1872803872447001E-4</v>
      </c>
      <c r="Q160" s="66">
        <f t="shared" si="653"/>
        <v>1.1484599137810687</v>
      </c>
      <c r="R160" s="67">
        <f>Q160*Input!N160/100</f>
        <v>8.8582892314798941E-5</v>
      </c>
      <c r="S160" s="65">
        <f>Input!S160*0.0000028263/0.000000000155125</f>
        <v>2.0542444278007648</v>
      </c>
      <c r="T160" s="9">
        <f>S160*Input!T160/100</f>
        <v>1.1432853511235399E-3</v>
      </c>
      <c r="U160" s="9">
        <f>S160*1/((U159+U161)/2)</f>
        <v>2.0552364591295</v>
      </c>
      <c r="V160" s="9">
        <f>U160*Input!T160/100</f>
        <v>1.1438374640418711E-3</v>
      </c>
      <c r="W160" s="3">
        <v>3.0000000000000001E-3</v>
      </c>
      <c r="X160" s="21">
        <f>((($L$4*0.000000001*Input!G160/Input!W160*(232/229))-(W160*0.000000001))/Input!F160)*1000000000</f>
        <v>2.4030222599282642</v>
      </c>
      <c r="Y160" s="21">
        <f>X160*Input!X160/100</f>
        <v>9.9193030080865722E-3</v>
      </c>
      <c r="Z160" s="21">
        <f t="shared" si="654"/>
        <v>5.8674927835442676E-4</v>
      </c>
      <c r="AA160" s="21">
        <f>Z160*Input!X160/100</f>
        <v>2.4220099742011693E-6</v>
      </c>
      <c r="AB160" s="14">
        <v>0.05</v>
      </c>
      <c r="AC160" s="14">
        <v>0.85</v>
      </c>
      <c r="AD160" s="21">
        <f>(((Input!G160*$L$4*0.000000001*Input!U160*(230/229))-((AB160*0.000000000000001)+(Input!G160*AC160*0.000000000000001)))/Input!F160)*1000000000000</f>
        <v>5.9225408775874865E-2</v>
      </c>
      <c r="AE160" s="21">
        <f>AD160*Input!V160/100</f>
        <v>9.5011747430726338E-4</v>
      </c>
      <c r="AF160" s="21">
        <f t="shared" si="655"/>
        <v>2.6999989511731371E-3</v>
      </c>
      <c r="AG160" s="21">
        <f>AF160*Input!V160/100</f>
        <v>4.3314452988053466E-5</v>
      </c>
      <c r="AH160" s="9">
        <f t="shared" si="656"/>
        <v>4.6016229602283358</v>
      </c>
      <c r="AI160" s="3">
        <f t="shared" si="657"/>
        <v>7.6225655802160008E-2</v>
      </c>
      <c r="AJ160" s="22">
        <f t="shared" si="658"/>
        <v>1055.2364591295</v>
      </c>
      <c r="AK160" s="3">
        <f t="shared" si="659"/>
        <v>1.1438374640418711</v>
      </c>
      <c r="AL160" s="3">
        <f t="shared" si="660"/>
        <v>2.3509736115072091E-3</v>
      </c>
      <c r="AM160" s="3">
        <f t="shared" si="661"/>
        <v>3.7715686123032597E-5</v>
      </c>
      <c r="AN160" s="9">
        <f>AL160*1/((AN159+AN161)/2)</f>
        <v>2.3418944395107361E-3</v>
      </c>
      <c r="AO160" s="21">
        <f t="shared" si="662"/>
        <v>3.7570032764951526E-5</v>
      </c>
      <c r="AP160" s="58">
        <f t="shared" si="663"/>
        <v>0.1245</v>
      </c>
      <c r="AQ160" s="58">
        <f t="shared" si="664"/>
        <v>4.7999999999999996E-3</v>
      </c>
      <c r="AR160" s="58">
        <f t="shared" si="665"/>
        <v>3.8554216867469875</v>
      </c>
      <c r="AS160" s="67">
        <f t="shared" si="666"/>
        <v>5.1090096512178219E-4</v>
      </c>
      <c r="AT160" s="67">
        <f t="shared" si="667"/>
        <v>2.1092880470927088E-6</v>
      </c>
      <c r="AU160" s="58">
        <v>0.75</v>
      </c>
      <c r="AV160" s="58">
        <f t="shared" si="668"/>
        <v>0.375</v>
      </c>
      <c r="AW160" s="58">
        <f t="shared" si="669"/>
        <v>0.1041</v>
      </c>
      <c r="AX160" s="57">
        <f t="shared" si="670"/>
        <v>1.0499265000000001E-2</v>
      </c>
      <c r="AY160" s="47">
        <f t="shared" si="671"/>
        <v>1.0374453994904663E-2</v>
      </c>
      <c r="AZ160" s="9" t="str">
        <f>Input!B160</f>
        <v>Nau 7-10</v>
      </c>
      <c r="BA160" s="48">
        <f>Input!E160</f>
        <v>1</v>
      </c>
      <c r="BB160" s="58">
        <f t="shared" si="672"/>
        <v>1055.5469741879353</v>
      </c>
      <c r="BC160" s="22">
        <f t="shared" si="673"/>
        <v>1.1446027040695472</v>
      </c>
      <c r="BD160" s="9">
        <f t="shared" si="674"/>
        <v>46.099999999999994</v>
      </c>
      <c r="BE160" s="49">
        <f t="shared" si="675"/>
        <v>5.1872269974523313</v>
      </c>
      <c r="BF160" s="89">
        <f t="shared" si="676"/>
        <v>9.9658539816567355</v>
      </c>
      <c r="BG160" s="85"/>
      <c r="BH160" s="85"/>
      <c r="BI160" s="85"/>
      <c r="BJ160" s="85"/>
      <c r="BK160" s="85"/>
      <c r="BL160" s="85"/>
      <c r="BM160" s="90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</row>
    <row r="161" spans="1:109" s="155" customFormat="1" ht="15" customHeight="1" x14ac:dyDescent="0.2">
      <c r="A161" s="138">
        <f>Input!A161</f>
        <v>8307</v>
      </c>
      <c r="B161" s="138" t="str">
        <f>Input!B161</f>
        <v>Hu1-13</v>
      </c>
      <c r="C161" s="138">
        <f>Input!O161</f>
        <v>2.1094706361092297</v>
      </c>
      <c r="D161" s="138">
        <f>C161*Input!P161/100</f>
        <v>2.692162195338451E-2</v>
      </c>
      <c r="E161" s="139">
        <f>Input!M161</f>
        <v>2.7197087293633855</v>
      </c>
      <c r="F161" s="140">
        <f>E161*Input!N161/100</f>
        <v>2.2954628240140802E-4</v>
      </c>
      <c r="G161" s="141">
        <f t="shared" si="651"/>
        <v>374.99343960462357</v>
      </c>
      <c r="H161" s="140">
        <f>G161*Input!L161/100</f>
        <v>3.0725583838078357E-2</v>
      </c>
      <c r="I161" s="138">
        <v>0</v>
      </c>
      <c r="J161" s="142">
        <f>(((C161*$G$4*0.000000001*Input!G161*(234/233))-(I161*0.000000000000001))/Input!F161)*1000000000000</f>
        <v>765.7874569194372</v>
      </c>
      <c r="K161" s="138">
        <f>J161*Input!P161/100</f>
        <v>9.773181981738329</v>
      </c>
      <c r="L161" s="143">
        <f t="shared" si="652"/>
        <v>10.590283885105483</v>
      </c>
      <c r="M161" s="144">
        <f>L161*Input!P161/100</f>
        <v>0.1351560027683964</v>
      </c>
      <c r="N161" s="138">
        <v>0</v>
      </c>
      <c r="O161" s="142">
        <f>(((G161*$D$4*0.000000001*Input!G161*(238/236))-(N161*0.000000001))/Input!F161)*1000000</f>
        <v>13.713095148129689</v>
      </c>
      <c r="P161" s="138">
        <f>O161*Input!N161/100</f>
        <v>1.1573996794159546E-3</v>
      </c>
      <c r="Q161" s="145">
        <f t="shared" si="653"/>
        <v>10.231329042909588</v>
      </c>
      <c r="R161" s="146">
        <f>Q161*Input!N161/100</f>
        <v>8.6353495154431134E-4</v>
      </c>
      <c r="S161" s="144">
        <f>Input!S161*0.0000028263/0.000000000155125</f>
        <v>0.99951731523429888</v>
      </c>
      <c r="T161" s="138">
        <f>S161*Input!T161/100</f>
        <v>1.4483873127301939E-3</v>
      </c>
      <c r="U161" s="144">
        <f>S161</f>
        <v>0.99951731523429888</v>
      </c>
      <c r="V161" s="138">
        <f>U161*Input!T161/100</f>
        <v>1.4483873127301939E-3</v>
      </c>
      <c r="W161" s="147">
        <v>0</v>
      </c>
      <c r="X161" s="142">
        <f>((($L$4*0.000000001*Input!G161/Input!W161*(232/229))-(W161*0.000000001))/Input!F161)*1000000000</f>
        <v>0.8883017962584685</v>
      </c>
      <c r="Y161" s="142">
        <f>X161*Input!X161/100</f>
        <v>5.4423001145917438E-3</v>
      </c>
      <c r="Z161" s="142">
        <f t="shared" si="654"/>
        <v>2.1689788172463988E-4</v>
      </c>
      <c r="AA161" s="142">
        <f>Z161*Input!X161/100</f>
        <v>1.3288539678031307E-6</v>
      </c>
      <c r="AB161" s="143">
        <v>0</v>
      </c>
      <c r="AC161" s="143">
        <v>0.85</v>
      </c>
      <c r="AD161" s="142">
        <f>(((Input!G161*$L$4*0.000000001*Input!U161*(230/229))-((AB161*0.000000000000001)+(Input!G161*AC161*0.000000000000001)))/Input!F161)*1000000000000</f>
        <v>225.29780595263148</v>
      </c>
      <c r="AE161" s="142">
        <f>AD161*Input!V161/100</f>
        <v>1.0197158513839077</v>
      </c>
      <c r="AF161" s="142">
        <f t="shared" si="655"/>
        <v>10.270994364525233</v>
      </c>
      <c r="AG161" s="142">
        <f>AF161*Input!V161/100</f>
        <v>4.6487340250367125E-2</v>
      </c>
      <c r="AH161" s="138">
        <f t="shared" si="656"/>
        <v>47354.055663690859</v>
      </c>
      <c r="AI161" s="147">
        <f t="shared" si="657"/>
        <v>360.70316354350587</v>
      </c>
      <c r="AJ161" s="144">
        <f t="shared" si="658"/>
        <v>-0.48268476570112462</v>
      </c>
      <c r="AK161" s="147">
        <f t="shared" si="659"/>
        <v>1.4483873127301938</v>
      </c>
      <c r="AL161" s="147">
        <f t="shared" si="660"/>
        <v>1.0038768493759991</v>
      </c>
      <c r="AM161" s="147">
        <f t="shared" si="661"/>
        <v>4.5444166681296002E-3</v>
      </c>
      <c r="AN161" s="138">
        <f>AF161/Q161</f>
        <v>1.0038768493759991</v>
      </c>
      <c r="AO161" s="142">
        <f t="shared" si="662"/>
        <v>4.5444166681296002E-3</v>
      </c>
      <c r="AP161" s="138" t="str">
        <f t="shared" si="663"/>
        <v>Out of range</v>
      </c>
      <c r="AQ161" s="138" t="e">
        <f t="shared" si="664"/>
        <v>#VALUE!</v>
      </c>
      <c r="AR161" s="138" t="e">
        <f t="shared" si="665"/>
        <v>#VALUE!</v>
      </c>
      <c r="AS161" s="146">
        <f t="shared" si="666"/>
        <v>2.1199384832115459E-5</v>
      </c>
      <c r="AT161" s="146">
        <f t="shared" si="667"/>
        <v>1.2989319878259257E-7</v>
      </c>
      <c r="AU161" s="138">
        <v>0.75</v>
      </c>
      <c r="AV161" s="138">
        <f t="shared" si="668"/>
        <v>0.375</v>
      </c>
      <c r="AW161" s="138" t="str">
        <f t="shared" si="669"/>
        <v>Out of range</v>
      </c>
      <c r="AX161" s="148">
        <f t="shared" si="670"/>
        <v>239.13534093780001</v>
      </c>
      <c r="AY161" s="148" t="e">
        <f t="shared" si="671"/>
        <v>#VALUE!</v>
      </c>
      <c r="AZ161" s="138" t="str">
        <f>Input!B161</f>
        <v>Hu1-13</v>
      </c>
      <c r="BA161" s="149">
        <f>Input!E161</f>
        <v>0</v>
      </c>
      <c r="BB161" s="138" t="e">
        <f t="shared" si="672"/>
        <v>#VALUE!</v>
      </c>
      <c r="BC161" s="144" t="e">
        <f t="shared" si="673"/>
        <v>#VALUE!</v>
      </c>
      <c r="BD161" s="138" t="e">
        <f t="shared" si="674"/>
        <v>#VALUE!</v>
      </c>
      <c r="BE161" s="150" t="e">
        <f t="shared" si="675"/>
        <v>#VALUE!</v>
      </c>
      <c r="BF161" s="151" t="e">
        <f t="shared" si="676"/>
        <v>#VALUE!</v>
      </c>
      <c r="BG161" s="152"/>
      <c r="BH161" s="152"/>
      <c r="BI161" s="152"/>
      <c r="BJ161" s="152"/>
      <c r="BK161" s="152"/>
      <c r="BL161" s="152"/>
      <c r="BM161" s="156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</row>
    <row r="162" spans="1:109" ht="15" customHeight="1" x14ac:dyDescent="0.2">
      <c r="A162" s="9">
        <f>Input!A162</f>
        <v>8345</v>
      </c>
      <c r="B162" s="9" t="str">
        <f>Input!B162</f>
        <v>Nau 7-20</v>
      </c>
      <c r="C162" s="9">
        <f>Input!O162</f>
        <v>10.658674764685268</v>
      </c>
      <c r="D162" s="9">
        <f>C162*Input!P162/100</f>
        <v>0.11560364119960463</v>
      </c>
      <c r="E162" s="11">
        <f>Input!M162</f>
        <v>6.6248631354835537</v>
      </c>
      <c r="F162" s="12">
        <f>E162*Input!N162/100</f>
        <v>1.0926288652292188E-3</v>
      </c>
      <c r="G162" s="13">
        <f t="shared" si="651"/>
        <v>913.4361291204724</v>
      </c>
      <c r="H162" s="12">
        <f>G162*Input!L162/100</f>
        <v>0.10071784642452053</v>
      </c>
      <c r="I162" s="9">
        <v>0.3</v>
      </c>
      <c r="J162" s="21">
        <f>(((C162*$G$4*0.000000001*Input!G162*(234/233))-(I162*0.000000000000001))/Input!F162)*1000000000000</f>
        <v>133.63096737918954</v>
      </c>
      <c r="K162" s="9">
        <f>J162*Input!P162/100</f>
        <v>1.4493571430890788</v>
      </c>
      <c r="L162" s="14">
        <f t="shared" si="652"/>
        <v>1.8480191436927247</v>
      </c>
      <c r="M162" s="22">
        <f>L162*Input!P162/100</f>
        <v>2.004355576410748E-2</v>
      </c>
      <c r="N162" s="9">
        <v>5.0000000000000001E-3</v>
      </c>
      <c r="O162" s="21">
        <f>(((G162*$D$4*0.000000001*Input!G162*(238/236))-(N162*0.000000001))/Input!F162)*1000000</f>
        <v>1.1536026824917409</v>
      </c>
      <c r="P162" s="58">
        <f>O162*Input!N162/100</f>
        <v>1.9026198188837478E-4</v>
      </c>
      <c r="Q162" s="66">
        <f t="shared" si="653"/>
        <v>0.86070201525334977</v>
      </c>
      <c r="R162" s="67">
        <f>Q162*Input!N162/100</f>
        <v>1.4195430863918169E-4</v>
      </c>
      <c r="S162" s="65">
        <f>Input!S162*0.0000028263/0.000000000155125</f>
        <v>2.0574145181787968</v>
      </c>
      <c r="T162" s="9">
        <f>S162*Input!T162/100</f>
        <v>1.6667813438489784E-3</v>
      </c>
      <c r="U162" s="9">
        <f>S162*1/((U161+U163)/2)</f>
        <v>2.0584080804008025</v>
      </c>
      <c r="V162" s="9">
        <f>U162*Input!T162/100</f>
        <v>1.6675862623332994E-3</v>
      </c>
      <c r="W162" s="3">
        <v>3.0000000000000001E-3</v>
      </c>
      <c r="X162" s="21">
        <f>((($L$4*0.000000001*Input!G162/Input!W162*(232/229))-(W162*0.000000001))/Input!F162)*1000000000</f>
        <v>0.65012429776568814</v>
      </c>
      <c r="Y162" s="21">
        <f>X162*Input!X162/100</f>
        <v>2.3324399352958099E-3</v>
      </c>
      <c r="Z162" s="21">
        <f t="shared" si="654"/>
        <v>1.5874175155001829E-4</v>
      </c>
      <c r="AA162" s="21">
        <f>Z162*Input!X162/100</f>
        <v>5.6951509424665803E-7</v>
      </c>
      <c r="AB162" s="14">
        <v>0.05</v>
      </c>
      <c r="AC162" s="14">
        <v>0.85</v>
      </c>
      <c r="AD162" s="21">
        <f>(((Input!G162*$L$4*0.000000001*Input!U162*(230/229))-((AB162*0.000000000000001)+(Input!G162*AC162*0.000000000000001)))/Input!F162)*1000000000000</f>
        <v>4.0911889244615814E-2</v>
      </c>
      <c r="AE162" s="21">
        <f>AD162*Input!V162/100</f>
        <v>9.9500637091535929E-4</v>
      </c>
      <c r="AF162" s="21">
        <f t="shared" si="655"/>
        <v>1.8651126321304571E-3</v>
      </c>
      <c r="AG162" s="21">
        <f>AF162*Input!V162/100</f>
        <v>4.5360871514598925E-5</v>
      </c>
      <c r="AH162" s="9">
        <f t="shared" si="656"/>
        <v>11.749351471296917</v>
      </c>
      <c r="AI162" s="3">
        <f t="shared" si="657"/>
        <v>0.28884499537886865</v>
      </c>
      <c r="AJ162" s="22">
        <f t="shared" si="658"/>
        <v>1058.4080804008024</v>
      </c>
      <c r="AK162" s="3">
        <f t="shared" si="659"/>
        <v>1.6675862623332993</v>
      </c>
      <c r="AL162" s="3">
        <f t="shared" si="660"/>
        <v>2.16696673073486E-3</v>
      </c>
      <c r="AM162" s="3">
        <f t="shared" si="661"/>
        <v>5.2703390619513677E-5</v>
      </c>
      <c r="AN162" s="9">
        <f>AL162*1/((AN161+AN163)/2)</f>
        <v>2.1585981707635026E-3</v>
      </c>
      <c r="AO162" s="21">
        <f t="shared" si="662"/>
        <v>5.2499856583278748E-5</v>
      </c>
      <c r="AP162" s="58">
        <f t="shared" si="663"/>
        <v>0.11459999999999999</v>
      </c>
      <c r="AQ162" s="58">
        <f t="shared" si="664"/>
        <v>5.4000000000000003E-3</v>
      </c>
      <c r="AR162" s="58">
        <f t="shared" si="665"/>
        <v>4.7120418848167551</v>
      </c>
      <c r="AS162" s="67">
        <f t="shared" si="666"/>
        <v>1.8443288006394671E-4</v>
      </c>
      <c r="AT162" s="67">
        <f t="shared" si="667"/>
        <v>6.62385526867251E-7</v>
      </c>
      <c r="AU162" s="58">
        <v>0.75</v>
      </c>
      <c r="AV162" s="58">
        <f t="shared" si="668"/>
        <v>0.375</v>
      </c>
      <c r="AW162" s="58">
        <f t="shared" si="669"/>
        <v>0.1072</v>
      </c>
      <c r="AX162" s="57">
        <f t="shared" si="670"/>
        <v>4.1856068999999996E-3</v>
      </c>
      <c r="AY162" s="47">
        <f t="shared" si="671"/>
        <v>4.608502080594358E-3</v>
      </c>
      <c r="AZ162" s="9" t="str">
        <f>Input!B162</f>
        <v>Nau 7-20</v>
      </c>
      <c r="BA162" s="48">
        <f>Input!E162</f>
        <v>2</v>
      </c>
      <c r="BB162" s="58">
        <f t="shared" si="672"/>
        <v>1058.7288047876023</v>
      </c>
      <c r="BC162" s="22">
        <f t="shared" si="673"/>
        <v>1.6681386013903425</v>
      </c>
      <c r="BD162" s="9">
        <f t="shared" si="674"/>
        <v>49.2</v>
      </c>
      <c r="BE162" s="49">
        <f t="shared" si="675"/>
        <v>2.3042510402971792</v>
      </c>
      <c r="BF162" s="89">
        <f t="shared" si="676"/>
        <v>4.2989758214499609</v>
      </c>
      <c r="BG162" s="85"/>
      <c r="BH162" s="85"/>
      <c r="BI162" s="85"/>
      <c r="BJ162" s="85"/>
      <c r="BK162" s="85"/>
      <c r="BL162" s="85"/>
      <c r="BM162" s="90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</row>
    <row r="163" spans="1:109" s="155" customFormat="1" ht="15" customHeight="1" x14ac:dyDescent="0.2">
      <c r="A163" s="138">
        <f>Input!A163</f>
        <v>8307</v>
      </c>
      <c r="B163" s="138" t="str">
        <f>Input!B163</f>
        <v>Hu1-13</v>
      </c>
      <c r="C163" s="138">
        <f>Input!O163</f>
        <v>2.1094706361092297</v>
      </c>
      <c r="D163" s="138">
        <f>C163*Input!P163/100</f>
        <v>2.692162195338451E-2</v>
      </c>
      <c r="E163" s="139">
        <f>Input!M163</f>
        <v>2.7197087293633855</v>
      </c>
      <c r="F163" s="140">
        <f>E163*Input!N163/100</f>
        <v>2.2954628240140802E-4</v>
      </c>
      <c r="G163" s="141">
        <f t="shared" si="651"/>
        <v>374.99343960462357</v>
      </c>
      <c r="H163" s="140">
        <f>G163*Input!L163/100</f>
        <v>3.0725583838078357E-2</v>
      </c>
      <c r="I163" s="138">
        <v>0</v>
      </c>
      <c r="J163" s="142">
        <f>(((C163*$G$4*0.000000001*Input!G163*(234/233))-(I163*0.000000000000001))/Input!F163)*1000000000000</f>
        <v>765.7874569194372</v>
      </c>
      <c r="K163" s="138">
        <f>J163*Input!P163/100</f>
        <v>9.773181981738329</v>
      </c>
      <c r="L163" s="143">
        <f t="shared" si="652"/>
        <v>10.590283885105483</v>
      </c>
      <c r="M163" s="144">
        <f>L163*Input!P163/100</f>
        <v>0.1351560027683964</v>
      </c>
      <c r="N163" s="138">
        <v>0</v>
      </c>
      <c r="O163" s="142">
        <f>(((G163*$D$4*0.000000001*Input!G163*(238/236))-(N163*0.000000001))/Input!F163)*1000000</f>
        <v>13.713095148129689</v>
      </c>
      <c r="P163" s="138">
        <f>O163*Input!N163/100</f>
        <v>1.1573996794159546E-3</v>
      </c>
      <c r="Q163" s="145">
        <f t="shared" si="653"/>
        <v>10.231329042909588</v>
      </c>
      <c r="R163" s="146">
        <f>Q163*Input!N163/100</f>
        <v>8.6353495154431134E-4</v>
      </c>
      <c r="S163" s="144">
        <f>Input!S163*0.0000028263/0.000000000155125</f>
        <v>0.99951731523429888</v>
      </c>
      <c r="T163" s="138">
        <f>S163*Input!T163/100</f>
        <v>1.4483873127301939E-3</v>
      </c>
      <c r="U163" s="144">
        <f>S163</f>
        <v>0.99951731523429888</v>
      </c>
      <c r="V163" s="138">
        <f>U163*Input!T163/100</f>
        <v>1.4483873127301939E-3</v>
      </c>
      <c r="W163" s="147">
        <v>0</v>
      </c>
      <c r="X163" s="142">
        <f>((($L$4*0.000000001*Input!G163/Input!W163*(232/229))-(W163*0.000000001))/Input!F163)*1000000000</f>
        <v>0.8883017962584685</v>
      </c>
      <c r="Y163" s="142">
        <f>X163*Input!X163/100</f>
        <v>5.4423001145917438E-3</v>
      </c>
      <c r="Z163" s="142">
        <f t="shared" si="654"/>
        <v>2.1689788172463988E-4</v>
      </c>
      <c r="AA163" s="142">
        <f>Z163*Input!X163/100</f>
        <v>1.3288539678031307E-6</v>
      </c>
      <c r="AB163" s="143">
        <v>0</v>
      </c>
      <c r="AC163" s="143">
        <v>0.85</v>
      </c>
      <c r="AD163" s="142">
        <f>(((Input!G163*$L$4*0.000000001*Input!U163*(230/229))-((AB163*0.000000000000001)+(Input!G163*AC163*0.000000000000001)))/Input!F163)*1000000000000</f>
        <v>225.29780595263148</v>
      </c>
      <c r="AE163" s="142">
        <f>AD163*Input!V163/100</f>
        <v>1.0197158513839077</v>
      </c>
      <c r="AF163" s="142">
        <f t="shared" si="655"/>
        <v>10.270994364525233</v>
      </c>
      <c r="AG163" s="142">
        <f>AF163*Input!V163/100</f>
        <v>4.6487340250367125E-2</v>
      </c>
      <c r="AH163" s="138">
        <f t="shared" si="656"/>
        <v>47354.055663690859</v>
      </c>
      <c r="AI163" s="147">
        <f t="shared" si="657"/>
        <v>360.70316354350587</v>
      </c>
      <c r="AJ163" s="144">
        <f t="shared" si="658"/>
        <v>-0.48268476570112462</v>
      </c>
      <c r="AK163" s="147">
        <f t="shared" si="659"/>
        <v>1.4483873127301938</v>
      </c>
      <c r="AL163" s="147">
        <f t="shared" si="660"/>
        <v>1.0038768493759991</v>
      </c>
      <c r="AM163" s="147">
        <f t="shared" si="661"/>
        <v>4.5444166681296002E-3</v>
      </c>
      <c r="AN163" s="138">
        <f>AF163/Q163</f>
        <v>1.0038768493759991</v>
      </c>
      <c r="AO163" s="142">
        <f t="shared" si="662"/>
        <v>4.5444166681296002E-3</v>
      </c>
      <c r="AP163" s="138" t="str">
        <f t="shared" si="663"/>
        <v>Out of range</v>
      </c>
      <c r="AQ163" s="138" t="e">
        <f t="shared" si="664"/>
        <v>#VALUE!</v>
      </c>
      <c r="AR163" s="138" t="e">
        <f t="shared" si="665"/>
        <v>#VALUE!</v>
      </c>
      <c r="AS163" s="146">
        <f t="shared" si="666"/>
        <v>2.1199384832115459E-5</v>
      </c>
      <c r="AT163" s="146">
        <f t="shared" si="667"/>
        <v>1.2989319878259257E-7</v>
      </c>
      <c r="AU163" s="138">
        <v>0.75</v>
      </c>
      <c r="AV163" s="138">
        <f t="shared" si="668"/>
        <v>0.375</v>
      </c>
      <c r="AW163" s="138" t="str">
        <f t="shared" si="669"/>
        <v>Out of range</v>
      </c>
      <c r="AX163" s="148">
        <f t="shared" si="670"/>
        <v>263.13340872179998</v>
      </c>
      <c r="AY163" s="148" t="e">
        <f t="shared" si="671"/>
        <v>#VALUE!</v>
      </c>
      <c r="AZ163" s="138" t="str">
        <f>Input!B163</f>
        <v>Hu1-13</v>
      </c>
      <c r="BA163" s="149">
        <f>Input!E163</f>
        <v>0</v>
      </c>
      <c r="BB163" s="138" t="e">
        <f t="shared" si="672"/>
        <v>#VALUE!</v>
      </c>
      <c r="BC163" s="144" t="e">
        <f t="shared" si="673"/>
        <v>#VALUE!</v>
      </c>
      <c r="BD163" s="138" t="e">
        <f t="shared" si="674"/>
        <v>#VALUE!</v>
      </c>
      <c r="BE163" s="150" t="e">
        <f t="shared" si="675"/>
        <v>#VALUE!</v>
      </c>
      <c r="BF163" s="151" t="e">
        <f t="shared" si="676"/>
        <v>#VALUE!</v>
      </c>
      <c r="BG163" s="152"/>
      <c r="BH163" s="152"/>
      <c r="BI163" s="152"/>
      <c r="BJ163" s="152"/>
      <c r="BK163" s="152"/>
      <c r="BL163" s="152"/>
      <c r="BM163" s="156"/>
      <c r="BN163" s="152"/>
      <c r="BO163" s="152"/>
      <c r="BP163" s="152"/>
      <c r="BQ163" s="152"/>
      <c r="BR163" s="152"/>
      <c r="BS163" s="152"/>
      <c r="BT163" s="152"/>
      <c r="BU163" s="152"/>
      <c r="BV163" s="152"/>
      <c r="BW163" s="152"/>
      <c r="BX163" s="152"/>
      <c r="BY163" s="152"/>
      <c r="BZ163" s="152"/>
      <c r="CA163" s="152"/>
      <c r="CB163" s="152"/>
      <c r="CC163" s="152"/>
      <c r="CD163" s="152"/>
      <c r="CE163" s="152"/>
      <c r="CF163" s="152"/>
      <c r="CG163" s="152"/>
      <c r="CH163" s="152"/>
      <c r="CI163" s="152"/>
      <c r="CJ163" s="152"/>
      <c r="CK163" s="152"/>
      <c r="CL163" s="152"/>
      <c r="CM163" s="152"/>
      <c r="CN163" s="152"/>
      <c r="CO163" s="152"/>
      <c r="CP163" s="152"/>
      <c r="CQ163" s="152"/>
      <c r="CR163" s="152"/>
      <c r="CS163" s="152"/>
      <c r="CT163" s="152"/>
      <c r="CU163" s="152"/>
      <c r="CV163" s="152"/>
      <c r="CW163" s="152"/>
      <c r="CX163" s="152"/>
      <c r="CY163" s="152"/>
      <c r="CZ163" s="152"/>
      <c r="DA163" s="152"/>
      <c r="DB163" s="152"/>
      <c r="DC163" s="152"/>
      <c r="DD163" s="152"/>
      <c r="DE163" s="152"/>
    </row>
    <row r="164" spans="1:109" ht="15" customHeight="1" x14ac:dyDescent="0.2">
      <c r="A164" s="9">
        <f>Input!A164</f>
        <v>8346</v>
      </c>
      <c r="B164" s="9" t="str">
        <f>Input!B164</f>
        <v>Nau 7-27</v>
      </c>
      <c r="C164" s="9">
        <f>Input!O164</f>
        <v>11.251856681942083</v>
      </c>
      <c r="D164" s="9">
        <f>C164*Input!P164/100</f>
        <v>0.1395085028240135</v>
      </c>
      <c r="E164" s="11">
        <f>Input!M164</f>
        <v>6.9319726566513324</v>
      </c>
      <c r="F164" s="12">
        <f>E164*Input!N164/100</f>
        <v>8.0439843659356513E-4</v>
      </c>
      <c r="G164" s="13">
        <f t="shared" si="651"/>
        <v>955.78038989908566</v>
      </c>
      <c r="H164" s="12">
        <f>G164*Input!L164/100</f>
        <v>8.4281549626034485E-2</v>
      </c>
      <c r="I164" s="9">
        <v>0.3</v>
      </c>
      <c r="J164" s="21">
        <f>(((C164*$G$4*0.000000001*Input!G164*(234/233))-(I164*0.000000000000001))/Input!F164)*1000000000000</f>
        <v>189.34881519805771</v>
      </c>
      <c r="K164" s="9">
        <f>J164*Input!P164/100</f>
        <v>2.3476809620385648</v>
      </c>
      <c r="L164" s="14">
        <f t="shared" si="652"/>
        <v>2.6185564782197326</v>
      </c>
      <c r="M164" s="22">
        <f>L164*Input!P164/100</f>
        <v>3.246672119658596E-2</v>
      </c>
      <c r="N164" s="9">
        <v>5.0000000000000001E-3</v>
      </c>
      <c r="O164" s="21">
        <f>(((G164*$D$4*0.000000001*Input!G164*(238/236))-(N164*0.000000001))/Input!F164)*1000000</f>
        <v>1.6202081025271859</v>
      </c>
      <c r="P164" s="58">
        <f>O164*Input!N164/100</f>
        <v>1.8801182999164974E-4</v>
      </c>
      <c r="Q164" s="66">
        <f t="shared" si="653"/>
        <v>1.2088359364446424</v>
      </c>
      <c r="R164" s="67">
        <f>Q164*Input!N164/100</f>
        <v>1.4027547215454892E-4</v>
      </c>
      <c r="S164" s="65">
        <f>Input!S164*0.0000028263/0.000000000155125</f>
        <v>2.0729548516999579</v>
      </c>
      <c r="T164" s="9">
        <f>S164*Input!T164/100</f>
        <v>1.7809296035145898E-3</v>
      </c>
      <c r="U164" s="9">
        <f>S164*1/((U163+U165)/2)</f>
        <v>2.0739559186266145</v>
      </c>
      <c r="V164" s="9">
        <f>U164*Input!T164/100</f>
        <v>1.78178964623251E-3</v>
      </c>
      <c r="W164" s="3">
        <v>3.0000000000000001E-3</v>
      </c>
      <c r="X164" s="21">
        <f>((($L$4*0.000000001*Input!G164/Input!W164*(232/229))-(W164*0.000000001))/Input!F164)*1000000000</f>
        <v>0.63839127563368814</v>
      </c>
      <c r="Y164" s="21">
        <f>X164*Input!X164/100</f>
        <v>2.6485188598400649E-3</v>
      </c>
      <c r="Z164" s="21">
        <f t="shared" si="654"/>
        <v>1.558768832615851E-4</v>
      </c>
      <c r="AA164" s="21">
        <f>Z164*Input!X164/100</f>
        <v>6.4669252367459893E-7</v>
      </c>
      <c r="AB164" s="14">
        <v>0.05</v>
      </c>
      <c r="AC164" s="14">
        <v>0.85</v>
      </c>
      <c r="AD164" s="21">
        <f>(((Input!G164*$L$4*0.000000001*Input!U164*(230/229))-((AB164*0.000000000000001)+(Input!G164*AC164*0.000000000000001)))/Input!F164)*1000000000000</f>
        <v>6.0984216814304791E-2</v>
      </c>
      <c r="AE164" s="21">
        <f>AD164*Input!V164/100</f>
        <v>1.3190105092303359E-3</v>
      </c>
      <c r="AF164" s="21">
        <f t="shared" si="655"/>
        <v>2.7801804131035454E-3</v>
      </c>
      <c r="AG164" s="21">
        <f>AF164*Input!V164/100</f>
        <v>6.0131741850618327E-5</v>
      </c>
      <c r="AH164" s="9">
        <f t="shared" si="656"/>
        <v>17.835745460973712</v>
      </c>
      <c r="AI164" s="3">
        <f t="shared" si="657"/>
        <v>0.39279703017290019</v>
      </c>
      <c r="AJ164" s="22">
        <f t="shared" si="658"/>
        <v>1073.9559186266144</v>
      </c>
      <c r="AK164" s="3">
        <f t="shared" si="659"/>
        <v>1.78178964623251</v>
      </c>
      <c r="AL164" s="3">
        <f t="shared" si="660"/>
        <v>2.2998823324862838E-3</v>
      </c>
      <c r="AM164" s="3">
        <f t="shared" si="661"/>
        <v>4.9744225398491067E-5</v>
      </c>
      <c r="AN164" s="9">
        <f>AL164*1/((AN163+AN165)/2)</f>
        <v>2.2910004687486021E-3</v>
      </c>
      <c r="AO164" s="21">
        <f t="shared" si="662"/>
        <v>4.955211929572002E-5</v>
      </c>
      <c r="AP164" s="58">
        <f t="shared" si="663"/>
        <v>0.1207</v>
      </c>
      <c r="AQ164" s="58">
        <f t="shared" si="664"/>
        <v>2.7000000000000001E-3</v>
      </c>
      <c r="AR164" s="58">
        <f t="shared" si="665"/>
        <v>2.2369511184755595</v>
      </c>
      <c r="AS164" s="67">
        <f t="shared" si="666"/>
        <v>1.2894792300768382E-4</v>
      </c>
      <c r="AT164" s="67">
        <f t="shared" si="667"/>
        <v>5.3518051704887838E-7</v>
      </c>
      <c r="AU164" s="58">
        <v>0.75</v>
      </c>
      <c r="AV164" s="58">
        <f t="shared" si="668"/>
        <v>0.375</v>
      </c>
      <c r="AW164" s="58">
        <f t="shared" si="669"/>
        <v>0.11559999999999999</v>
      </c>
      <c r="AX164" s="57">
        <f t="shared" si="670"/>
        <v>3.8683603E-3</v>
      </c>
      <c r="AY164" s="47">
        <f t="shared" si="671"/>
        <v>3.6483671866577704E-3</v>
      </c>
      <c r="AZ164" s="9" t="str">
        <f>Input!B164</f>
        <v>Nau 7-27</v>
      </c>
      <c r="BA164" s="48">
        <f>Input!E164</f>
        <v>2.7</v>
      </c>
      <c r="BB164" s="58">
        <f t="shared" si="672"/>
        <v>1074.3068591316244</v>
      </c>
      <c r="BC164" s="22">
        <f t="shared" si="673"/>
        <v>1.7824105884263615</v>
      </c>
      <c r="BD164" s="9">
        <f t="shared" si="674"/>
        <v>57.599999999999994</v>
      </c>
      <c r="BE164" s="49">
        <f t="shared" si="675"/>
        <v>1.8241835933288852</v>
      </c>
      <c r="BF164" s="89">
        <f t="shared" si="676"/>
        <v>3.1560269780776564</v>
      </c>
      <c r="BG164" s="85"/>
      <c r="BH164" s="85"/>
      <c r="BI164" s="85"/>
      <c r="BJ164" s="85"/>
      <c r="BK164" s="85"/>
      <c r="BL164" s="85"/>
      <c r="BM164" s="90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</row>
    <row r="165" spans="1:109" s="155" customFormat="1" ht="15" customHeight="1" x14ac:dyDescent="0.2">
      <c r="A165" s="138">
        <f>Input!A165</f>
        <v>8307</v>
      </c>
      <c r="B165" s="138" t="str">
        <f>Input!B165</f>
        <v>Hu1-13</v>
      </c>
      <c r="C165" s="138">
        <f>Input!O165</f>
        <v>2.1094706361092297</v>
      </c>
      <c r="D165" s="138">
        <f>C165*Input!P165/100</f>
        <v>2.692162195338451E-2</v>
      </c>
      <c r="E165" s="139">
        <f>Input!M165</f>
        <v>2.7197087293633855</v>
      </c>
      <c r="F165" s="140">
        <f>E165*Input!N165/100</f>
        <v>2.2954628240140802E-4</v>
      </c>
      <c r="G165" s="141">
        <f t="shared" si="651"/>
        <v>374.99343960462357</v>
      </c>
      <c r="H165" s="140">
        <f>G165*Input!L165/100</f>
        <v>3.0725583838078357E-2</v>
      </c>
      <c r="I165" s="138">
        <v>0</v>
      </c>
      <c r="J165" s="142">
        <f>(((C165*$G$4*0.000000001*Input!G165*(234/233))-(I165*0.000000000000001))/Input!F165)*1000000000000</f>
        <v>765.7874569194372</v>
      </c>
      <c r="K165" s="138">
        <f>J165*Input!P165/100</f>
        <v>9.773181981738329</v>
      </c>
      <c r="L165" s="143">
        <f t="shared" si="652"/>
        <v>10.590283885105483</v>
      </c>
      <c r="M165" s="144">
        <f>L165*Input!P165/100</f>
        <v>0.1351560027683964</v>
      </c>
      <c r="N165" s="138">
        <v>0</v>
      </c>
      <c r="O165" s="142">
        <f>(((G165*$D$4*0.000000001*Input!G165*(238/236))-(N165*0.000000001))/Input!F165)*1000000</f>
        <v>13.713095148129689</v>
      </c>
      <c r="P165" s="138">
        <f>O165*Input!N165/100</f>
        <v>1.1573996794159546E-3</v>
      </c>
      <c r="Q165" s="145">
        <f t="shared" si="653"/>
        <v>10.231329042909588</v>
      </c>
      <c r="R165" s="146">
        <f>Q165*Input!N165/100</f>
        <v>8.6353495154431134E-4</v>
      </c>
      <c r="S165" s="144">
        <f>Input!S165*0.0000028263/0.000000000155125</f>
        <v>0.99951731523429888</v>
      </c>
      <c r="T165" s="138">
        <f>S165*Input!T165/100</f>
        <v>1.4483873127301939E-3</v>
      </c>
      <c r="U165" s="144">
        <f>S165</f>
        <v>0.99951731523429888</v>
      </c>
      <c r="V165" s="138">
        <f>U165*Input!T165/100</f>
        <v>1.4483873127301939E-3</v>
      </c>
      <c r="W165" s="147">
        <v>0</v>
      </c>
      <c r="X165" s="142">
        <f>((($L$4*0.000000001*Input!G165/Input!W165*(232/229))-(W165*0.000000001))/Input!F165)*1000000000</f>
        <v>0.8883017962584685</v>
      </c>
      <c r="Y165" s="142">
        <f>X165*Input!X165/100</f>
        <v>5.4423001145917438E-3</v>
      </c>
      <c r="Z165" s="142">
        <f t="shared" si="654"/>
        <v>2.1689788172463988E-4</v>
      </c>
      <c r="AA165" s="142">
        <f>Z165*Input!X165/100</f>
        <v>1.3288539678031307E-6</v>
      </c>
      <c r="AB165" s="143">
        <v>0</v>
      </c>
      <c r="AC165" s="143">
        <v>0.85</v>
      </c>
      <c r="AD165" s="142">
        <f>(((Input!G165*$L$4*0.000000001*Input!U165*(230/229))-((AB165*0.000000000000001)+(Input!G165*AC165*0.000000000000001)))/Input!F165)*1000000000000</f>
        <v>225.29780595263148</v>
      </c>
      <c r="AE165" s="142">
        <f>AD165*Input!V165/100</f>
        <v>1.0197158513839077</v>
      </c>
      <c r="AF165" s="142">
        <f t="shared" si="655"/>
        <v>10.270994364525233</v>
      </c>
      <c r="AG165" s="142">
        <f>AF165*Input!V165/100</f>
        <v>4.6487340250367125E-2</v>
      </c>
      <c r="AH165" s="138">
        <f t="shared" si="656"/>
        <v>47354.055663690859</v>
      </c>
      <c r="AI165" s="147">
        <f t="shared" si="657"/>
        <v>360.70316354350587</v>
      </c>
      <c r="AJ165" s="144">
        <f t="shared" si="658"/>
        <v>-0.48268476570112462</v>
      </c>
      <c r="AK165" s="147">
        <f t="shared" si="659"/>
        <v>1.4483873127301938</v>
      </c>
      <c r="AL165" s="147">
        <f t="shared" si="660"/>
        <v>1.0038768493759991</v>
      </c>
      <c r="AM165" s="147">
        <f t="shared" si="661"/>
        <v>4.5444166681296002E-3</v>
      </c>
      <c r="AN165" s="138">
        <f>AF165/Q165</f>
        <v>1.0038768493759991</v>
      </c>
      <c r="AO165" s="142">
        <f t="shared" si="662"/>
        <v>4.5444166681296002E-3</v>
      </c>
      <c r="AP165" s="138" t="str">
        <f t="shared" si="663"/>
        <v>Out of range</v>
      </c>
      <c r="AQ165" s="138" t="e">
        <f t="shared" si="664"/>
        <v>#VALUE!</v>
      </c>
      <c r="AR165" s="138" t="e">
        <f t="shared" si="665"/>
        <v>#VALUE!</v>
      </c>
      <c r="AS165" s="146">
        <f t="shared" si="666"/>
        <v>2.1199384832115459E-5</v>
      </c>
      <c r="AT165" s="146">
        <f t="shared" si="667"/>
        <v>1.2989319878259257E-7</v>
      </c>
      <c r="AU165" s="138">
        <v>0.75</v>
      </c>
      <c r="AV165" s="138">
        <f t="shared" si="668"/>
        <v>0.375</v>
      </c>
      <c r="AW165" s="138" t="str">
        <f t="shared" si="669"/>
        <v>Out of range</v>
      </c>
      <c r="AX165" s="148">
        <f t="shared" si="670"/>
        <v>183.99433063059999</v>
      </c>
      <c r="AY165" s="148" t="e">
        <f t="shared" si="671"/>
        <v>#VALUE!</v>
      </c>
      <c r="AZ165" s="138" t="str">
        <f>Input!B165</f>
        <v>Hu1-13</v>
      </c>
      <c r="BA165" s="149">
        <f>Input!E165</f>
        <v>0</v>
      </c>
      <c r="BB165" s="138" t="e">
        <f t="shared" si="672"/>
        <v>#VALUE!</v>
      </c>
      <c r="BC165" s="144" t="e">
        <f t="shared" si="673"/>
        <v>#VALUE!</v>
      </c>
      <c r="BD165" s="138" t="e">
        <f t="shared" si="674"/>
        <v>#VALUE!</v>
      </c>
      <c r="BE165" s="150" t="e">
        <f t="shared" si="675"/>
        <v>#VALUE!</v>
      </c>
      <c r="BF165" s="151" t="e">
        <f t="shared" si="676"/>
        <v>#VALUE!</v>
      </c>
      <c r="BG165" s="152"/>
      <c r="BH165" s="152"/>
      <c r="BI165" s="152"/>
      <c r="BJ165" s="152"/>
      <c r="BK165" s="152"/>
      <c r="BL165" s="152"/>
      <c r="BM165" s="156"/>
      <c r="BN165" s="152"/>
      <c r="BO165" s="152"/>
      <c r="BP165" s="152"/>
      <c r="BQ165" s="152"/>
      <c r="BR165" s="152"/>
      <c r="BS165" s="152"/>
      <c r="BT165" s="152"/>
      <c r="BU165" s="152"/>
      <c r="BV165" s="152"/>
      <c r="BW165" s="152"/>
      <c r="BX165" s="152"/>
      <c r="BY165" s="152"/>
      <c r="BZ165" s="152"/>
      <c r="CA165" s="152"/>
      <c r="CB165" s="152"/>
      <c r="CC165" s="152"/>
      <c r="CD165" s="152"/>
      <c r="CE165" s="152"/>
      <c r="CF165" s="152"/>
      <c r="CG165" s="152"/>
      <c r="CH165" s="152"/>
      <c r="CI165" s="152"/>
      <c r="CJ165" s="152"/>
      <c r="CK165" s="152"/>
      <c r="CL165" s="152"/>
      <c r="CM165" s="152"/>
      <c r="CN165" s="152"/>
      <c r="CO165" s="152"/>
      <c r="CP165" s="152"/>
      <c r="CQ165" s="152"/>
      <c r="CR165" s="152"/>
      <c r="CS165" s="152"/>
      <c r="CT165" s="152"/>
      <c r="CU165" s="152"/>
      <c r="CV165" s="152"/>
      <c r="CW165" s="152"/>
      <c r="CX165" s="152"/>
      <c r="CY165" s="152"/>
      <c r="CZ165" s="152"/>
      <c r="DA165" s="152"/>
      <c r="DB165" s="152"/>
      <c r="DC165" s="152"/>
      <c r="DD165" s="152"/>
      <c r="DE165" s="152"/>
    </row>
    <row r="166" spans="1:109" s="76" customFormat="1" ht="15" customHeight="1" x14ac:dyDescent="0.2">
      <c r="A166" s="58"/>
      <c r="B166" s="58"/>
      <c r="C166" s="58"/>
      <c r="D166" s="58"/>
      <c r="E166" s="60"/>
      <c r="F166" s="61"/>
      <c r="G166" s="59"/>
      <c r="H166" s="61"/>
      <c r="I166" s="58"/>
      <c r="J166" s="63"/>
      <c r="K166" s="58"/>
      <c r="L166" s="64"/>
      <c r="M166" s="65"/>
      <c r="N166" s="58"/>
      <c r="O166" s="63"/>
      <c r="P166" s="58"/>
      <c r="Q166" s="66"/>
      <c r="R166" s="67"/>
      <c r="S166" s="65"/>
      <c r="T166" s="58"/>
      <c r="U166" s="58"/>
      <c r="V166" s="58"/>
      <c r="W166" s="68"/>
      <c r="X166" s="63"/>
      <c r="Y166" s="63"/>
      <c r="Z166" s="63"/>
      <c r="AA166" s="63"/>
      <c r="AB166" s="64"/>
      <c r="AC166" s="64"/>
      <c r="AD166" s="63"/>
      <c r="AE166" s="63"/>
      <c r="AF166" s="63"/>
      <c r="AG166" s="63"/>
      <c r="AH166" s="58"/>
      <c r="AI166" s="68"/>
      <c r="AJ166" s="65"/>
      <c r="AK166" s="68"/>
      <c r="AL166" s="68"/>
      <c r="AM166" s="68"/>
      <c r="AN166" s="58"/>
      <c r="AO166" s="63"/>
      <c r="AP166" s="58"/>
      <c r="AQ166" s="58"/>
      <c r="AR166" s="58"/>
      <c r="AS166" s="67"/>
      <c r="AT166" s="67"/>
      <c r="AU166" s="58"/>
      <c r="AV166" s="58"/>
      <c r="AW166" s="58"/>
      <c r="AX166" s="57"/>
      <c r="AY166" s="57"/>
      <c r="AZ166" s="58"/>
      <c r="BA166" s="69"/>
      <c r="BB166" s="58"/>
      <c r="BC166" s="65"/>
      <c r="BD166" s="58"/>
      <c r="BE166" s="62"/>
      <c r="BF166" s="74"/>
      <c r="BG166" s="75"/>
      <c r="BH166" s="75"/>
      <c r="BI166" s="75"/>
      <c r="BJ166" s="75"/>
      <c r="BK166" s="75"/>
      <c r="BL166" s="75"/>
      <c r="BM166" s="103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</row>
    <row r="167" spans="1:109" s="155" customFormat="1" ht="15" customHeight="1" x14ac:dyDescent="0.2">
      <c r="A167" s="138">
        <f>Input!A167</f>
        <v>7953</v>
      </c>
      <c r="B167" s="138" t="str">
        <f>Input!B167</f>
        <v>Hu1-13</v>
      </c>
      <c r="C167" s="138">
        <f>Input!O167</f>
        <v>2.142462753807953</v>
      </c>
      <c r="D167" s="138">
        <f>C167*Input!P167/100</f>
        <v>4.7616051503155614E-2</v>
      </c>
      <c r="E167" s="139">
        <f>Input!M167</f>
        <v>2.7302089891004999</v>
      </c>
      <c r="F167" s="140">
        <f>E167*Input!N167/100</f>
        <v>6.8319543785152494E-4</v>
      </c>
      <c r="G167" s="141">
        <f t="shared" ref="G167:G173" si="677">E167*137.88</f>
        <v>376.44121541717692</v>
      </c>
      <c r="H167" s="140">
        <f>G167*Input!L167/100</f>
        <v>4.9367885916804244E-2</v>
      </c>
      <c r="I167" s="138">
        <v>0</v>
      </c>
      <c r="J167" s="142">
        <f>(((C167*$G$4*0.000000001*Input!G167*(234/233))-(I167*0.000000000000001))/Input!F167)*1000000000000</f>
        <v>774.59835525887661</v>
      </c>
      <c r="K167" s="138">
        <f>J167*Input!P167/100</f>
        <v>17.215382210360918</v>
      </c>
      <c r="L167" s="143">
        <f t="shared" ref="L167:L173" si="678">(J167/234)*602200000000*0.0000028263/(365.2425*24*60)</f>
        <v>10.712132204576305</v>
      </c>
      <c r="M167" s="144">
        <f>L167*Input!P167/100</f>
        <v>0.23807622226110309</v>
      </c>
      <c r="N167" s="138">
        <v>0</v>
      </c>
      <c r="O167" s="142">
        <f>(((G167*$D$4*0.000000001*Input!G167*(238/236))-(N167*0.000000001))/Input!F167)*1000000</f>
        <v>13.710001807969435</v>
      </c>
      <c r="P167" s="138">
        <f>O167*Input!N167/100</f>
        <v>3.4307302941035361E-3</v>
      </c>
      <c r="Q167" s="145">
        <f t="shared" ref="Q167:Q173" si="679">(O167/238.05)*602200000000000000*0.00000000015512/(365.2425*24*60)</f>
        <v>10.229021104353096</v>
      </c>
      <c r="R167" s="146">
        <f>Q167*Input!N167/100</f>
        <v>2.5596650586383941E-3</v>
      </c>
      <c r="S167" s="144">
        <f>Input!S167*0.0000028263/0.000000000155125</f>
        <v>0.99974555210383742</v>
      </c>
      <c r="T167" s="138">
        <f>S167*Input!T167/100</f>
        <v>3.7883329417341596E-3</v>
      </c>
      <c r="U167" s="144">
        <f>S167</f>
        <v>0.99974555210383742</v>
      </c>
      <c r="V167" s="138">
        <f>U167*Input!T167/100</f>
        <v>3.7883329417341596E-3</v>
      </c>
      <c r="W167" s="147">
        <v>0</v>
      </c>
      <c r="X167" s="142">
        <f>((($L$4*0.000000001*Input!G167/Input!W167*(232/229))-(W167*0.000000001))/Input!F167)*1000000000</f>
        <v>2.8488835465795854</v>
      </c>
      <c r="Y167" s="142">
        <f>X167*Input!X167/100</f>
        <v>1.8660191464835454E-2</v>
      </c>
      <c r="Z167" s="142">
        <f t="shared" ref="Z167:Z173" si="680">(X167/232)*6.022E+23*0.000000001*0.000000000049475/(365.2425*24*60)</f>
        <v>6.956158471546044E-4</v>
      </c>
      <c r="AA167" s="142">
        <f>Z167*Input!X167/100</f>
        <v>4.556284832864796E-6</v>
      </c>
      <c r="AB167" s="143">
        <v>0</v>
      </c>
      <c r="AC167" s="143">
        <v>0.85</v>
      </c>
      <c r="AD167" s="142">
        <f>(((Input!G167*$L$4*0.000000001*Input!U167*(230/229))-((AB167*0.000000000000001)+(Input!G167*AC167*0.000000000000001)))/Input!F167)*1000000000000</f>
        <v>223.82168706813246</v>
      </c>
      <c r="AE167" s="142">
        <f>AD167*Input!V167/100</f>
        <v>1.030639497483508</v>
      </c>
      <c r="AF167" s="142">
        <f t="shared" ref="AF167:AF173" si="681">(AD167/230)*602200000000*0.0000091577/(365.2425*24*60)</f>
        <v>10.203700283786397</v>
      </c>
      <c r="AG167" s="142">
        <f>AF167*Input!V167/100</f>
        <v>4.6985333149386521E-2</v>
      </c>
      <c r="AH167" s="138">
        <f t="shared" ref="AH167:AH173" si="682">AF167/Z167</f>
        <v>14668.585147282547</v>
      </c>
      <c r="AI167" s="147">
        <f t="shared" ref="AI167:AI173" si="683">AH167*SQRT((AG167/AF167)^2+(AA167/Z167)^2)</f>
        <v>117.44591330535333</v>
      </c>
      <c r="AJ167" s="144">
        <f t="shared" ref="AJ167:AJ173" si="684">(U167-1)*1000</f>
        <v>-0.25444789616257957</v>
      </c>
      <c r="AK167" s="147">
        <f t="shared" ref="AK167:AK173" si="685">V167*1000</f>
        <v>3.7883329417341596</v>
      </c>
      <c r="AL167" s="147">
        <f t="shared" ref="AL167:AL173" si="686">AF167/Q167</f>
        <v>0.99752460960747025</v>
      </c>
      <c r="AM167" s="147">
        <f t="shared" ref="AM167:AM173" si="687">AL167*SQRT((R167/Q167)^2+(AG167/AF167)^2)</f>
        <v>4.6001136798349248E-3</v>
      </c>
      <c r="AN167" s="138">
        <f>AF167/Q167</f>
        <v>0.99752460960747025</v>
      </c>
      <c r="AO167" s="142">
        <f t="shared" ref="AO167:AO173" si="688">AN167*SQRT((R167/Q167)^2+(AG167/AF167)^2)</f>
        <v>4.6001136798349248E-3</v>
      </c>
      <c r="AP167" s="138">
        <f t="shared" ref="AP167:AP173" si="689">ThU_Alter_Kombi(AN167,U167)</f>
        <v>672.64279999999997</v>
      </c>
      <c r="AQ167" s="138" t="e">
        <f t="shared" ref="AQ167:AQ173" si="690">Montealter(AN167,AO167,U167,V167)</f>
        <v>#VALUE!</v>
      </c>
      <c r="AR167" s="138" t="e">
        <f t="shared" ref="AR167:AR173" si="691">(AQ167/AP167)*100</f>
        <v>#VALUE!</v>
      </c>
      <c r="AS167" s="146">
        <f t="shared" ref="AS167:AS173" si="692">Z167/Q167</f>
        <v>6.800414624802913E-5</v>
      </c>
      <c r="AT167" s="146">
        <f t="shared" ref="AT167:AT173" si="693">AS167*SQRT((Y167/X167)^2+(P167/O167)^2)</f>
        <v>4.4575219943807725E-7</v>
      </c>
      <c r="AU167" s="138">
        <v>0.75</v>
      </c>
      <c r="AV167" s="138">
        <f t="shared" ref="AV167:AV173" si="694">AU167/2</f>
        <v>0.375</v>
      </c>
      <c r="AW167" s="138">
        <f t="shared" ref="AW167:AW173" si="695">marincorr_age(AN167,U167,AS167,AU167)</f>
        <v>672.63720000000001</v>
      </c>
      <c r="AX167" s="148">
        <f t="shared" ref="AX167:AX173" si="696">marincorr_age_error(AN167, AO167, U167, V167, AS167, AT167, AU167, AV167)</f>
        <v>307.57861026069997</v>
      </c>
      <c r="AY167" s="148">
        <f t="shared" ref="AY167:AY173" si="697">SQRT(((AU167*EXP(-0.0000091577*AW167*1000))/(0.0000091577*(EXP(-0.0000091577*AW167*1000)+(AJ167/1000)*EXP(-(0.0000091577-0.0000028263)*AW167*1000)-AS167*AU167*EXP(-0.0000091577*AW167*1000))))^2*AT167^2+((AS167*EXP(-0.0000091577*AW167*1000))/(0.0000091577*(EXP(-0.0000091577*AW167*1000)+(AJ167/1000)*EXP(-(0.0000091577-0.0000028263)*AW167*1000)-AS167*AU167*EXP(-0.0000091577*AW167*1000))))^2*AV167^2+((0.0000091577/(0.0000091577-0.0000028263))*(EXP(-(0.0000091577-0.0000028263)*AW167*1000)-1)/(0.0000091577*(EXP(-0.0000091577*AW167*1000)+(AJ167/1000)*EXP(-(0.0000091577-0.0000028263)*AW167*1000)-AS167*AU167*EXP(-0.0000091577*AW167*1000))))^2*T167^2+(1/(0.0000091577*(EXP(-0.0000091577*AW167*1000)+(AJ167/1000)*EXP(-(0.0000091577-0.0000028263)*AW167*1000)-AS167*AU167*EXP(-0.0000091577*AW167*1000))))^2*AO167^2)/1000</f>
        <v>367.37766360198526</v>
      </c>
      <c r="AZ167" s="138" t="str">
        <f>Input!B167</f>
        <v>Hu1-13</v>
      </c>
      <c r="BA167" s="149">
        <f>Input!E167</f>
        <v>0</v>
      </c>
      <c r="BB167" s="138">
        <f t="shared" ref="BB167:BB173" si="698">((U167-1)*EXP(0.0000028263*AW167*1000))*1000</f>
        <v>-1.7030407405419752</v>
      </c>
      <c r="BC167" s="144">
        <f t="shared" ref="BC167:BC173" si="699">SQRT((EXP(0.0000028263*AW167*1000)*V167)^2+((U167-1)*0.0000028263*EXP(0.0000028263*AW167*1000)*AX167*1000)^2)*1000</f>
        <v>25.398808811373442</v>
      </c>
      <c r="BD167" s="138">
        <f t="shared" ref="BD167:BD173" si="700">AW167*1000-58</f>
        <v>672579.2</v>
      </c>
      <c r="BE167" s="150">
        <f t="shared" ref="BE167:BE173" si="701">AY167/2*1000</f>
        <v>183688.83180099263</v>
      </c>
      <c r="BF167" s="151">
        <f t="shared" ref="BF167:BF173" si="702">AY167/AW167*100</f>
        <v>54.617506079352331</v>
      </c>
      <c r="BG167" s="152"/>
      <c r="BH167" s="152"/>
      <c r="BI167" s="152"/>
      <c r="BJ167" s="152"/>
      <c r="BK167" s="152"/>
      <c r="BL167" s="152"/>
      <c r="BM167" s="156"/>
      <c r="BN167" s="152"/>
      <c r="BO167" s="152"/>
      <c r="BP167" s="152"/>
      <c r="BQ167" s="152"/>
      <c r="BR167" s="152"/>
      <c r="BS167" s="152"/>
      <c r="BT167" s="152"/>
      <c r="BU167" s="152"/>
      <c r="BV167" s="152"/>
      <c r="BW167" s="152"/>
      <c r="BX167" s="152"/>
      <c r="BY167" s="152"/>
      <c r="BZ167" s="152"/>
      <c r="CA167" s="152"/>
      <c r="CB167" s="152"/>
      <c r="CC167" s="152"/>
      <c r="CD167" s="152"/>
      <c r="CE167" s="152"/>
      <c r="CF167" s="152"/>
      <c r="CG167" s="152"/>
      <c r="CH167" s="152"/>
      <c r="CI167" s="152"/>
      <c r="CJ167" s="152"/>
      <c r="CK167" s="152"/>
      <c r="CL167" s="152"/>
      <c r="CM167" s="152"/>
      <c r="CN167" s="152"/>
      <c r="CO167" s="152"/>
      <c r="CP167" s="152"/>
      <c r="CQ167" s="152"/>
      <c r="CR167" s="152"/>
      <c r="CS167" s="152"/>
      <c r="CT167" s="152"/>
      <c r="CU167" s="152"/>
      <c r="CV167" s="152"/>
      <c r="CW167" s="152"/>
      <c r="CX167" s="152"/>
      <c r="CY167" s="152"/>
      <c r="CZ167" s="152"/>
      <c r="DA167" s="152"/>
      <c r="DB167" s="152"/>
      <c r="DC167" s="152"/>
      <c r="DD167" s="152"/>
      <c r="DE167" s="152"/>
    </row>
    <row r="168" spans="1:109" ht="15" customHeight="1" x14ac:dyDescent="0.2">
      <c r="A168" s="9">
        <f>Input!A168</f>
        <v>8347</v>
      </c>
      <c r="B168" s="9" t="str">
        <f>Input!B168</f>
        <v>KTH2-5.16mm</v>
      </c>
      <c r="C168" s="9">
        <f>Input!O168</f>
        <v>0.24412542036436663</v>
      </c>
      <c r="D168" s="9">
        <f>C168*Input!P168/100</f>
        <v>1.1763657368260877E-3</v>
      </c>
      <c r="E168" s="11">
        <f>Input!M168</f>
        <v>0.21929800060184981</v>
      </c>
      <c r="F168" s="12">
        <f>E168*Input!N168/100</f>
        <v>4.4339806770440672E-5</v>
      </c>
      <c r="G168" s="13">
        <f t="shared" si="677"/>
        <v>30.236808322983052</v>
      </c>
      <c r="H168" s="12">
        <f>G168*Input!L168/100</f>
        <v>1.3574096263156636E-2</v>
      </c>
      <c r="I168" s="9">
        <v>0.3</v>
      </c>
      <c r="J168" s="21">
        <f>(((C168*$G$4*0.000000001*Input!G168*(234/233))-(I168*0.000000000000001))/Input!F168)*1000000000000</f>
        <v>5.8638668482751175</v>
      </c>
      <c r="K168" s="9">
        <f>J168*Input!P168/100</f>
        <v>2.8256180922599614E-2</v>
      </c>
      <c r="L168" s="14">
        <f t="shared" si="678"/>
        <v>8.1093016118995206E-2</v>
      </c>
      <c r="M168" s="22">
        <f>L168*Input!P168/100</f>
        <v>3.9076244299299435E-4</v>
      </c>
      <c r="N168" s="9">
        <v>5.0000000000000001E-3</v>
      </c>
      <c r="O168" s="21">
        <f>(((G168*$D$4*0.000000001*Input!G168*(238/236))-(N168*0.000000001))/Input!F168)*1000000</f>
        <v>7.315479135076261E-2</v>
      </c>
      <c r="P168" s="58">
        <f>O168*Input!N168/100</f>
        <v>1.4791148591973791E-5</v>
      </c>
      <c r="Q168" s="66">
        <f t="shared" si="679"/>
        <v>5.4580729827221508E-2</v>
      </c>
      <c r="R168" s="67">
        <f>Q168*Input!N168/100</f>
        <v>1.1035663833171379E-5</v>
      </c>
      <c r="S168" s="65">
        <f>Input!S168*0.0000028263/0.000000000155125</f>
        <v>1.4767984328374462</v>
      </c>
      <c r="T168" s="9">
        <f>S168*Input!T168/100</f>
        <v>5.6808909429876394E-3</v>
      </c>
      <c r="U168" s="9">
        <f>S168*1/((U167+U169)/2)</f>
        <v>1.4758944360957393</v>
      </c>
      <c r="V168" s="9">
        <f>U168*Input!T168/100</f>
        <v>5.6774134833775395E-3</v>
      </c>
      <c r="W168" s="3">
        <v>3.0000000000000001E-3</v>
      </c>
      <c r="X168" s="21">
        <f>((($L$4*0.000000001*Input!G168/Input!W168*(232/229))-(W168*0.000000001))/Input!F168)*1000000000</f>
        <v>2.1743844305754481</v>
      </c>
      <c r="Y168" s="21">
        <f>X168*Input!X168/100</f>
        <v>5.9404659800831585E-3</v>
      </c>
      <c r="Z168" s="21">
        <f t="shared" si="680"/>
        <v>5.3092246242585008E-4</v>
      </c>
      <c r="AA168" s="21">
        <f>Z168*Input!X168/100</f>
        <v>1.4504918181685374E-6</v>
      </c>
      <c r="AB168" s="14">
        <v>0.05</v>
      </c>
      <c r="AC168" s="14">
        <v>0.85</v>
      </c>
      <c r="AD168" s="21">
        <f>(((Input!G168*$L$4*0.000000001*Input!U168*(230/229))-((AB168*0.000000000000001)+(Input!G168*AC168*0.000000000000001)))/Input!F168)*1000000000000</f>
        <v>2.8369435458430944E-2</v>
      </c>
      <c r="AE168" s="21">
        <f>AD168*Input!V168/100</f>
        <v>6.1121734041949679E-4</v>
      </c>
      <c r="AF168" s="21">
        <f t="shared" si="681"/>
        <v>1.2933206805376932E-3</v>
      </c>
      <c r="AG168" s="21">
        <f>AF168*Input!V168/100</f>
        <v>2.7864496204941519E-5</v>
      </c>
      <c r="AH168" s="9">
        <f t="shared" si="682"/>
        <v>2.4359878740642311</v>
      </c>
      <c r="AI168" s="3">
        <f t="shared" si="683"/>
        <v>5.2903449009471734E-2</v>
      </c>
      <c r="AJ168" s="22">
        <f t="shared" si="684"/>
        <v>475.89443609573937</v>
      </c>
      <c r="AK168" s="3">
        <f t="shared" si="685"/>
        <v>5.6774134833775394</v>
      </c>
      <c r="AL168" s="3">
        <f t="shared" si="686"/>
        <v>2.3695554907964319E-2</v>
      </c>
      <c r="AM168" s="3">
        <f t="shared" si="687"/>
        <v>5.1054141782439302E-4</v>
      </c>
      <c r="AN168" s="9">
        <f>AL168*1/((AN167+AN169)/2)</f>
        <v>2.3745871779277328E-2</v>
      </c>
      <c r="AO168" s="21">
        <f t="shared" si="688"/>
        <v>5.116255387458236E-4</v>
      </c>
      <c r="AP168" s="58">
        <f t="shared" si="689"/>
        <v>1.7697000000000001</v>
      </c>
      <c r="AQ168" s="58">
        <f t="shared" si="690"/>
        <v>3.9E-2</v>
      </c>
      <c r="AR168" s="58">
        <f t="shared" si="691"/>
        <v>2.2037633497202913</v>
      </c>
      <c r="AS168" s="67">
        <f t="shared" si="692"/>
        <v>9.7272877095362451E-3</v>
      </c>
      <c r="AT168" s="67">
        <f t="shared" si="693"/>
        <v>2.6647841384565028E-5</v>
      </c>
      <c r="AU168" s="58">
        <v>0.75</v>
      </c>
      <c r="AV168" s="58">
        <f t="shared" si="694"/>
        <v>0.375</v>
      </c>
      <c r="AW168" s="58">
        <f t="shared" si="695"/>
        <v>1.2294</v>
      </c>
      <c r="AX168" s="57">
        <f t="shared" si="696"/>
        <v>0.27100904479999999</v>
      </c>
      <c r="AY168" s="47">
        <f t="shared" si="697"/>
        <v>0.2736795476941522</v>
      </c>
      <c r="AZ168" s="9" t="str">
        <f>Input!B168</f>
        <v>KTH2-5.16mm</v>
      </c>
      <c r="BA168" s="48">
        <f>Input!E168</f>
        <v>0.51600000000000001</v>
      </c>
      <c r="BB168" s="58">
        <f t="shared" si="698"/>
        <v>477.55088034862769</v>
      </c>
      <c r="BC168" s="22">
        <f t="shared" si="699"/>
        <v>5.7089050806243167</v>
      </c>
      <c r="BD168" s="9">
        <f t="shared" si="700"/>
        <v>1171.4000000000001</v>
      </c>
      <c r="BE168" s="49">
        <f t="shared" si="701"/>
        <v>136.83977384707609</v>
      </c>
      <c r="BF168" s="89">
        <f t="shared" si="702"/>
        <v>22.261228867264698</v>
      </c>
      <c r="BG168" s="85"/>
      <c r="BH168" s="85"/>
      <c r="BI168" s="85"/>
      <c r="BJ168" s="85"/>
      <c r="BK168" s="85"/>
      <c r="BL168" s="85"/>
      <c r="BM168" s="90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</row>
    <row r="169" spans="1:109" s="155" customFormat="1" ht="15" customHeight="1" x14ac:dyDescent="0.2">
      <c r="A169" s="138">
        <f>Input!A169</f>
        <v>7953</v>
      </c>
      <c r="B169" s="138" t="str">
        <f>Input!B169</f>
        <v>Hu1-13</v>
      </c>
      <c r="C169" s="138">
        <f>Input!O169</f>
        <v>2.1539161310163846</v>
      </c>
      <c r="D169" s="138">
        <f>C169*Input!P169/100</f>
        <v>5.382570651095403E-2</v>
      </c>
      <c r="E169" s="139">
        <f>Input!M169</f>
        <v>2.7295859614750517</v>
      </c>
      <c r="F169" s="140">
        <f>E169*Input!N169/100</f>
        <v>7.9631394309493916E-4</v>
      </c>
      <c r="G169" s="141">
        <f t="shared" si="677"/>
        <v>376.35531236818014</v>
      </c>
      <c r="H169" s="140">
        <f>G169*Input!L169/100</f>
        <v>5.2097094664490931E-2</v>
      </c>
      <c r="I169" s="138">
        <v>0</v>
      </c>
      <c r="J169" s="142">
        <f>(((C169*$G$4*0.000000001*Input!G169*(234/233))-(I169*0.000000000000001))/Input!F169)*1000000000000</f>
        <v>778.73927539017973</v>
      </c>
      <c r="K169" s="138">
        <f>J169*Input!P169/100</f>
        <v>19.46045673836219</v>
      </c>
      <c r="L169" s="143">
        <f t="shared" si="678"/>
        <v>10.76939811999422</v>
      </c>
      <c r="M169" s="144">
        <f>L169*Input!P169/100</f>
        <v>0.26912397105865749</v>
      </c>
      <c r="N169" s="138">
        <v>0</v>
      </c>
      <c r="O169" s="142">
        <f>(((G169*$D$4*0.000000001*Input!G169*(238/236))-(N169*0.000000001))/Input!F169)*1000000</f>
        <v>13.706873216017168</v>
      </c>
      <c r="P169" s="138">
        <f>O169*Input!N169/100</f>
        <v>3.99876553154994E-3</v>
      </c>
      <c r="Q169" s="145">
        <f t="shared" si="679"/>
        <v>10.226686864463497</v>
      </c>
      <c r="R169" s="146">
        <f>Q169*Input!N169/100</f>
        <v>2.9834756834100089E-3</v>
      </c>
      <c r="S169" s="144">
        <f>Input!S169*0.0000028263/0.000000000155125</f>
        <v>1.0014794633438773</v>
      </c>
      <c r="T169" s="138">
        <f>S169*Input!T169/100</f>
        <v>3.651743695588358E-3</v>
      </c>
      <c r="U169" s="144">
        <f>S169</f>
        <v>1.0014794633438773</v>
      </c>
      <c r="V169" s="138">
        <f>U169*Input!T169/100</f>
        <v>3.651743695588358E-3</v>
      </c>
      <c r="W169" s="147">
        <v>0</v>
      </c>
      <c r="X169" s="142">
        <f>((($L$4*0.000000001*Input!G169/Input!W169*(232/229))-(W169*0.000000001))/Input!F169)*1000000000</f>
        <v>2.873964616346536</v>
      </c>
      <c r="Y169" s="142">
        <f>X169*Input!X169/100</f>
        <v>1.5969602713205213E-2</v>
      </c>
      <c r="Z169" s="142">
        <f t="shared" si="680"/>
        <v>7.0173992674867135E-4</v>
      </c>
      <c r="AA169" s="142">
        <f>Z169*Input!X169/100</f>
        <v>3.8993200453581211E-6</v>
      </c>
      <c r="AB169" s="143">
        <v>0</v>
      </c>
      <c r="AC169" s="143">
        <v>0.85</v>
      </c>
      <c r="AD169" s="142">
        <f>(((Input!G169*$L$4*0.000000001*Input!U169*(230/229))-((AB169*0.000000000000001)+(Input!G169*AC169*0.000000000000001)))/Input!F169)*1000000000000</f>
        <v>223.93051857336039</v>
      </c>
      <c r="AE169" s="142">
        <f>AD169*Input!V169/100</f>
        <v>1.1957846085052557</v>
      </c>
      <c r="AF169" s="142">
        <f t="shared" si="681"/>
        <v>10.208661751440966</v>
      </c>
      <c r="AG169" s="142">
        <f>AF169*Input!V169/100</f>
        <v>5.4514054955891338E-2</v>
      </c>
      <c r="AH169" s="138">
        <f t="shared" si="682"/>
        <v>14547.642741008243</v>
      </c>
      <c r="AI169" s="147">
        <f t="shared" si="683"/>
        <v>112.11288081907549</v>
      </c>
      <c r="AJ169" s="144">
        <f t="shared" si="684"/>
        <v>1.4794633438772742</v>
      </c>
      <c r="AK169" s="147">
        <f t="shared" si="685"/>
        <v>3.6517436955883582</v>
      </c>
      <c r="AL169" s="147">
        <f t="shared" si="686"/>
        <v>0.9982374435375384</v>
      </c>
      <c r="AM169" s="147">
        <f t="shared" si="687"/>
        <v>5.3385175659269712E-3</v>
      </c>
      <c r="AN169" s="138">
        <f>AF169/Q169</f>
        <v>0.9982374435375384</v>
      </c>
      <c r="AO169" s="142">
        <f t="shared" si="688"/>
        <v>5.3385175659269712E-3</v>
      </c>
      <c r="AP169" s="138">
        <f t="shared" si="689"/>
        <v>606.91629999999998</v>
      </c>
      <c r="AQ169" s="138" t="e">
        <f t="shared" si="690"/>
        <v>#VALUE!</v>
      </c>
      <c r="AR169" s="138" t="e">
        <f t="shared" si="691"/>
        <v>#VALUE!</v>
      </c>
      <c r="AS169" s="146">
        <f t="shared" si="692"/>
        <v>6.8618501382606412E-5</v>
      </c>
      <c r="AT169" s="146">
        <f t="shared" si="693"/>
        <v>3.8181383022512682E-7</v>
      </c>
      <c r="AU169" s="138">
        <v>0.75</v>
      </c>
      <c r="AV169" s="138">
        <f t="shared" si="694"/>
        <v>0.375</v>
      </c>
      <c r="AW169" s="138">
        <f t="shared" si="695"/>
        <v>606.91079999999999</v>
      </c>
      <c r="AX169" s="148">
        <f t="shared" si="696"/>
        <v>283.14239272010002</v>
      </c>
      <c r="AY169" s="148">
        <f t="shared" si="697"/>
        <v>208.67665055653913</v>
      </c>
      <c r="AZ169" s="138" t="str">
        <f>Input!B169</f>
        <v>Hu1-13</v>
      </c>
      <c r="BA169" s="149">
        <f>Input!E169</f>
        <v>0</v>
      </c>
      <c r="BB169" s="138">
        <f t="shared" si="698"/>
        <v>8.2234630056096236</v>
      </c>
      <c r="BC169" s="144">
        <f t="shared" si="699"/>
        <v>21.338017036500329</v>
      </c>
      <c r="BD169" s="138">
        <f t="shared" si="700"/>
        <v>606852.80000000005</v>
      </c>
      <c r="BE169" s="150">
        <f t="shared" si="701"/>
        <v>104338.32527826956</v>
      </c>
      <c r="BF169" s="151">
        <f t="shared" si="702"/>
        <v>34.383413601560413</v>
      </c>
      <c r="BG169" s="152"/>
      <c r="BH169" s="152"/>
      <c r="BI169" s="152"/>
      <c r="BJ169" s="152"/>
      <c r="BK169" s="152"/>
      <c r="BL169" s="152"/>
      <c r="BM169" s="156"/>
      <c r="BN169" s="152"/>
      <c r="BO169" s="152"/>
      <c r="BP169" s="152"/>
      <c r="BQ169" s="152"/>
      <c r="BR169" s="152"/>
      <c r="BS169" s="152"/>
      <c r="BT169" s="152"/>
      <c r="BU169" s="152"/>
      <c r="BV169" s="152"/>
      <c r="BW169" s="152"/>
      <c r="BX169" s="152"/>
      <c r="BY169" s="152"/>
      <c r="BZ169" s="152"/>
      <c r="CA169" s="152"/>
      <c r="CB169" s="152"/>
      <c r="CC169" s="152"/>
      <c r="CD169" s="152"/>
      <c r="CE169" s="152"/>
      <c r="CF169" s="152"/>
      <c r="CG169" s="152"/>
      <c r="CH169" s="152"/>
      <c r="CI169" s="152"/>
      <c r="CJ169" s="152"/>
      <c r="CK169" s="152"/>
      <c r="CL169" s="152"/>
      <c r="CM169" s="152"/>
      <c r="CN169" s="152"/>
      <c r="CO169" s="152"/>
      <c r="CP169" s="152"/>
      <c r="CQ169" s="152"/>
      <c r="CR169" s="152"/>
      <c r="CS169" s="152"/>
      <c r="CT169" s="152"/>
      <c r="CU169" s="152"/>
      <c r="CV169" s="152"/>
      <c r="CW169" s="152"/>
      <c r="CX169" s="152"/>
      <c r="CY169" s="152"/>
      <c r="CZ169" s="152"/>
      <c r="DA169" s="152"/>
      <c r="DB169" s="152"/>
      <c r="DC169" s="152"/>
      <c r="DD169" s="152"/>
      <c r="DE169" s="152"/>
    </row>
    <row r="170" spans="1:109" ht="15" customHeight="1" x14ac:dyDescent="0.2">
      <c r="A170" s="9">
        <f>Input!A170</f>
        <v>8348</v>
      </c>
      <c r="B170" s="9" t="str">
        <f>Input!B170</f>
        <v>KTH2-10.56mm</v>
      </c>
      <c r="C170" s="9">
        <f>Input!O170</f>
        <v>0.20945501936783656</v>
      </c>
      <c r="D170" s="9">
        <f>C170*Input!P170/100</f>
        <v>1.2900044049322576E-3</v>
      </c>
      <c r="E170" s="11">
        <f>Input!M170</f>
        <v>0.18875723396227917</v>
      </c>
      <c r="F170" s="12">
        <f>E170*Input!N170/100</f>
        <v>3.5941463561032618E-5</v>
      </c>
      <c r="G170" s="13">
        <f t="shared" si="677"/>
        <v>26.025847418719049</v>
      </c>
      <c r="H170" s="12">
        <f>G170*Input!L170/100</f>
        <v>6.3972353531370719E-3</v>
      </c>
      <c r="I170" s="9">
        <v>0.3</v>
      </c>
      <c r="J170" s="21">
        <f>(((C170*$G$4*0.000000001*Input!G170*(234/233))-(I170*0.000000000000001))/Input!F170)*1000000000000</f>
        <v>5.7396199356930673</v>
      </c>
      <c r="K170" s="9">
        <f>J170*Input!P170/100</f>
        <v>3.5349522880987687E-2</v>
      </c>
      <c r="L170" s="14">
        <f t="shared" si="678"/>
        <v>7.9374771631960966E-2</v>
      </c>
      <c r="M170" s="22">
        <f>L170*Input!P170/100</f>
        <v>4.8885820619033109E-4</v>
      </c>
      <c r="N170" s="9">
        <v>5.0000000000000001E-3</v>
      </c>
      <c r="O170" s="21">
        <f>(((G170*$D$4*0.000000001*Input!G170*(238/236))-(N170*0.000000001))/Input!F170)*1000000</f>
        <v>7.183307743395094E-2</v>
      </c>
      <c r="P170" s="58">
        <f>O170*Input!N170/100</f>
        <v>1.3677811869107601E-5</v>
      </c>
      <c r="Q170" s="66">
        <f t="shared" si="679"/>
        <v>5.3594600157922341E-2</v>
      </c>
      <c r="R170" s="67">
        <f>Q170*Input!N170/100</f>
        <v>1.0205004217369597E-5</v>
      </c>
      <c r="S170" s="65">
        <f>Input!S170*0.0000028263/0.000000000155125</f>
        <v>1.4764013561258131</v>
      </c>
      <c r="T170" s="9">
        <f>S170*Input!T170/100</f>
        <v>8.1870268062720214E-3</v>
      </c>
      <c r="U170" s="9">
        <f>S170*1/((U169+U171)/2)</f>
        <v>1.4720125238403752</v>
      </c>
      <c r="V170" s="9">
        <f>U170*Input!T170/100</f>
        <v>8.1626895978157803E-3</v>
      </c>
      <c r="W170" s="3">
        <v>3.0000000000000001E-3</v>
      </c>
      <c r="X170" s="21">
        <f>((($L$4*0.000000001*Input!G170/Input!W170*(232/229))-(W170*0.000000001))/Input!F170)*1000000000</f>
        <v>1.703293368633306</v>
      </c>
      <c r="Y170" s="21">
        <f>X170*Input!X170/100</f>
        <v>6.6376440504897294E-3</v>
      </c>
      <c r="Z170" s="21">
        <f t="shared" si="680"/>
        <v>4.1589550439757791E-4</v>
      </c>
      <c r="AA170" s="21">
        <f>Z170*Input!X170/100</f>
        <v>1.6207227546509147E-6</v>
      </c>
      <c r="AB170" s="14">
        <v>0.05</v>
      </c>
      <c r="AC170" s="14">
        <v>0.85</v>
      </c>
      <c r="AD170" s="21">
        <f>(((Input!G170*$L$4*0.000000001*Input!U170*(230/229))-((AB170*0.000000000000001)+(Input!G170*AC170*0.000000000000001)))/Input!F170)*1000000000000</f>
        <v>2.8492626899379807E-2</v>
      </c>
      <c r="AE170" s="21">
        <f>AD170*Input!V170/100</f>
        <v>7.3141832836476882E-4</v>
      </c>
      <c r="AF170" s="21">
        <f t="shared" si="681"/>
        <v>1.2989367964620956E-3</v>
      </c>
      <c r="AG170" s="21">
        <f>AF170*Input!V170/100</f>
        <v>3.3344281791738684E-5</v>
      </c>
      <c r="AH170" s="9">
        <f t="shared" si="682"/>
        <v>3.1232287503169758</v>
      </c>
      <c r="AI170" s="3">
        <f t="shared" si="683"/>
        <v>8.1093225188773335E-2</v>
      </c>
      <c r="AJ170" s="22">
        <f t="shared" si="684"/>
        <v>472.0125238403752</v>
      </c>
      <c r="AK170" s="3">
        <f t="shared" si="685"/>
        <v>8.1626895978157794</v>
      </c>
      <c r="AL170" s="3">
        <f t="shared" si="686"/>
        <v>2.4236337105503849E-2</v>
      </c>
      <c r="AM170" s="3">
        <f t="shared" si="687"/>
        <v>6.2217460295953123E-4</v>
      </c>
      <c r="AN170" s="9">
        <f>AL170*1/((AN169+AN171)/2)</f>
        <v>2.4353746904316294E-2</v>
      </c>
      <c r="AO170" s="21">
        <f t="shared" si="688"/>
        <v>6.2518864731127049E-4</v>
      </c>
      <c r="AP170" s="58">
        <f t="shared" si="689"/>
        <v>1.8202</v>
      </c>
      <c r="AQ170" s="58">
        <f t="shared" si="690"/>
        <v>5.0599999999999999E-2</v>
      </c>
      <c r="AR170" s="58">
        <f t="shared" si="691"/>
        <v>2.7799142951324027</v>
      </c>
      <c r="AS170" s="67">
        <f t="shared" si="692"/>
        <v>7.7600262558559334E-3</v>
      </c>
      <c r="AT170" s="67">
        <f t="shared" si="693"/>
        <v>3.02764886440257E-5</v>
      </c>
      <c r="AU170" s="58">
        <v>0.75</v>
      </c>
      <c r="AV170" s="58">
        <f t="shared" si="694"/>
        <v>0.375</v>
      </c>
      <c r="AW170" s="58">
        <f t="shared" si="695"/>
        <v>1.3883000000000001</v>
      </c>
      <c r="AX170" s="57">
        <f t="shared" si="696"/>
        <v>0.2230263217</v>
      </c>
      <c r="AY170" s="47">
        <f t="shared" si="697"/>
        <v>0.22166381777073968</v>
      </c>
      <c r="AZ170" s="9" t="str">
        <f>Input!B170</f>
        <v>KTH2-10.56mm</v>
      </c>
      <c r="BA170" s="48">
        <f>Input!E170</f>
        <v>1.056</v>
      </c>
      <c r="BB170" s="58">
        <f t="shared" si="698"/>
        <v>473.86822233146989</v>
      </c>
      <c r="BC170" s="22">
        <f t="shared" si="699"/>
        <v>8.2002228110414457</v>
      </c>
      <c r="BD170" s="9">
        <f t="shared" si="700"/>
        <v>1330.3000000000002</v>
      </c>
      <c r="BE170" s="49">
        <f t="shared" si="701"/>
        <v>110.83190888536984</v>
      </c>
      <c r="BF170" s="89">
        <f t="shared" si="702"/>
        <v>15.966564702927297</v>
      </c>
      <c r="BG170" s="85"/>
      <c r="BH170" s="85"/>
      <c r="BI170" s="85"/>
      <c r="BJ170" s="85"/>
      <c r="BK170" s="85"/>
      <c r="BL170" s="85"/>
      <c r="BM170" s="90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</row>
    <row r="171" spans="1:109" s="155" customFormat="1" ht="15" customHeight="1" x14ac:dyDescent="0.2">
      <c r="A171" s="138">
        <f>Input!A171</f>
        <v>7953</v>
      </c>
      <c r="B171" s="138" t="str">
        <f>Input!B171</f>
        <v>Hu1-13</v>
      </c>
      <c r="C171" s="138">
        <f>Input!O171</f>
        <v>2.1471611130186625</v>
      </c>
      <c r="D171" s="138">
        <f>C171*Input!P171/100</f>
        <v>5.1409842321892212E-2</v>
      </c>
      <c r="E171" s="139">
        <f>Input!M171</f>
        <v>2.7305045967203685</v>
      </c>
      <c r="F171" s="140">
        <f>E171*Input!N171/100</f>
        <v>7.674583277115177E-4</v>
      </c>
      <c r="G171" s="141">
        <f t="shared" si="677"/>
        <v>376.48197379580438</v>
      </c>
      <c r="H171" s="140">
        <f>G171*Input!L171/100</f>
        <v>5.3316300353412692E-2</v>
      </c>
      <c r="I171" s="138">
        <v>0</v>
      </c>
      <c r="J171" s="142">
        <f>(((C171*$G$4*0.000000001*Input!G171*(234/233))-(I171*0.000000000000001))/Input!F171)*1000000000000</f>
        <v>776.29702717770579</v>
      </c>
      <c r="K171" s="138">
        <f>J171*Input!P171/100</f>
        <v>18.587011249496605</v>
      </c>
      <c r="L171" s="143">
        <f t="shared" si="678"/>
        <v>10.735623602464207</v>
      </c>
      <c r="M171" s="144">
        <f>L171*Input!P171/100</f>
        <v>0.25704485484740247</v>
      </c>
      <c r="N171" s="138">
        <v>0</v>
      </c>
      <c r="O171" s="142">
        <f>(((G171*$D$4*0.000000001*Input!G171*(238/236))-(N171*0.000000001))/Input!F171)*1000000</f>
        <v>13.711486229498711</v>
      </c>
      <c r="P171" s="138">
        <f>O171*Input!N171/100</f>
        <v>3.8538643387635522E-3</v>
      </c>
      <c r="Q171" s="145">
        <f t="shared" si="679"/>
        <v>10.230128630038609</v>
      </c>
      <c r="R171" s="146">
        <f>Q171*Input!N171/100</f>
        <v>2.8753650223161272E-3</v>
      </c>
      <c r="S171" s="144">
        <f>Input!S171*0.0000028263/0.000000000155125</f>
        <v>1.0044835732666915</v>
      </c>
      <c r="T171" s="138">
        <f>S171*Input!T171/100</f>
        <v>4.7831711560137576E-3</v>
      </c>
      <c r="U171" s="144">
        <f>S171</f>
        <v>1.0044835732666915</v>
      </c>
      <c r="V171" s="138">
        <f>U171*Input!T171/100</f>
        <v>4.7831711560137576E-3</v>
      </c>
      <c r="W171" s="147">
        <v>0</v>
      </c>
      <c r="X171" s="142">
        <f>((($L$4*0.000000001*Input!G171/Input!W171*(232/229))-(W171*0.000000001))/Input!F171)*1000000000</f>
        <v>2.8756666901658856</v>
      </c>
      <c r="Y171" s="142">
        <f>X171*Input!X171/100</f>
        <v>1.7815909521260446E-2</v>
      </c>
      <c r="Z171" s="142">
        <f t="shared" si="680"/>
        <v>7.0215552447402887E-4</v>
      </c>
      <c r="AA171" s="142">
        <f>Z171*Input!X171/100</f>
        <v>4.3501353396282677E-6</v>
      </c>
      <c r="AB171" s="143">
        <v>0</v>
      </c>
      <c r="AC171" s="143">
        <v>0.85</v>
      </c>
      <c r="AD171" s="142">
        <f>(((Input!G171*$L$4*0.000000001*Input!U171*(230/229))-((AB171*0.000000000000001)+(Input!G171*AC171*0.000000000000001)))/Input!F171)*1000000000000</f>
        <v>222.63323669247478</v>
      </c>
      <c r="AE171" s="142">
        <f>AD171*Input!V171/100</f>
        <v>1.2889344361427661</v>
      </c>
      <c r="AF171" s="142">
        <f t="shared" si="681"/>
        <v>10.149520585678443</v>
      </c>
      <c r="AG171" s="142">
        <f>AF171*Input!V171/100</f>
        <v>5.8760618080090234E-2</v>
      </c>
      <c r="AH171" s="138">
        <f t="shared" si="682"/>
        <v>14454.804145109096</v>
      </c>
      <c r="AI171" s="147">
        <f t="shared" si="683"/>
        <v>122.56896036866141</v>
      </c>
      <c r="AJ171" s="144">
        <f t="shared" si="684"/>
        <v>4.4835732666914652</v>
      </c>
      <c r="AK171" s="147">
        <f t="shared" si="685"/>
        <v>4.7831711560137578</v>
      </c>
      <c r="AL171" s="147">
        <f t="shared" si="686"/>
        <v>0.99212052484623936</v>
      </c>
      <c r="AM171" s="147">
        <f t="shared" si="687"/>
        <v>5.7506436193650997E-3</v>
      </c>
      <c r="AN171" s="138">
        <f>AF171/Q171</f>
        <v>0.99212052484623936</v>
      </c>
      <c r="AO171" s="142">
        <f t="shared" si="688"/>
        <v>5.7506436193650997E-3</v>
      </c>
      <c r="AP171" s="138">
        <f t="shared" si="689"/>
        <v>465.93639999999999</v>
      </c>
      <c r="AQ171" s="138" t="e">
        <f t="shared" si="690"/>
        <v>#VALUE!</v>
      </c>
      <c r="AR171" s="138" t="e">
        <f t="shared" si="691"/>
        <v>#VALUE!</v>
      </c>
      <c r="AS171" s="146">
        <f t="shared" si="692"/>
        <v>6.8636040646869061E-5</v>
      </c>
      <c r="AT171" s="146">
        <f t="shared" si="693"/>
        <v>4.2566519860141745E-7</v>
      </c>
      <c r="AU171" s="138">
        <v>0.75</v>
      </c>
      <c r="AV171" s="138">
        <f t="shared" si="694"/>
        <v>0.375</v>
      </c>
      <c r="AW171" s="138">
        <f t="shared" si="695"/>
        <v>465.93090000000001</v>
      </c>
      <c r="AX171" s="148">
        <f t="shared" si="696"/>
        <v>160.2673831107</v>
      </c>
      <c r="AY171" s="148">
        <f t="shared" si="697"/>
        <v>66.782530504603983</v>
      </c>
      <c r="AZ171" s="138" t="str">
        <f>Input!B171</f>
        <v>Hu1-13</v>
      </c>
      <c r="BA171" s="149">
        <f>Input!E171</f>
        <v>0</v>
      </c>
      <c r="BB171" s="138">
        <f t="shared" si="698"/>
        <v>16.731293619519821</v>
      </c>
      <c r="BC171" s="144">
        <f t="shared" si="699"/>
        <v>19.391588497154604</v>
      </c>
      <c r="BD171" s="138">
        <f t="shared" si="700"/>
        <v>465872.9</v>
      </c>
      <c r="BE171" s="150">
        <f t="shared" si="701"/>
        <v>33391.265252301993</v>
      </c>
      <c r="BF171" s="151">
        <f t="shared" si="702"/>
        <v>14.333140494567754</v>
      </c>
      <c r="BG171" s="152"/>
      <c r="BH171" s="152"/>
      <c r="BI171" s="152"/>
      <c r="BJ171" s="152"/>
      <c r="BK171" s="152"/>
      <c r="BL171" s="152"/>
      <c r="BM171" s="156"/>
      <c r="BN171" s="152"/>
      <c r="BO171" s="152"/>
      <c r="BP171" s="152"/>
      <c r="BQ171" s="152"/>
      <c r="BR171" s="152"/>
      <c r="BS171" s="152"/>
      <c r="BT171" s="152"/>
      <c r="BU171" s="152"/>
      <c r="BV171" s="152"/>
      <c r="BW171" s="152"/>
      <c r="BX171" s="152"/>
      <c r="BY171" s="152"/>
      <c r="BZ171" s="152"/>
      <c r="CA171" s="152"/>
      <c r="CB171" s="152"/>
      <c r="CC171" s="152"/>
      <c r="CD171" s="152"/>
      <c r="CE171" s="152"/>
      <c r="CF171" s="152"/>
      <c r="CG171" s="152"/>
      <c r="CH171" s="152"/>
      <c r="CI171" s="152"/>
      <c r="CJ171" s="152"/>
      <c r="CK171" s="152"/>
      <c r="CL171" s="152"/>
      <c r="CM171" s="152"/>
      <c r="CN171" s="152"/>
      <c r="CO171" s="152"/>
      <c r="CP171" s="152"/>
      <c r="CQ171" s="152"/>
      <c r="CR171" s="152"/>
      <c r="CS171" s="152"/>
      <c r="CT171" s="152"/>
      <c r="CU171" s="152"/>
      <c r="CV171" s="152"/>
      <c r="CW171" s="152"/>
      <c r="CX171" s="152"/>
      <c r="CY171" s="152"/>
      <c r="CZ171" s="152"/>
      <c r="DA171" s="152"/>
      <c r="DB171" s="152"/>
      <c r="DC171" s="152"/>
      <c r="DD171" s="152"/>
      <c r="DE171" s="152"/>
    </row>
    <row r="172" spans="1:109" ht="15" customHeight="1" x14ac:dyDescent="0.2">
      <c r="A172" s="9">
        <f>Input!A172</f>
        <v>8349</v>
      </c>
      <c r="B172" s="9" t="str">
        <f>Input!B172</f>
        <v>KTH2-29.62mm</v>
      </c>
      <c r="C172" s="9">
        <f>Input!O172</f>
        <v>0.29012385839863108</v>
      </c>
      <c r="D172" s="9">
        <f>C172*Input!P172/100</f>
        <v>1.2007714118927339E-3</v>
      </c>
      <c r="E172" s="11">
        <f>Input!M172</f>
        <v>0.25130364106710013</v>
      </c>
      <c r="F172" s="12">
        <f>E172*Input!N172/100</f>
        <v>2.3312485048563567E-5</v>
      </c>
      <c r="G172" s="13">
        <f t="shared" si="677"/>
        <v>34.649746030331762</v>
      </c>
      <c r="H172" s="12">
        <f>G172*Input!L172/100</f>
        <v>3.7620288189751899E-3</v>
      </c>
      <c r="I172" s="9">
        <v>0.3</v>
      </c>
      <c r="J172" s="21">
        <f>(((C172*$G$4*0.000000001*Input!G172*(234/233))-(I172*0.000000000000001))/Input!F172)*1000000000000</f>
        <v>7.9504879930579593</v>
      </c>
      <c r="K172" s="9">
        <f>J172*Input!P172/100</f>
        <v>3.2905665688284111E-2</v>
      </c>
      <c r="L172" s="14">
        <f t="shared" si="678"/>
        <v>0.1099494698049934</v>
      </c>
      <c r="M172" s="22">
        <f>L172*Input!P172/100</f>
        <v>4.5506143763329455E-4</v>
      </c>
      <c r="N172" s="9">
        <v>5.0000000000000001E-3</v>
      </c>
      <c r="O172" s="21">
        <f>(((G172*$D$4*0.000000001*Input!G172*(238/236))-(N172*0.000000001))/Input!F172)*1000000</f>
        <v>9.5642125549853546E-2</v>
      </c>
      <c r="P172" s="58">
        <f>O172*Input!N172/100</f>
        <v>8.8723570117253643E-6</v>
      </c>
      <c r="Q172" s="66">
        <f t="shared" si="679"/>
        <v>7.1358511429659585E-2</v>
      </c>
      <c r="R172" s="67">
        <f>Q172*Input!N172/100</f>
        <v>6.6196582895808962E-6</v>
      </c>
      <c r="S172" s="65">
        <f>Input!S172*0.0000028263/0.000000000155125</f>
        <v>1.5351806357249256</v>
      </c>
      <c r="T172" s="9">
        <f>S172*Input!T172/100</f>
        <v>4.5166004160685754E-3</v>
      </c>
      <c r="U172" s="9">
        <f>S172*1/((U171+U173)/2)</f>
        <v>1.5329718016971534</v>
      </c>
      <c r="V172" s="9">
        <f>U172*Input!T172/100</f>
        <v>4.5101018839371091E-3</v>
      </c>
      <c r="W172" s="3">
        <v>3.0000000000000001E-3</v>
      </c>
      <c r="X172" s="21">
        <f>((($L$4*0.000000001*Input!G172/Input!W172*(232/229))-(W172*0.000000001))/Input!F172)*1000000000</f>
        <v>2.6057779068753368</v>
      </c>
      <c r="Y172" s="21">
        <f>X172*Input!X172/100</f>
        <v>9.0176213454535303E-3</v>
      </c>
      <c r="Z172" s="21">
        <f t="shared" si="680"/>
        <v>6.3625640590472712E-4</v>
      </c>
      <c r="AA172" s="21">
        <f>Z172*Input!X172/100</f>
        <v>2.2018451119451072E-6</v>
      </c>
      <c r="AB172" s="14">
        <v>0.05</v>
      </c>
      <c r="AC172" s="14">
        <v>0.85</v>
      </c>
      <c r="AD172" s="21">
        <f>(((Input!G172*$L$4*0.000000001*Input!U172*(230/229))-((AB172*0.000000000000001)+(Input!G172*AC172*0.000000000000001)))/Input!F172)*1000000000000</f>
        <v>3.6783421081461869E-2</v>
      </c>
      <c r="AE172" s="21">
        <f>AD172*Input!V172/100</f>
        <v>4.908714998451911E-4</v>
      </c>
      <c r="AF172" s="21">
        <f t="shared" si="681"/>
        <v>1.6769018634610485E-3</v>
      </c>
      <c r="AG172" s="21">
        <f>AF172*Input!V172/100</f>
        <v>2.2378107000633748E-5</v>
      </c>
      <c r="AH172" s="9">
        <f t="shared" si="682"/>
        <v>2.6355756074103045</v>
      </c>
      <c r="AI172" s="3">
        <f t="shared" si="683"/>
        <v>3.6334886120389279E-2</v>
      </c>
      <c r="AJ172" s="22">
        <f t="shared" si="684"/>
        <v>532.97180169715341</v>
      </c>
      <c r="AK172" s="3">
        <f t="shared" si="685"/>
        <v>4.510101883937109</v>
      </c>
      <c r="AL172" s="3">
        <f t="shared" si="686"/>
        <v>2.3499675509823736E-2</v>
      </c>
      <c r="AM172" s="3">
        <f t="shared" si="687"/>
        <v>3.1360866737935127E-4</v>
      </c>
      <c r="AN172" s="9">
        <f>AL172*1/((AN171+AN173)/2)</f>
        <v>2.3710363876355747E-2</v>
      </c>
      <c r="AO172" s="21">
        <f t="shared" si="688"/>
        <v>3.1642035292083094E-4</v>
      </c>
      <c r="AP172" s="58">
        <f t="shared" si="689"/>
        <v>1.7007000000000001</v>
      </c>
      <c r="AQ172" s="58">
        <f t="shared" si="690"/>
        <v>2.3199999999999998E-2</v>
      </c>
      <c r="AR172" s="58">
        <f t="shared" si="691"/>
        <v>1.3641441759275592</v>
      </c>
      <c r="AS172" s="67">
        <f t="shared" si="692"/>
        <v>8.9163351807290125E-3</v>
      </c>
      <c r="AT172" s="67">
        <f t="shared" si="693"/>
        <v>3.0867180635443277E-5</v>
      </c>
      <c r="AU172" s="58">
        <v>0.75</v>
      </c>
      <c r="AV172" s="58">
        <f t="shared" si="694"/>
        <v>0.375</v>
      </c>
      <c r="AW172" s="58">
        <f t="shared" si="695"/>
        <v>1.224</v>
      </c>
      <c r="AX172" s="57">
        <f t="shared" si="696"/>
        <v>0.25217540640000002</v>
      </c>
      <c r="AY172" s="47">
        <f t="shared" si="697"/>
        <v>0.24005491080711761</v>
      </c>
      <c r="AZ172" s="9" t="str">
        <f>Input!B172</f>
        <v>KTH2-29.62mm</v>
      </c>
      <c r="BA172" s="48">
        <f>Input!E172</f>
        <v>2.9620000000000002</v>
      </c>
      <c r="BB172" s="58">
        <f t="shared" si="698"/>
        <v>534.81875247850178</v>
      </c>
      <c r="BC172" s="22">
        <f t="shared" si="699"/>
        <v>4.5417550127408317</v>
      </c>
      <c r="BD172" s="9">
        <f t="shared" si="700"/>
        <v>1166</v>
      </c>
      <c r="BE172" s="49">
        <f t="shared" si="701"/>
        <v>120.0274554035588</v>
      </c>
      <c r="BF172" s="89">
        <f t="shared" si="702"/>
        <v>19.612329314306994</v>
      </c>
      <c r="BG172" s="85"/>
      <c r="BH172" s="85"/>
      <c r="BI172" s="85"/>
      <c r="BJ172" s="85"/>
      <c r="BK172" s="85"/>
      <c r="BL172" s="85"/>
      <c r="BM172" s="90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</row>
    <row r="173" spans="1:109" s="155" customFormat="1" ht="15" customHeight="1" x14ac:dyDescent="0.2">
      <c r="A173" s="138">
        <f>Input!A173</f>
        <v>7953</v>
      </c>
      <c r="B173" s="138" t="str">
        <f>Input!B173</f>
        <v>Hu1-13</v>
      </c>
      <c r="C173" s="138">
        <f>Input!O173</f>
        <v>2.1505477052683344</v>
      </c>
      <c r="D173" s="138">
        <f>C173*Input!P173/100</f>
        <v>4.8300830911648225E-2</v>
      </c>
      <c r="E173" s="139">
        <f>Input!M173</f>
        <v>2.7301447070756297</v>
      </c>
      <c r="F173" s="140">
        <f>E173*Input!N173/100</f>
        <v>7.4437571294769082E-4</v>
      </c>
      <c r="G173" s="141">
        <f t="shared" si="677"/>
        <v>376.43235221158784</v>
      </c>
      <c r="H173" s="140">
        <f>G173*Input!L173/100</f>
        <v>6.408785326181983E-2</v>
      </c>
      <c r="I173" s="138">
        <v>0</v>
      </c>
      <c r="J173" s="142">
        <f>(((C173*$G$4*0.000000001*Input!G173*(234/233))-(I173*0.000000000000001))/Input!F173)*1000000000000</f>
        <v>777.52143529489035</v>
      </c>
      <c r="K173" s="138">
        <f>J173*Input!P173/100</f>
        <v>17.462961311836896</v>
      </c>
      <c r="L173" s="143">
        <f t="shared" si="678"/>
        <v>10.7525562767135</v>
      </c>
      <c r="M173" s="144">
        <f>L173*Input!P173/100</f>
        <v>0.24150006127146939</v>
      </c>
      <c r="N173" s="138">
        <v>0</v>
      </c>
      <c r="O173" s="142">
        <f>(((G173*$D$4*0.000000001*Input!G173*(238/236))-(N173*0.000000001))/Input!F173)*1000000</f>
        <v>13.709679009721864</v>
      </c>
      <c r="P173" s="138">
        <f>O173*Input!N173/100</f>
        <v>3.7379528127931588E-3</v>
      </c>
      <c r="Q173" s="145">
        <f t="shared" si="679"/>
        <v>10.228780264845334</v>
      </c>
      <c r="R173" s="146">
        <f>Q173*Input!N173/100</f>
        <v>2.7888835278571163E-3</v>
      </c>
      <c r="S173" s="144">
        <f>Input!S173*0.0000028263/0.000000000155125</f>
        <v>0.99839819406304908</v>
      </c>
      <c r="T173" s="138">
        <f>S173*Input!T173/100</f>
        <v>3.1586728283103573E-3</v>
      </c>
      <c r="U173" s="144">
        <f>S173</f>
        <v>0.99839819406304908</v>
      </c>
      <c r="V173" s="138">
        <f>U173*Input!T173/100</f>
        <v>3.1586728283103573E-3</v>
      </c>
      <c r="W173" s="147">
        <v>0</v>
      </c>
      <c r="X173" s="142">
        <f>((($L$4*0.000000001*Input!G173/Input!W173*(232/229))-(W173*0.000000001))/Input!F173)*1000000000</f>
        <v>2.8748974205884292</v>
      </c>
      <c r="Y173" s="142">
        <f>X173*Input!X173/100</f>
        <v>1.4752368007692631E-2</v>
      </c>
      <c r="Z173" s="142">
        <f t="shared" si="680"/>
        <v>7.0196769085427446E-4</v>
      </c>
      <c r="AA173" s="142">
        <f>Z173*Input!X173/100</f>
        <v>3.6021061589296241E-6</v>
      </c>
      <c r="AB173" s="143">
        <v>0</v>
      </c>
      <c r="AC173" s="143">
        <v>0.85</v>
      </c>
      <c r="AD173" s="142">
        <f>(((Input!G173*$L$4*0.000000001*Input!U173*(230/229))-((AB173*0.000000000000001)+(Input!G173*AC173*0.000000000000001)))/Input!F173)*1000000000000</f>
        <v>222.15225772130958</v>
      </c>
      <c r="AE173" s="142">
        <f>AD173*Input!V173/100</f>
        <v>0.9170839067166322</v>
      </c>
      <c r="AF173" s="142">
        <f t="shared" si="681"/>
        <v>10.127593464455915</v>
      </c>
      <c r="AG173" s="142">
        <f>AF173*Input!V173/100</f>
        <v>4.1808501409302312E-2</v>
      </c>
      <c r="AH173" s="138">
        <f t="shared" si="682"/>
        <v>14427.435331291281</v>
      </c>
      <c r="AI173" s="147">
        <f t="shared" si="683"/>
        <v>95.017056095881742</v>
      </c>
      <c r="AJ173" s="144">
        <f t="shared" si="684"/>
        <v>-1.6018059369509174</v>
      </c>
      <c r="AK173" s="147">
        <f t="shared" si="685"/>
        <v>3.1586728283103573</v>
      </c>
      <c r="AL173" s="147">
        <f t="shared" si="686"/>
        <v>0.99010763768802601</v>
      </c>
      <c r="AM173" s="147">
        <f t="shared" si="687"/>
        <v>4.0962448786789523E-3</v>
      </c>
      <c r="AN173" s="138">
        <f>AF173/Q173</f>
        <v>0.99010763768802601</v>
      </c>
      <c r="AO173" s="142">
        <f t="shared" si="688"/>
        <v>4.0962448786789523E-3</v>
      </c>
      <c r="AP173" s="138">
        <f t="shared" si="689"/>
        <v>532.05070000000001</v>
      </c>
      <c r="AQ173" s="138" t="e">
        <f t="shared" si="690"/>
        <v>#VALUE!</v>
      </c>
      <c r="AR173" s="138" t="e">
        <f t="shared" si="691"/>
        <v>#VALUE!</v>
      </c>
      <c r="AS173" s="146">
        <f t="shared" si="692"/>
        <v>6.8626725052137852E-5</v>
      </c>
      <c r="AT173" s="146">
        <f t="shared" si="693"/>
        <v>3.5265076859717681E-7</v>
      </c>
      <c r="AU173" s="138">
        <v>0.75</v>
      </c>
      <c r="AV173" s="138">
        <f t="shared" si="694"/>
        <v>0.375</v>
      </c>
      <c r="AW173" s="138">
        <f t="shared" si="695"/>
        <v>532.04499999999996</v>
      </c>
      <c r="AX173" s="148">
        <f t="shared" si="696"/>
        <v>192.2524102582</v>
      </c>
      <c r="AY173" s="148">
        <f t="shared" si="697"/>
        <v>86.493381102339811</v>
      </c>
      <c r="AZ173" s="138" t="str">
        <f>Input!B173</f>
        <v>Hu1-13</v>
      </c>
      <c r="BA173" s="149">
        <f>Input!E173</f>
        <v>0</v>
      </c>
      <c r="BB173" s="138">
        <f t="shared" si="698"/>
        <v>-7.2055422497813009</v>
      </c>
      <c r="BC173" s="144">
        <f t="shared" si="699"/>
        <v>14.738477371948107</v>
      </c>
      <c r="BD173" s="138">
        <f t="shared" si="700"/>
        <v>531987</v>
      </c>
      <c r="BE173" s="150">
        <f t="shared" si="701"/>
        <v>43246.690551169908</v>
      </c>
      <c r="BF173" s="151">
        <f t="shared" si="702"/>
        <v>16.256779239038018</v>
      </c>
      <c r="BG173" s="152"/>
      <c r="BH173" s="152"/>
      <c r="BI173" s="152"/>
      <c r="BJ173" s="152"/>
      <c r="BK173" s="152"/>
      <c r="BL173" s="152"/>
      <c r="BM173" s="156"/>
      <c r="BN173" s="152"/>
      <c r="BO173" s="152"/>
      <c r="BP173" s="152"/>
      <c r="BQ173" s="152"/>
      <c r="BR173" s="152"/>
      <c r="BS173" s="152"/>
      <c r="BT173" s="152"/>
      <c r="BU173" s="152"/>
      <c r="BV173" s="152"/>
      <c r="BW173" s="152"/>
      <c r="BX173" s="152"/>
      <c r="BY173" s="152"/>
      <c r="BZ173" s="152"/>
      <c r="CA173" s="152"/>
      <c r="CB173" s="152"/>
      <c r="CC173" s="152"/>
      <c r="CD173" s="152"/>
      <c r="CE173" s="152"/>
      <c r="CF173" s="152"/>
      <c r="CG173" s="152"/>
      <c r="CH173" s="152"/>
      <c r="CI173" s="152"/>
      <c r="CJ173" s="152"/>
      <c r="CK173" s="152"/>
      <c r="CL173" s="152"/>
      <c r="CM173" s="152"/>
      <c r="CN173" s="152"/>
      <c r="CO173" s="152"/>
      <c r="CP173" s="152"/>
      <c r="CQ173" s="152"/>
      <c r="CR173" s="152"/>
      <c r="CS173" s="152"/>
      <c r="CT173" s="152"/>
      <c r="CU173" s="152"/>
      <c r="CV173" s="152"/>
      <c r="CW173" s="152"/>
      <c r="CX173" s="152"/>
      <c r="CY173" s="152"/>
      <c r="CZ173" s="152"/>
      <c r="DA173" s="152"/>
      <c r="DB173" s="152"/>
      <c r="DC173" s="152"/>
      <c r="DD173" s="152"/>
      <c r="DE173" s="152"/>
    </row>
    <row r="174" spans="1:109" s="76" customFormat="1" ht="15" customHeight="1" x14ac:dyDescent="0.2">
      <c r="A174" s="58"/>
      <c r="B174" s="58"/>
      <c r="C174" s="58"/>
      <c r="D174" s="58"/>
      <c r="E174" s="60"/>
      <c r="F174" s="61"/>
      <c r="G174" s="59"/>
      <c r="H174" s="61"/>
      <c r="I174" s="58"/>
      <c r="J174" s="63"/>
      <c r="K174" s="58"/>
      <c r="L174" s="64"/>
      <c r="M174" s="65"/>
      <c r="N174" s="58"/>
      <c r="O174" s="63"/>
      <c r="P174" s="58"/>
      <c r="Q174" s="66"/>
      <c r="R174" s="67"/>
      <c r="S174" s="65"/>
      <c r="T174" s="58"/>
      <c r="U174" s="58"/>
      <c r="V174" s="58"/>
      <c r="W174" s="68"/>
      <c r="X174" s="63"/>
      <c r="Y174" s="63"/>
      <c r="Z174" s="63"/>
      <c r="AA174" s="63"/>
      <c r="AB174" s="64"/>
      <c r="AC174" s="64"/>
      <c r="AD174" s="63"/>
      <c r="AE174" s="63"/>
      <c r="AF174" s="63"/>
      <c r="AG174" s="63"/>
      <c r="AH174" s="58"/>
      <c r="AI174" s="68"/>
      <c r="AJ174" s="65"/>
      <c r="AK174" s="68"/>
      <c r="AL174" s="68"/>
      <c r="AM174" s="68"/>
      <c r="AN174" s="58"/>
      <c r="AO174" s="63"/>
      <c r="AP174" s="58"/>
      <c r="AQ174" s="58"/>
      <c r="AR174" s="58"/>
      <c r="AS174" s="67"/>
      <c r="AT174" s="67"/>
      <c r="AU174" s="58"/>
      <c r="AV174" s="58"/>
      <c r="AW174" s="58"/>
      <c r="AX174" s="57"/>
      <c r="AY174" s="57"/>
      <c r="AZ174" s="58"/>
      <c r="BA174" s="69"/>
      <c r="BB174" s="58"/>
      <c r="BC174" s="65"/>
      <c r="BD174" s="58"/>
      <c r="BE174" s="62"/>
      <c r="BF174" s="74"/>
      <c r="BG174" s="75"/>
      <c r="BH174" s="75"/>
      <c r="BI174" s="75"/>
      <c r="BJ174" s="75"/>
      <c r="BK174" s="75"/>
      <c r="BL174" s="75"/>
      <c r="BM174" s="103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</row>
    <row r="175" spans="1:109" s="155" customFormat="1" ht="15" customHeight="1" x14ac:dyDescent="0.2">
      <c r="A175" s="138">
        <f>Input!A175</f>
        <v>7953</v>
      </c>
      <c r="B175" s="138" t="str">
        <f>Input!B175</f>
        <v>Hu1-13</v>
      </c>
      <c r="C175" s="138">
        <f>Input!O175</f>
        <v>2.1424627533330907</v>
      </c>
      <c r="D175" s="138">
        <f>C175*Input!P175/100</f>
        <v>4.7616051503102177E-2</v>
      </c>
      <c r="E175" s="139">
        <f>Input!M175</f>
        <v>2.7302089926148052</v>
      </c>
      <c r="F175" s="140">
        <f>E175*Input!N175/100</f>
        <v>6.8319543968766046E-4</v>
      </c>
      <c r="G175" s="141">
        <f t="shared" ref="G175:G181" si="703">E175*137.88</f>
        <v>376.44121590172932</v>
      </c>
      <c r="H175" s="140">
        <f>G175*Input!L175/100</f>
        <v>4.9367885982066678E-2</v>
      </c>
      <c r="I175" s="138">
        <v>0</v>
      </c>
      <c r="J175" s="142">
        <f>(((C175*$G$4*0.000000001*Input!G175*(234/233))-(I175*0.000000000000001))/Input!F175)*1000000000000</f>
        <v>774.59835508719209</v>
      </c>
      <c r="K175" s="138">
        <f>J175*Input!P175/100</f>
        <v>17.215382210341598</v>
      </c>
      <c r="L175" s="143">
        <f t="shared" ref="L175:L181" si="704">(J175/234)*602200000000*0.0000028263/(365.2425*24*60)</f>
        <v>10.712132202202033</v>
      </c>
      <c r="M175" s="144">
        <f>L175*Input!P175/100</f>
        <v>0.23807622226083591</v>
      </c>
      <c r="N175" s="138">
        <v>0</v>
      </c>
      <c r="O175" s="142">
        <f>(((G175*$D$4*0.000000001*Input!G175*(238/236))-(N175*0.000000001))/Input!F175)*1000000</f>
        <v>13.710001825616848</v>
      </c>
      <c r="P175" s="138">
        <f>O175*Input!N175/100</f>
        <v>3.4307303033238633E-3</v>
      </c>
      <c r="Q175" s="145">
        <f t="shared" ref="Q175:Q181" si="705">(O175/238.05)*602200000000000000*0.00000000015512/(365.2425*24*60)</f>
        <v>10.229021117519817</v>
      </c>
      <c r="R175" s="146">
        <f>Q175*Input!N175/100</f>
        <v>2.5596650655176733E-3</v>
      </c>
      <c r="S175" s="144">
        <f>Input!S175*0.0000028263/0.000000000155125</f>
        <v>0.9997455518862659</v>
      </c>
      <c r="T175" s="138">
        <f>S175*Input!T175/100</f>
        <v>3.7883329405506163E-3</v>
      </c>
      <c r="U175" s="144">
        <f>S175</f>
        <v>0.9997455518862659</v>
      </c>
      <c r="V175" s="138">
        <f>U175*Input!T175/100</f>
        <v>3.7883329405506163E-3</v>
      </c>
      <c r="W175" s="147">
        <v>0</v>
      </c>
      <c r="X175" s="142">
        <f>((($L$4*0.000000001*Input!G175/Input!W175*(232/229))-(W175*0.000000001))/Input!F175)*1000000000</f>
        <v>2.8478174724894227</v>
      </c>
      <c r="Y175" s="142">
        <f>X175*Input!X175/100</f>
        <v>1.8647048635619865E-2</v>
      </c>
      <c r="Z175" s="142">
        <f t="shared" ref="Z175:Z181" si="706">(X175/232)*6.022E+23*0.000000001*0.000000000049475/(365.2425*24*60)</f>
        <v>6.9535554236529551E-4</v>
      </c>
      <c r="AA175" s="142">
        <f>Z175*Input!X175/100</f>
        <v>4.553075730025269E-6</v>
      </c>
      <c r="AB175" s="143">
        <v>0</v>
      </c>
      <c r="AC175" s="143">
        <v>0.85</v>
      </c>
      <c r="AD175" s="142">
        <f>(((Input!G175*$L$4*0.000000001*Input!U175*(230/229))-((AB175*0.000000000000001)+(Input!G175*AC175*0.000000000000001)))/Input!F175)*1000000000000</f>
        <v>223.90248977952797</v>
      </c>
      <c r="AE175" s="142">
        <f>AD175*Input!V175/100</f>
        <v>1.0308058726461504</v>
      </c>
      <c r="AF175" s="142">
        <f t="shared" ref="AF175:AF181" si="707">(AD175/230)*602200000000*0.0000091577/(365.2425*24*60)</f>
        <v>10.207383960109265</v>
      </c>
      <c r="AG175" s="142">
        <f>AF175*Input!V175/100</f>
        <v>4.6992917947430476E-2</v>
      </c>
      <c r="AH175" s="138">
        <f t="shared" ref="AH175:AH181" si="708">AF175/Z175</f>
        <v>14679.373842895115</v>
      </c>
      <c r="AI175" s="147">
        <f t="shared" ref="AI175:AI181" si="709">AH175*SQRT((AG175/AF175)^2+(AA175/Z175)^2)</f>
        <v>117.4985626987846</v>
      </c>
      <c r="AJ175" s="144">
        <f t="shared" ref="AJ175:AJ181" si="710">(U175-1)*1000</f>
        <v>-0.25444811373409593</v>
      </c>
      <c r="AK175" s="147">
        <f t="shared" ref="AK175:AK181" si="711">V175*1000</f>
        <v>3.7883329405506161</v>
      </c>
      <c r="AL175" s="147">
        <f t="shared" ref="AL175:AL181" si="712">AF175/Q175</f>
        <v>0.99788472844449472</v>
      </c>
      <c r="AM175" s="147">
        <f t="shared" ref="AM175:AM181" si="713">AL175*SQRT((R175/Q175)^2+(AG175/AF175)^2)</f>
        <v>4.6008589695773396E-3</v>
      </c>
      <c r="AN175" s="138">
        <f>AF175/Q175</f>
        <v>0.99788472844449472</v>
      </c>
      <c r="AO175" s="142">
        <f t="shared" ref="AO175:AO181" si="714">AN175*SQRT((R175/Q175)^2+(AG175/AF175)^2)</f>
        <v>4.6008589695773396E-3</v>
      </c>
      <c r="AP175" s="138">
        <f t="shared" ref="AP175:AP181" si="715">ThU_Alter_Kombi(AN175,U175)</f>
        <v>693.09109999999998</v>
      </c>
      <c r="AQ175" s="138" t="e">
        <f t="shared" ref="AQ175:AQ181" si="716">Montealter(AN175,AO175,U175,V175)</f>
        <v>#VALUE!</v>
      </c>
      <c r="AR175" s="138" t="e">
        <f t="shared" ref="AR175:AR181" si="717">(AQ175/AP175)*100</f>
        <v>#VALUE!</v>
      </c>
      <c r="AS175" s="146">
        <f t="shared" ref="AS175:AS181" si="718">Z175/Q175</f>
        <v>6.7978698487025427E-5</v>
      </c>
      <c r="AT175" s="146">
        <f t="shared" ref="AT175:AT181" si="719">AS175*SQRT((Y175/X175)^2+(P175/O175)^2)</f>
        <v>4.4543845918367747E-7</v>
      </c>
      <c r="AU175" s="138">
        <v>0.75</v>
      </c>
      <c r="AV175" s="138">
        <f t="shared" ref="AV175:AV181" si="720">AU175/2</f>
        <v>0.375</v>
      </c>
      <c r="AW175" s="138">
        <f t="shared" ref="AW175:AW181" si="721">marincorr_age(AN175,U175,AS175,AU175)</f>
        <v>693.0856</v>
      </c>
      <c r="AX175" s="148">
        <f t="shared" ref="AX175:AX181" si="722">marincorr_age_error(AN175, AO175, U175, V175, AS175, AT175, AU175, AV175)</f>
        <v>308.1837583853</v>
      </c>
      <c r="AY175" s="148">
        <f t="shared" ref="AY175:AY181" si="723">SQRT(((AU175*EXP(-0.0000091577*AW175*1000))/(0.0000091577*(EXP(-0.0000091577*AW175*1000)+(AJ175/1000)*EXP(-(0.0000091577-0.0000028263)*AW175*1000)-AS175*AU175*EXP(-0.0000091577*AW175*1000))))^2*AT175^2+((AS175*EXP(-0.0000091577*AW175*1000))/(0.0000091577*(EXP(-0.0000091577*AW175*1000)+(AJ175/1000)*EXP(-(0.0000091577-0.0000028263)*AW175*1000)-AS175*AU175*EXP(-0.0000091577*AW175*1000))))^2*AV175^2+((0.0000091577/(0.0000091577-0.0000028263))*(EXP(-(0.0000091577-0.0000028263)*AW175*1000)-1)/(0.0000091577*(EXP(-0.0000091577*AW175*1000)+(AJ175/1000)*EXP(-(0.0000091577-0.0000028263)*AW175*1000)-AS175*AU175*EXP(-0.0000091577*AW175*1000))))^2*T175^2+(1/(0.0000091577*(EXP(-0.0000091577*AW175*1000)+(AJ175/1000)*EXP(-(0.0000091577-0.0000028263)*AW175*1000)-AS175*AU175*EXP(-0.0000091577*AW175*1000))))^2*AO175^2)/1000</f>
        <v>443.55846635954686</v>
      </c>
      <c r="AZ175" s="138" t="str">
        <f>Input!B175</f>
        <v>Hu1-13</v>
      </c>
      <c r="BA175" s="149">
        <f>Input!E175</f>
        <v>0</v>
      </c>
      <c r="BB175" s="138">
        <f t="shared" ref="BB175:BB181" si="724">((U175-1)*EXP(0.0000028263*AW175*1000))*1000</f>
        <v>-1.8043663764792714</v>
      </c>
      <c r="BC175" s="144">
        <f t="shared" ref="BC175:BC181" si="725">SQRT((EXP(0.0000028263*AW175*1000)*V175)^2+((U175-1)*0.0000028263*EXP(0.0000028263*AW175*1000)*AX175*1000)^2)*1000</f>
        <v>26.910116189223118</v>
      </c>
      <c r="BD175" s="138">
        <f t="shared" ref="BD175:BD181" si="726">AW175*1000-58</f>
        <v>693027.6</v>
      </c>
      <c r="BE175" s="150">
        <f t="shared" ref="BE175:BE181" si="727">AY175/2*1000</f>
        <v>221779.23317977344</v>
      </c>
      <c r="BF175" s="151">
        <f t="shared" ref="BF175:BF181" si="728">AY175/AW175*100</f>
        <v>63.997645652939092</v>
      </c>
      <c r="BG175" s="152"/>
      <c r="BH175" s="152"/>
      <c r="BI175" s="152"/>
      <c r="BJ175" s="152"/>
      <c r="BK175" s="152"/>
      <c r="BL175" s="152"/>
      <c r="BM175" s="156"/>
      <c r="BN175" s="152"/>
      <c r="BO175" s="152"/>
      <c r="BP175" s="152"/>
      <c r="BQ175" s="152"/>
      <c r="BR175" s="152"/>
      <c r="BS175" s="152"/>
      <c r="BT175" s="152"/>
      <c r="BU175" s="152"/>
      <c r="BV175" s="152"/>
      <c r="BW175" s="152"/>
      <c r="BX175" s="152"/>
      <c r="BY175" s="152"/>
      <c r="BZ175" s="152"/>
      <c r="CA175" s="152"/>
      <c r="CB175" s="152"/>
      <c r="CC175" s="152"/>
      <c r="CD175" s="152"/>
      <c r="CE175" s="152"/>
      <c r="CF175" s="152"/>
      <c r="CG175" s="152"/>
      <c r="CH175" s="152"/>
      <c r="CI175" s="152"/>
      <c r="CJ175" s="152"/>
      <c r="CK175" s="152"/>
      <c r="CL175" s="152"/>
      <c r="CM175" s="152"/>
      <c r="CN175" s="152"/>
      <c r="CO175" s="152"/>
      <c r="CP175" s="152"/>
      <c r="CQ175" s="152"/>
      <c r="CR175" s="152"/>
      <c r="CS175" s="152"/>
      <c r="CT175" s="152"/>
      <c r="CU175" s="152"/>
      <c r="CV175" s="152"/>
      <c r="CW175" s="152"/>
      <c r="CX175" s="152"/>
      <c r="CY175" s="152"/>
      <c r="CZ175" s="152"/>
      <c r="DA175" s="152"/>
      <c r="DB175" s="152"/>
      <c r="DC175" s="152"/>
      <c r="DD175" s="152"/>
      <c r="DE175" s="152"/>
    </row>
    <row r="176" spans="1:109" ht="15" customHeight="1" x14ac:dyDescent="0.2">
      <c r="A176" s="9">
        <f>Input!A176</f>
        <v>8347</v>
      </c>
      <c r="B176" s="9" t="str">
        <f>Input!B176</f>
        <v>KTH2-5.16mm</v>
      </c>
      <c r="C176" s="9">
        <f>Input!O176</f>
        <v>0.24412541989138364</v>
      </c>
      <c r="D176" s="9">
        <f>C176*Input!P176/100</f>
        <v>1.1763657368487866E-3</v>
      </c>
      <c r="E176" s="11">
        <f>Input!M176</f>
        <v>0.21929800062380564</v>
      </c>
      <c r="F176" s="12">
        <f>E176*Input!N176/100</f>
        <v>4.4339806779396934E-5</v>
      </c>
      <c r="G176" s="13">
        <f t="shared" si="703"/>
        <v>30.236808326010319</v>
      </c>
      <c r="H176" s="12">
        <f>G176*Input!L176/100</f>
        <v>1.3574096264645836E-2</v>
      </c>
      <c r="I176" s="9">
        <v>0.3</v>
      </c>
      <c r="J176" s="21">
        <f>(((C176*$G$4*0.000000001*Input!G176*(234/233))-(I176*0.000000000000001))/Input!F176)*1000000000000</f>
        <v>5.8638668369108977</v>
      </c>
      <c r="K176" s="9">
        <f>J176*Input!P176/100</f>
        <v>2.8256180923129329E-2</v>
      </c>
      <c r="L176" s="14">
        <f t="shared" si="704"/>
        <v>8.1093015961836309E-2</v>
      </c>
      <c r="M176" s="22">
        <f>L176*Input!P176/100</f>
        <v>3.9076244300031998E-4</v>
      </c>
      <c r="N176" s="9">
        <v>5.0000000000000001E-3</v>
      </c>
      <c r="O176" s="21">
        <f>(((G176*$D$4*0.000000001*Input!G176*(238/236))-(N176*0.000000001))/Input!F176)*1000000</f>
        <v>7.3154791358089541E-2</v>
      </c>
      <c r="P176" s="58">
        <f>O176*Input!N176/100</f>
        <v>1.479114859496204E-5</v>
      </c>
      <c r="Q176" s="66">
        <f t="shared" si="705"/>
        <v>5.4580729832688121E-2</v>
      </c>
      <c r="R176" s="67">
        <f>Q176*Input!N176/100</f>
        <v>1.1035663835400909E-5</v>
      </c>
      <c r="S176" s="65">
        <f>Input!S176*0.0000028263/0.000000000155125</f>
        <v>1.4767984299872714</v>
      </c>
      <c r="T176" s="9">
        <f>S176*Input!T176/100</f>
        <v>5.6808909430196433E-3</v>
      </c>
      <c r="U176" s="9">
        <f>S176*1/((U175+U177)/2)</f>
        <v>1.4758944335692006</v>
      </c>
      <c r="V176" s="9">
        <f>U176*Input!T176/100</f>
        <v>5.6774134846477621E-3</v>
      </c>
      <c r="W176" s="3">
        <v>3.0000000000000001E-3</v>
      </c>
      <c r="X176" s="21">
        <f>((($L$4*0.000000001*Input!G176/Input!W176*(232/229))-(W176*0.000000001))/Input!F176)*1000000000</f>
        <v>2.1743193349925338</v>
      </c>
      <c r="Y176" s="21">
        <f>X176*Input!X176/100</f>
        <v>5.9400800406568689E-3</v>
      </c>
      <c r="Z176" s="21">
        <f t="shared" si="706"/>
        <v>5.3090656794707808E-4</v>
      </c>
      <c r="AA176" s="21">
        <f>Z176*Input!X176/100</f>
        <v>1.450397582803497E-6</v>
      </c>
      <c r="AB176" s="14">
        <v>0.05</v>
      </c>
      <c r="AC176" s="14">
        <v>0.85</v>
      </c>
      <c r="AD176" s="21">
        <f>(((Input!G176*$L$4*0.000000001*Input!U176*(230/229))-((AB176*0.000000000000001)+(Input!G176*AC176*0.000000000000001)))/Input!F176)*1000000000000</f>
        <v>2.9237517021050555E-2</v>
      </c>
      <c r="AE176" s="21">
        <f>AD176*Input!V176/100</f>
        <v>6.1360349595300219E-4</v>
      </c>
      <c r="AF176" s="21">
        <f t="shared" si="707"/>
        <v>1.3328952374221433E-3</v>
      </c>
      <c r="AG176" s="21">
        <f>AF176*Input!V176/100</f>
        <v>2.7973277513014563E-5</v>
      </c>
      <c r="AH176" s="9">
        <f t="shared" si="708"/>
        <v>2.5106022752293566</v>
      </c>
      <c r="AI176" s="3">
        <f t="shared" si="709"/>
        <v>5.3134182425465734E-2</v>
      </c>
      <c r="AJ176" s="22">
        <f t="shared" si="710"/>
        <v>475.8944335692006</v>
      </c>
      <c r="AK176" s="3">
        <f t="shared" si="711"/>
        <v>5.6774134846477624</v>
      </c>
      <c r="AL176" s="3">
        <f t="shared" si="712"/>
        <v>2.4420619539313657E-2</v>
      </c>
      <c r="AM176" s="3">
        <f t="shared" si="713"/>
        <v>5.1253575675289293E-4</v>
      </c>
      <c r="AN176" s="9">
        <f>AL176*1/((AN175+AN177)/2)</f>
        <v>2.4463714812497997E-2</v>
      </c>
      <c r="AO176" s="21">
        <f t="shared" si="714"/>
        <v>5.1344023292387831E-4</v>
      </c>
      <c r="AP176" s="58">
        <f t="shared" si="715"/>
        <v>1.8237000000000001</v>
      </c>
      <c r="AQ176" s="58">
        <f t="shared" si="716"/>
        <v>3.5099999999999999E-2</v>
      </c>
      <c r="AR176" s="58">
        <f t="shared" si="717"/>
        <v>1.9246586609639742</v>
      </c>
      <c r="AS176" s="67">
        <f t="shared" si="718"/>
        <v>9.7269964981142633E-3</v>
      </c>
      <c r="AT176" s="67">
        <f t="shared" si="719"/>
        <v>2.6646115213410883E-5</v>
      </c>
      <c r="AU176" s="58">
        <v>0.75</v>
      </c>
      <c r="AV176" s="58">
        <f t="shared" si="720"/>
        <v>0.375</v>
      </c>
      <c r="AW176" s="58">
        <f t="shared" si="721"/>
        <v>1.2833000000000001</v>
      </c>
      <c r="AX176" s="57">
        <f t="shared" si="722"/>
        <v>0.29018948239999998</v>
      </c>
      <c r="AY176" s="47">
        <f t="shared" si="723"/>
        <v>0.27368357026837659</v>
      </c>
      <c r="AZ176" s="9" t="str">
        <f>Input!B176</f>
        <v>KTH2-5.16mm</v>
      </c>
      <c r="BA176" s="48">
        <f>Input!E176</f>
        <v>0.51600000000000001</v>
      </c>
      <c r="BB176" s="58">
        <f t="shared" si="724"/>
        <v>477.62363229505206</v>
      </c>
      <c r="BC176" s="22">
        <f t="shared" si="725"/>
        <v>5.711492218544425</v>
      </c>
      <c r="BD176" s="9">
        <f t="shared" si="726"/>
        <v>1225.3000000000002</v>
      </c>
      <c r="BE176" s="49">
        <f t="shared" si="727"/>
        <v>136.84178513418829</v>
      </c>
      <c r="BF176" s="89">
        <f t="shared" si="728"/>
        <v>21.326546424715698</v>
      </c>
      <c r="BG176" s="85"/>
      <c r="BH176" s="85"/>
      <c r="BI176" s="85"/>
      <c r="BJ176" s="85"/>
      <c r="BK176" s="85"/>
      <c r="BL176" s="85"/>
      <c r="BM176" s="90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</row>
    <row r="177" spans="1:109" s="155" customFormat="1" ht="15" customHeight="1" x14ac:dyDescent="0.2">
      <c r="A177" s="138">
        <f>Input!A177</f>
        <v>7953</v>
      </c>
      <c r="B177" s="138" t="str">
        <f>Input!B177</f>
        <v>Hu1-13</v>
      </c>
      <c r="C177" s="138">
        <f>Input!O177</f>
        <v>2.153916130541099</v>
      </c>
      <c r="D177" s="138">
        <f>C177*Input!P177/100</f>
        <v>5.3825706510884537E-2</v>
      </c>
      <c r="E177" s="139">
        <f>Input!M177</f>
        <v>2.7295859649905969</v>
      </c>
      <c r="F177" s="140">
        <f>E177*Input!N177/100</f>
        <v>7.9631394519467588E-4</v>
      </c>
      <c r="G177" s="141">
        <f t="shared" si="703"/>
        <v>376.35531285290347</v>
      </c>
      <c r="H177" s="140">
        <f>G177*Input!L177/100</f>
        <v>5.2097094731629018E-2</v>
      </c>
      <c r="I177" s="138">
        <v>0</v>
      </c>
      <c r="J177" s="142">
        <f>(((C177*$G$4*0.000000001*Input!G177*(234/233))-(I177*0.000000000000001))/Input!F177)*1000000000000</f>
        <v>778.73927521834241</v>
      </c>
      <c r="K177" s="138">
        <f>J177*Input!P177/100</f>
        <v>19.460456738337072</v>
      </c>
      <c r="L177" s="143">
        <f t="shared" si="704"/>
        <v>10.769398117617836</v>
      </c>
      <c r="M177" s="144">
        <f>L177*Input!P177/100</f>
        <v>0.2691239710583101</v>
      </c>
      <c r="N177" s="138">
        <v>0</v>
      </c>
      <c r="O177" s="142">
        <f>(((G177*$D$4*0.000000001*Input!G177*(238/236))-(N177*0.000000001))/Input!F177)*1000000</f>
        <v>13.706873233670807</v>
      </c>
      <c r="P177" s="138">
        <f>O177*Input!N177/100</f>
        <v>3.9987655420939657E-3</v>
      </c>
      <c r="Q177" s="145">
        <f t="shared" si="705"/>
        <v>10.226686877634863</v>
      </c>
      <c r="R177" s="146">
        <f>Q177*Input!N177/100</f>
        <v>2.9834756912768979E-3</v>
      </c>
      <c r="S177" s="144">
        <f>Input!S177*0.0000028263/0.000000000155125</f>
        <v>1.0014794631249835</v>
      </c>
      <c r="T177" s="138">
        <f>S177*Input!T177/100</f>
        <v>3.6517436967502736E-3</v>
      </c>
      <c r="U177" s="144">
        <f>S177</f>
        <v>1.0014794631249835</v>
      </c>
      <c r="V177" s="138">
        <f>U177*Input!T177/100</f>
        <v>3.6517436967502736E-3</v>
      </c>
      <c r="W177" s="147">
        <v>0</v>
      </c>
      <c r="X177" s="142">
        <f>((($L$4*0.000000001*Input!G177/Input!W177*(232/229))-(W177*0.000000001))/Input!F177)*1000000000</f>
        <v>2.8729076952715911</v>
      </c>
      <c r="Y177" s="142">
        <f>X177*Input!X177/100</f>
        <v>1.5957361781134553E-2</v>
      </c>
      <c r="Z177" s="142">
        <f t="shared" si="706"/>
        <v>7.0148185686378403E-4</v>
      </c>
      <c r="AA177" s="142">
        <f>Z177*Input!X177/100</f>
        <v>3.8963311599954606E-6</v>
      </c>
      <c r="AB177" s="143">
        <v>0</v>
      </c>
      <c r="AC177" s="143">
        <v>0.85</v>
      </c>
      <c r="AD177" s="142">
        <f>(((Input!G177*$L$4*0.000000001*Input!U177*(230/229))-((AB177*0.000000000000001)+(Input!G177*AC177*0.000000000000001)))/Input!F177)*1000000000000</f>
        <v>224.01007123841751</v>
      </c>
      <c r="AE177" s="142">
        <f>AD177*Input!V177/100</f>
        <v>1.1957506670164231</v>
      </c>
      <c r="AF177" s="142">
        <f t="shared" si="707"/>
        <v>10.212288439996717</v>
      </c>
      <c r="AG177" s="142">
        <f>AF177*Input!V177/100</f>
        <v>5.4512507613523525E-2</v>
      </c>
      <c r="AH177" s="138">
        <f t="shared" si="708"/>
        <v>14558.164748058156</v>
      </c>
      <c r="AI177" s="147">
        <f t="shared" si="709"/>
        <v>112.15004465790523</v>
      </c>
      <c r="AJ177" s="144">
        <f t="shared" si="710"/>
        <v>1.4794631249834822</v>
      </c>
      <c r="AK177" s="147">
        <f t="shared" si="711"/>
        <v>3.6517436967502737</v>
      </c>
      <c r="AL177" s="147">
        <f t="shared" si="712"/>
        <v>0.9985920721138305</v>
      </c>
      <c r="AM177" s="147">
        <f t="shared" si="713"/>
        <v>5.3383721248607564E-3</v>
      </c>
      <c r="AN177" s="138">
        <f>AF177/Q177</f>
        <v>0.9985920721138305</v>
      </c>
      <c r="AO177" s="142">
        <f t="shared" si="714"/>
        <v>5.3383721248607564E-3</v>
      </c>
      <c r="AP177" s="138">
        <f t="shared" si="715"/>
        <v>617.35850000000005</v>
      </c>
      <c r="AQ177" s="138" t="e">
        <f t="shared" si="716"/>
        <v>#VALUE!</v>
      </c>
      <c r="AR177" s="138" t="e">
        <f t="shared" si="717"/>
        <v>#VALUE!</v>
      </c>
      <c r="AS177" s="146">
        <f t="shared" si="718"/>
        <v>6.8593266348838925E-5</v>
      </c>
      <c r="AT177" s="146">
        <f t="shared" si="719"/>
        <v>3.8152158249893868E-7</v>
      </c>
      <c r="AU177" s="138">
        <v>0.75</v>
      </c>
      <c r="AV177" s="138">
        <f t="shared" si="720"/>
        <v>0.375</v>
      </c>
      <c r="AW177" s="138">
        <f t="shared" si="721"/>
        <v>617.35299999999995</v>
      </c>
      <c r="AX177" s="148">
        <f t="shared" si="722"/>
        <v>288.86383689230001</v>
      </c>
      <c r="AY177" s="148">
        <f t="shared" si="723"/>
        <v>229.71335475282399</v>
      </c>
      <c r="AZ177" s="138" t="str">
        <f>Input!B177</f>
        <v>Hu1-13</v>
      </c>
      <c r="BA177" s="149">
        <f>Input!E177</f>
        <v>0</v>
      </c>
      <c r="BB177" s="138">
        <f t="shared" si="724"/>
        <v>8.4697759190483843</v>
      </c>
      <c r="BC177" s="144">
        <f t="shared" si="725"/>
        <v>22.01977101467654</v>
      </c>
      <c r="BD177" s="138">
        <f t="shared" si="726"/>
        <v>617295</v>
      </c>
      <c r="BE177" s="150">
        <f t="shared" si="727"/>
        <v>114856.677376412</v>
      </c>
      <c r="BF177" s="151">
        <f t="shared" si="728"/>
        <v>37.209401226336311</v>
      </c>
      <c r="BG177" s="152"/>
      <c r="BH177" s="152"/>
      <c r="BI177" s="152"/>
      <c r="BJ177" s="152"/>
      <c r="BK177" s="152"/>
      <c r="BL177" s="152"/>
      <c r="BM177" s="156"/>
      <c r="BN177" s="152"/>
      <c r="BO177" s="152"/>
      <c r="BP177" s="152"/>
      <c r="BQ177" s="152"/>
      <c r="BR177" s="152"/>
      <c r="BS177" s="152"/>
      <c r="BT177" s="152"/>
      <c r="BU177" s="152"/>
      <c r="BV177" s="152"/>
      <c r="BW177" s="152"/>
      <c r="BX177" s="152"/>
      <c r="BY177" s="152"/>
      <c r="BZ177" s="152"/>
      <c r="CA177" s="152"/>
      <c r="CB177" s="152"/>
      <c r="CC177" s="152"/>
      <c r="CD177" s="152"/>
      <c r="CE177" s="152"/>
      <c r="CF177" s="152"/>
      <c r="CG177" s="152"/>
      <c r="CH177" s="152"/>
      <c r="CI177" s="152"/>
      <c r="CJ177" s="152"/>
      <c r="CK177" s="152"/>
      <c r="CL177" s="152"/>
      <c r="CM177" s="152"/>
      <c r="CN177" s="152"/>
      <c r="CO177" s="152"/>
      <c r="CP177" s="152"/>
      <c r="CQ177" s="152"/>
      <c r="CR177" s="152"/>
      <c r="CS177" s="152"/>
      <c r="CT177" s="152"/>
      <c r="CU177" s="152"/>
      <c r="CV177" s="152"/>
      <c r="CW177" s="152"/>
      <c r="CX177" s="152"/>
      <c r="CY177" s="152"/>
      <c r="CZ177" s="152"/>
      <c r="DA177" s="152"/>
      <c r="DB177" s="152"/>
      <c r="DC177" s="152"/>
      <c r="DD177" s="152"/>
      <c r="DE177" s="152"/>
    </row>
    <row r="178" spans="1:109" ht="15" customHeight="1" x14ac:dyDescent="0.2">
      <c r="A178" s="9">
        <f>Input!A178</f>
        <v>8348</v>
      </c>
      <c r="B178" s="9" t="str">
        <f>Input!B178</f>
        <v>KTH2-10.56mm</v>
      </c>
      <c r="C178" s="9">
        <f>Input!O178</f>
        <v>0.20945501889460119</v>
      </c>
      <c r="D178" s="9">
        <f>C178*Input!P178/100</f>
        <v>1.2900044049248115E-3</v>
      </c>
      <c r="E178" s="11">
        <f>Input!M178</f>
        <v>0.18875723397846181</v>
      </c>
      <c r="F178" s="12">
        <f>E178*Input!N178/100</f>
        <v>3.5941463568331427E-5</v>
      </c>
      <c r="G178" s="13">
        <f t="shared" si="703"/>
        <v>26.025847420950313</v>
      </c>
      <c r="H178" s="12">
        <f>G178*Input!L178/100</f>
        <v>6.3972353536743366E-3</v>
      </c>
      <c r="I178" s="9">
        <v>0.3</v>
      </c>
      <c r="J178" s="21">
        <f>(((C178*$G$4*0.000000001*Input!G178*(234/233))-(I178*0.000000000000001))/Input!F178)*1000000000000</f>
        <v>5.7396199227206832</v>
      </c>
      <c r="K178" s="9">
        <f>J178*Input!P178/100</f>
        <v>3.5349522880756011E-2</v>
      </c>
      <c r="L178" s="14">
        <f t="shared" si="704"/>
        <v>7.9374771452562318E-2</v>
      </c>
      <c r="M178" s="22">
        <f>L178*Input!P178/100</f>
        <v>4.8885820618712727E-4</v>
      </c>
      <c r="N178" s="9">
        <v>5.0000000000000001E-3</v>
      </c>
      <c r="O178" s="21">
        <f>(((G178*$D$4*0.000000001*Input!G178*(238/236))-(N178*0.000000001))/Input!F178)*1000000</f>
        <v>7.1833077440112192E-2</v>
      </c>
      <c r="P178" s="58">
        <f>O178*Input!N178/100</f>
        <v>1.3677811871885756E-5</v>
      </c>
      <c r="Q178" s="66">
        <f t="shared" si="705"/>
        <v>5.3594600162519247E-2</v>
      </c>
      <c r="R178" s="67">
        <f>Q178*Input!N178/100</f>
        <v>1.020500421944238E-5</v>
      </c>
      <c r="S178" s="65">
        <f>Input!S178*0.0000028263/0.000000000155125</f>
        <v>1.4764013528077933</v>
      </c>
      <c r="T178" s="9">
        <f>S178*Input!T178/100</f>
        <v>8.1870268007946251E-3</v>
      </c>
      <c r="U178" s="9">
        <f>S178*1/((U177+U179)/2)</f>
        <v>1.4720125208515036</v>
      </c>
      <c r="V178" s="9">
        <f>U178*Input!T178/100</f>
        <v>8.1626895941251821E-3</v>
      </c>
      <c r="W178" s="3">
        <v>3.0000000000000001E-3</v>
      </c>
      <c r="X178" s="21">
        <f>((($L$4*0.000000001*Input!G178/Input!W178*(232/229))-(W178*0.000000001))/Input!F178)*1000000000</f>
        <v>1.7032356009125911</v>
      </c>
      <c r="Y178" s="21">
        <f>X178*Input!X178/100</f>
        <v>6.6371587990172801E-3</v>
      </c>
      <c r="Z178" s="21">
        <f t="shared" si="706"/>
        <v>4.1588139917308337E-4</v>
      </c>
      <c r="AA178" s="21">
        <f>Z178*Input!X178/100</f>
        <v>1.6206042701258117E-6</v>
      </c>
      <c r="AB178" s="14">
        <v>0.05</v>
      </c>
      <c r="AC178" s="14">
        <v>0.85</v>
      </c>
      <c r="AD178" s="21">
        <f>(((Input!G178*$L$4*0.000000001*Input!U178*(230/229))-((AB178*0.000000000000001)+(Input!G178*AC178*0.000000000000001)))/Input!F178)*1000000000000</f>
        <v>2.9610095111508142E-2</v>
      </c>
      <c r="AE178" s="21">
        <f>AD178*Input!V178/100</f>
        <v>7.3431364986124338E-4</v>
      </c>
      <c r="AF178" s="21">
        <f t="shared" si="707"/>
        <v>1.3498805225262516E-3</v>
      </c>
      <c r="AG178" s="21">
        <f>AF178*Input!V178/100</f>
        <v>3.3476275224377932E-5</v>
      </c>
      <c r="AH178" s="9">
        <f t="shared" si="708"/>
        <v>3.2458304824651516</v>
      </c>
      <c r="AI178" s="3">
        <f t="shared" si="709"/>
        <v>8.1482436357397811E-2</v>
      </c>
      <c r="AJ178" s="22">
        <f t="shared" si="710"/>
        <v>472.01252085150361</v>
      </c>
      <c r="AK178" s="3">
        <f t="shared" si="711"/>
        <v>8.1626895941251814</v>
      </c>
      <c r="AL178" s="3">
        <f t="shared" si="712"/>
        <v>2.5186875514191718E-2</v>
      </c>
      <c r="AM178" s="3">
        <f t="shared" si="713"/>
        <v>6.2463871098820847E-4</v>
      </c>
      <c r="AN178" s="9">
        <f>AL178*1/((AN177+AN179)/2)</f>
        <v>2.5300067298132344E-2</v>
      </c>
      <c r="AO178" s="21">
        <f t="shared" si="714"/>
        <v>6.2744588609713731E-4</v>
      </c>
      <c r="AP178" s="58">
        <f t="shared" si="715"/>
        <v>1.8915</v>
      </c>
      <c r="AQ178" s="58">
        <f t="shared" si="716"/>
        <v>4.8399999999999999E-2</v>
      </c>
      <c r="AR178" s="58">
        <f t="shared" si="717"/>
        <v>2.5588157546920431</v>
      </c>
      <c r="AS178" s="67">
        <f t="shared" si="718"/>
        <v>7.7597630715029592E-3</v>
      </c>
      <c r="AT178" s="67">
        <f t="shared" si="719"/>
        <v>3.0274278075225205E-5</v>
      </c>
      <c r="AU178" s="58">
        <v>0.75</v>
      </c>
      <c r="AV178" s="58">
        <f t="shared" si="720"/>
        <v>0.375</v>
      </c>
      <c r="AW178" s="58">
        <f t="shared" si="721"/>
        <v>1.4596</v>
      </c>
      <c r="AX178" s="57">
        <f t="shared" si="722"/>
        <v>0.22365593589999999</v>
      </c>
      <c r="AY178" s="47">
        <f t="shared" si="723"/>
        <v>0.2216995872945047</v>
      </c>
      <c r="AZ178" s="9" t="str">
        <f>Input!B178</f>
        <v>KTH2-10.56mm</v>
      </c>
      <c r="BA178" s="48">
        <f>Input!E178</f>
        <v>1.056</v>
      </c>
      <c r="BB178" s="58">
        <f t="shared" si="724"/>
        <v>473.96372059725587</v>
      </c>
      <c r="BC178" s="22">
        <f t="shared" si="725"/>
        <v>8.2019062081685963</v>
      </c>
      <c r="BD178" s="9">
        <f t="shared" si="726"/>
        <v>1401.6</v>
      </c>
      <c r="BE178" s="49">
        <f t="shared" si="727"/>
        <v>110.84979364725235</v>
      </c>
      <c r="BF178" s="89">
        <f t="shared" si="728"/>
        <v>15.189064626918656</v>
      </c>
      <c r="BG178" s="85"/>
      <c r="BH178" s="85"/>
      <c r="BI178" s="85"/>
      <c r="BJ178" s="85"/>
      <c r="BK178" s="85"/>
      <c r="BL178" s="85"/>
      <c r="BM178" s="90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</row>
    <row r="179" spans="1:109" s="155" customFormat="1" ht="15" customHeight="1" x14ac:dyDescent="0.2">
      <c r="A179" s="138">
        <f>Input!A179</f>
        <v>7953</v>
      </c>
      <c r="B179" s="138" t="str">
        <f>Input!B179</f>
        <v>Hu1-13</v>
      </c>
      <c r="C179" s="138">
        <f>Input!O179</f>
        <v>2.147161112543182</v>
      </c>
      <c r="D179" s="138">
        <f>C179*Input!P179/100</f>
        <v>5.1409842321834216E-2</v>
      </c>
      <c r="E179" s="139">
        <f>Input!M179</f>
        <v>2.7305046002397173</v>
      </c>
      <c r="F179" s="140">
        <f>E179*Input!N179/100</f>
        <v>7.6745832972205255E-4</v>
      </c>
      <c r="G179" s="141">
        <f t="shared" si="703"/>
        <v>376.4819742810522</v>
      </c>
      <c r="H179" s="140">
        <f>G179*Input!L179/100</f>
        <v>5.331630042321419E-2</v>
      </c>
      <c r="I179" s="138">
        <v>0</v>
      </c>
      <c r="J179" s="142">
        <f>(((C179*$G$4*0.000000001*Input!G179*(234/233))-(I179*0.000000000000001))/Input!F179)*1000000000000</f>
        <v>776.29702700579799</v>
      </c>
      <c r="K179" s="138">
        <f>J179*Input!P179/100</f>
        <v>18.587011249475637</v>
      </c>
      <c r="L179" s="143">
        <f t="shared" si="704"/>
        <v>10.735623600086846</v>
      </c>
      <c r="M179" s="144">
        <f>L179*Input!P179/100</f>
        <v>0.25704485484711254</v>
      </c>
      <c r="N179" s="138">
        <v>0</v>
      </c>
      <c r="O179" s="142">
        <f>(((G179*$D$4*0.000000001*Input!G179*(238/236))-(N179*0.000000001))/Input!F179)*1000000</f>
        <v>13.711486247171456</v>
      </c>
      <c r="P179" s="138">
        <f>O179*Input!N179/100</f>
        <v>3.8538643488596437E-3</v>
      </c>
      <c r="Q179" s="145">
        <f t="shared" si="705"/>
        <v>10.230128643224226</v>
      </c>
      <c r="R179" s="146">
        <f>Q179*Input!N179/100</f>
        <v>2.8753650298488122E-3</v>
      </c>
      <c r="S179" s="144">
        <f>Input!S179*0.0000028263/0.000000000155125</f>
        <v>1.0044835730504844</v>
      </c>
      <c r="T179" s="138">
        <f>S179*Input!T179/100</f>
        <v>4.7831711558661274E-3</v>
      </c>
      <c r="U179" s="144">
        <f>S179</f>
        <v>1.0044835730504844</v>
      </c>
      <c r="V179" s="138">
        <f>U179*Input!T179/100</f>
        <v>4.7831711558661274E-3</v>
      </c>
      <c r="W179" s="147">
        <v>0</v>
      </c>
      <c r="X179" s="142">
        <f>((($L$4*0.000000001*Input!G179/Input!W179*(232/229))-(W179*0.000000001))/Input!F179)*1000000000</f>
        <v>2.8746605672069108</v>
      </c>
      <c r="Y179" s="142">
        <f>X179*Input!X179/100</f>
        <v>1.7804791140863151E-2</v>
      </c>
      <c r="Z179" s="142">
        <f t="shared" si="706"/>
        <v>7.0190985803557805E-4</v>
      </c>
      <c r="AA179" s="142">
        <f>Z179*Input!X179/100</f>
        <v>4.3474205492647452E-6</v>
      </c>
      <c r="AB179" s="143">
        <v>0</v>
      </c>
      <c r="AC179" s="143">
        <v>0.85</v>
      </c>
      <c r="AD179" s="142">
        <f>(((Input!G179*$L$4*0.000000001*Input!U179*(230/229))-((AB179*0.000000000000001)+(Input!G179*AC179*0.000000000000001)))/Input!F179)*1000000000000</f>
        <v>222.70941221920074</v>
      </c>
      <c r="AE179" s="142">
        <f>AD179*Input!V179/100</f>
        <v>1.2889042931544046</v>
      </c>
      <c r="AF179" s="142">
        <f t="shared" si="707"/>
        <v>10.152993315483373</v>
      </c>
      <c r="AG179" s="142">
        <f>AF179*Input!V179/100</f>
        <v>5.875924390575115E-2</v>
      </c>
      <c r="AH179" s="138">
        <f t="shared" si="708"/>
        <v>14464.810828983604</v>
      </c>
      <c r="AI179" s="147">
        <f t="shared" si="709"/>
        <v>122.61495848895437</v>
      </c>
      <c r="AJ179" s="144">
        <f t="shared" si="710"/>
        <v>4.4835730504844129</v>
      </c>
      <c r="AK179" s="147">
        <f t="shared" si="711"/>
        <v>4.7831711558661274</v>
      </c>
      <c r="AL179" s="147">
        <f t="shared" si="712"/>
        <v>0.99245998457781437</v>
      </c>
      <c r="AM179" s="147">
        <f t="shared" si="713"/>
        <v>5.7505140712838729E-3</v>
      </c>
      <c r="AN179" s="138">
        <f>AF179/Q179</f>
        <v>0.99245998457781437</v>
      </c>
      <c r="AO179" s="142">
        <f t="shared" si="714"/>
        <v>5.7505140712838729E-3</v>
      </c>
      <c r="AP179" s="138">
        <f t="shared" si="715"/>
        <v>468.56760000000003</v>
      </c>
      <c r="AQ179" s="138" t="e">
        <f t="shared" si="716"/>
        <v>#VALUE!</v>
      </c>
      <c r="AR179" s="138" t="e">
        <f t="shared" si="717"/>
        <v>#VALUE!</v>
      </c>
      <c r="AS179" s="146">
        <f t="shared" si="718"/>
        <v>6.8612026545773459E-5</v>
      </c>
      <c r="AT179" s="146">
        <f t="shared" si="719"/>
        <v>4.2539979279844494E-7</v>
      </c>
      <c r="AU179" s="138">
        <v>0.75</v>
      </c>
      <c r="AV179" s="138">
        <f t="shared" si="720"/>
        <v>0.375</v>
      </c>
      <c r="AW179" s="138">
        <f t="shared" si="721"/>
        <v>468.56209999999999</v>
      </c>
      <c r="AX179" s="148">
        <f t="shared" si="722"/>
        <v>142.9096060928</v>
      </c>
      <c r="AY179" s="148">
        <f t="shared" si="723"/>
        <v>68.437458767429163</v>
      </c>
      <c r="AZ179" s="138" t="str">
        <f>Input!B179</f>
        <v>Hu1-13</v>
      </c>
      <c r="BA179" s="149">
        <f>Input!E179</f>
        <v>0</v>
      </c>
      <c r="BB179" s="138">
        <f t="shared" si="724"/>
        <v>16.856179874504583</v>
      </c>
      <c r="BC179" s="144">
        <f t="shared" si="725"/>
        <v>19.228219337541521</v>
      </c>
      <c r="BD179" s="138">
        <f t="shared" si="726"/>
        <v>468504.1</v>
      </c>
      <c r="BE179" s="150">
        <f t="shared" si="727"/>
        <v>34218.729383714584</v>
      </c>
      <c r="BF179" s="151">
        <f t="shared" si="728"/>
        <v>14.605846005775792</v>
      </c>
      <c r="BG179" s="152"/>
      <c r="BH179" s="152"/>
      <c r="BI179" s="152"/>
      <c r="BJ179" s="152"/>
      <c r="BK179" s="152"/>
      <c r="BL179" s="152"/>
      <c r="BM179" s="156"/>
      <c r="BN179" s="152"/>
      <c r="BO179" s="152"/>
      <c r="BP179" s="152"/>
      <c r="BQ179" s="152"/>
      <c r="BR179" s="152"/>
      <c r="BS179" s="152"/>
      <c r="BT179" s="152"/>
      <c r="BU179" s="152"/>
      <c r="BV179" s="152"/>
      <c r="BW179" s="152"/>
      <c r="BX179" s="152"/>
      <c r="BY179" s="152"/>
      <c r="BZ179" s="152"/>
      <c r="CA179" s="152"/>
      <c r="CB179" s="152"/>
      <c r="CC179" s="152"/>
      <c r="CD179" s="152"/>
      <c r="CE179" s="152"/>
      <c r="CF179" s="152"/>
      <c r="CG179" s="152"/>
      <c r="CH179" s="152"/>
      <c r="CI179" s="152"/>
      <c r="CJ179" s="152"/>
      <c r="CK179" s="152"/>
      <c r="CL179" s="152"/>
      <c r="CM179" s="152"/>
      <c r="CN179" s="152"/>
      <c r="CO179" s="152"/>
      <c r="CP179" s="152"/>
      <c r="CQ179" s="152"/>
      <c r="CR179" s="152"/>
      <c r="CS179" s="152"/>
      <c r="CT179" s="152"/>
      <c r="CU179" s="152"/>
      <c r="CV179" s="152"/>
      <c r="CW179" s="152"/>
      <c r="CX179" s="152"/>
      <c r="CY179" s="152"/>
      <c r="CZ179" s="152"/>
      <c r="DA179" s="152"/>
      <c r="DB179" s="152"/>
      <c r="DC179" s="152"/>
      <c r="DD179" s="152"/>
      <c r="DE179" s="152"/>
    </row>
    <row r="180" spans="1:109" ht="15" customHeight="1" x14ac:dyDescent="0.2">
      <c r="A180" s="9">
        <f>Input!A180</f>
        <v>8349</v>
      </c>
      <c r="B180" s="9" t="str">
        <f>Input!B180</f>
        <v>KTH2-29.62mm</v>
      </c>
      <c r="C180" s="9">
        <f>Input!O180</f>
        <v>0.29012385792533335</v>
      </c>
      <c r="D180" s="9">
        <f>C180*Input!P180/100</f>
        <v>1.2007714118916226E-3</v>
      </c>
      <c r="E180" s="11">
        <f>Input!M180</f>
        <v>0.25130364109603642</v>
      </c>
      <c r="F180" s="12">
        <f>E180*Input!N180/100</f>
        <v>2.3312485055017781E-5</v>
      </c>
      <c r="G180" s="13">
        <f t="shared" si="703"/>
        <v>34.649746034321502</v>
      </c>
      <c r="H180" s="12">
        <f>G180*Input!L180/100</f>
        <v>3.7620288193741043E-3</v>
      </c>
      <c r="I180" s="9">
        <v>0.3</v>
      </c>
      <c r="J180" s="21">
        <f>(((C180*$G$4*0.000000001*Input!G180*(234/233))-(I180*0.000000000000001))/Input!F180)*1000000000000</f>
        <v>7.9504879800848522</v>
      </c>
      <c r="K180" s="9">
        <f>J180*Input!P180/100</f>
        <v>3.2905665688241388E-2</v>
      </c>
      <c r="L180" s="14">
        <f t="shared" si="704"/>
        <v>0.10994946962558479</v>
      </c>
      <c r="M180" s="22">
        <f>L180*Input!P180/100</f>
        <v>4.5506143763270382E-4</v>
      </c>
      <c r="N180" s="9">
        <v>5.0000000000000001E-3</v>
      </c>
      <c r="O180" s="21">
        <f>(((G180*$D$4*0.000000001*Input!G180*(238/236))-(N180*0.000000001))/Input!F180)*1000000</f>
        <v>9.5642125560869706E-2</v>
      </c>
      <c r="P180" s="58">
        <f>O180*Input!N180/100</f>
        <v>8.872357014182058E-6</v>
      </c>
      <c r="Q180" s="66">
        <f t="shared" si="705"/>
        <v>7.1358511437878719E-2</v>
      </c>
      <c r="R180" s="67">
        <f>Q180*Input!N180/100</f>
        <v>6.6196582914138323E-6</v>
      </c>
      <c r="S180" s="65">
        <f>Input!S180*0.0000028263/0.000000000155125</f>
        <v>1.5351806332353992</v>
      </c>
      <c r="T180" s="9">
        <f>S180*Input!T180/100</f>
        <v>4.5166004167769523E-3</v>
      </c>
      <c r="U180" s="9">
        <f>S180*1/((U179+U181)/2)</f>
        <v>1.5329717995413945</v>
      </c>
      <c r="V180" s="9">
        <f>U180*Input!T180/100</f>
        <v>4.5101018856158947E-3</v>
      </c>
      <c r="W180" s="3">
        <v>3.0000000000000001E-3</v>
      </c>
      <c r="X180" s="21">
        <f>((($L$4*0.000000001*Input!G180/Input!W180*(232/229))-(W180*0.000000001))/Input!F180)*1000000000</f>
        <v>2.6056763261555869</v>
      </c>
      <c r="Y180" s="21">
        <f>X180*Input!X180/100</f>
        <v>9.0168063605713944E-3</v>
      </c>
      <c r="Z180" s="21">
        <f t="shared" si="706"/>
        <v>6.3623160279948677E-4</v>
      </c>
      <c r="AA180" s="21">
        <f>Z180*Input!X180/100</f>
        <v>2.2016461159559994E-6</v>
      </c>
      <c r="AB180" s="14">
        <v>0.05</v>
      </c>
      <c r="AC180" s="14">
        <v>0.85</v>
      </c>
      <c r="AD180" s="21">
        <f>(((Input!G180*$L$4*0.000000001*Input!U180*(230/229))-((AB180*0.000000000000001)+(Input!G180*AC180*0.000000000000001)))/Input!F180)*1000000000000</f>
        <v>3.8073172222362617E-2</v>
      </c>
      <c r="AE180" s="21">
        <f>AD180*Input!V180/100</f>
        <v>4.9181727828347349E-4</v>
      </c>
      <c r="AF180" s="21">
        <f t="shared" si="707"/>
        <v>1.7356997139053477E-3</v>
      </c>
      <c r="AG180" s="21">
        <f>AF180*Input!V180/100</f>
        <v>2.2421223643375176E-5</v>
      </c>
      <c r="AH180" s="9">
        <f t="shared" si="708"/>
        <v>2.7280941504132836</v>
      </c>
      <c r="AI180" s="3">
        <f t="shared" si="709"/>
        <v>3.6483229061335019E-2</v>
      </c>
      <c r="AJ180" s="22">
        <f t="shared" si="710"/>
        <v>532.97179954139449</v>
      </c>
      <c r="AK180" s="3">
        <f t="shared" si="711"/>
        <v>4.510101885615895</v>
      </c>
      <c r="AL180" s="3">
        <f t="shared" si="712"/>
        <v>2.4323653603906301E-2</v>
      </c>
      <c r="AM180" s="3">
        <f t="shared" si="713"/>
        <v>3.1421341803089731E-4</v>
      </c>
      <c r="AN180" s="9">
        <f>AL180*1/((AN179+AN181)/2)</f>
        <v>2.4533146251527357E-2</v>
      </c>
      <c r="AO180" s="21">
        <f t="shared" si="714"/>
        <v>3.1691964802139444E-4</v>
      </c>
      <c r="AP180" s="58">
        <f t="shared" si="715"/>
        <v>1.7602</v>
      </c>
      <c r="AQ180" s="58">
        <f t="shared" si="716"/>
        <v>2.41E-2</v>
      </c>
      <c r="AR180" s="58">
        <f t="shared" si="717"/>
        <v>1.3691625951596409</v>
      </c>
      <c r="AS180" s="67">
        <f t="shared" si="718"/>
        <v>8.9159875953040216E-3</v>
      </c>
      <c r="AT180" s="67">
        <f t="shared" si="719"/>
        <v>3.086439209018868E-5</v>
      </c>
      <c r="AU180" s="58">
        <v>0.75</v>
      </c>
      <c r="AV180" s="58">
        <f t="shared" si="720"/>
        <v>0.375</v>
      </c>
      <c r="AW180" s="58">
        <f t="shared" si="721"/>
        <v>1.2835000000000001</v>
      </c>
      <c r="AX180" s="57">
        <f t="shared" si="722"/>
        <v>0.24482852029999999</v>
      </c>
      <c r="AY180" s="47">
        <f t="shared" si="723"/>
        <v>0.24003887736824842</v>
      </c>
      <c r="AZ180" s="9" t="str">
        <f>Input!B180</f>
        <v>KTH2-29.62mm</v>
      </c>
      <c r="BA180" s="48">
        <f>Input!E180</f>
        <v>2.9620000000000002</v>
      </c>
      <c r="BB180" s="58">
        <f t="shared" si="724"/>
        <v>534.90869559280134</v>
      </c>
      <c r="BC180" s="22">
        <f t="shared" si="725"/>
        <v>4.5416001369236554</v>
      </c>
      <c r="BD180" s="9">
        <f t="shared" si="726"/>
        <v>1225.5</v>
      </c>
      <c r="BE180" s="49">
        <f t="shared" si="727"/>
        <v>120.01943868412421</v>
      </c>
      <c r="BF180" s="89">
        <f t="shared" si="728"/>
        <v>18.70189928852734</v>
      </c>
      <c r="BG180" s="85"/>
      <c r="BH180" s="85"/>
      <c r="BI180" s="85"/>
      <c r="BJ180" s="85"/>
      <c r="BK180" s="85"/>
      <c r="BL180" s="85"/>
      <c r="BM180" s="90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</row>
    <row r="181" spans="1:109" s="155" customFormat="1" ht="15" customHeight="1" x14ac:dyDescent="0.2">
      <c r="A181" s="138">
        <f>Input!A181</f>
        <v>7953</v>
      </c>
      <c r="B181" s="138" t="str">
        <f>Input!B181</f>
        <v>Hu1-13</v>
      </c>
      <c r="C181" s="138">
        <f>Input!O181</f>
        <v>2.1505477047930608</v>
      </c>
      <c r="D181" s="138">
        <f>C181*Input!P181/100</f>
        <v>4.8300830911588107E-2</v>
      </c>
      <c r="E181" s="139">
        <f>Input!M181</f>
        <v>2.7301447105928962</v>
      </c>
      <c r="F181" s="140">
        <f>E181*Input!N181/100</f>
        <v>7.443757149221675E-4</v>
      </c>
      <c r="G181" s="141">
        <f t="shared" si="703"/>
        <v>376.43235269654849</v>
      </c>
      <c r="H181" s="140">
        <f>G181*Input!L181/100</f>
        <v>6.4087853344278453E-2</v>
      </c>
      <c r="I181" s="138">
        <v>0</v>
      </c>
      <c r="J181" s="142">
        <f>(((C181*$G$4*0.000000001*Input!G181*(234/233))-(I181*0.000000000000001))/Input!F181)*1000000000000</f>
        <v>777.52143512305724</v>
      </c>
      <c r="K181" s="138">
        <f>J181*Input!P181/100</f>
        <v>17.46296131181516</v>
      </c>
      <c r="L181" s="143">
        <f t="shared" si="704"/>
        <v>10.752556274337174</v>
      </c>
      <c r="M181" s="144">
        <f>L181*Input!P181/100</f>
        <v>0.24150006127116883</v>
      </c>
      <c r="N181" s="138">
        <v>0</v>
      </c>
      <c r="O181" s="142">
        <f>(((G181*$D$4*0.000000001*Input!G181*(238/236))-(N181*0.000000001))/Input!F181)*1000000</f>
        <v>13.709679027384144</v>
      </c>
      <c r="P181" s="138">
        <f>O181*Input!N181/100</f>
        <v>3.7379528227081777E-3</v>
      </c>
      <c r="Q181" s="145">
        <f t="shared" si="705"/>
        <v>10.228780278023146</v>
      </c>
      <c r="R181" s="146">
        <f>Q181*Input!N181/100</f>
        <v>2.7888835352547037E-3</v>
      </c>
      <c r="S181" s="144">
        <f>Input!S181*0.0000028263/0.000000000155125</f>
        <v>0.99839819384785711</v>
      </c>
      <c r="T181" s="138">
        <f>S181*Input!T181/100</f>
        <v>3.1586728281823833E-3</v>
      </c>
      <c r="U181" s="144">
        <f>S181</f>
        <v>0.99839819384785711</v>
      </c>
      <c r="V181" s="138">
        <f>U181*Input!T181/100</f>
        <v>3.1586728281823833E-3</v>
      </c>
      <c r="W181" s="147">
        <v>0</v>
      </c>
      <c r="X181" s="142">
        <f>((($L$4*0.000000001*Input!G181/Input!W181*(232/229))-(W181*0.000000001))/Input!F181)*1000000000</f>
        <v>2.8738477424130267</v>
      </c>
      <c r="Y181" s="142">
        <f>X181*Input!X181/100</f>
        <v>1.474443251862011E-2</v>
      </c>
      <c r="Z181" s="142">
        <f t="shared" si="706"/>
        <v>7.017113894782147E-4</v>
      </c>
      <c r="AA181" s="142">
        <f>Z181*Input!X181/100</f>
        <v>3.6001685395557478E-6</v>
      </c>
      <c r="AB181" s="143">
        <v>0</v>
      </c>
      <c r="AC181" s="143">
        <v>0.85</v>
      </c>
      <c r="AD181" s="142">
        <f>(((Input!G181*$L$4*0.000000001*Input!U181*(230/229))-((AB181*0.000000000000001)+(Input!G181*AC181*0.000000000000001)))/Input!F181)*1000000000000</f>
        <v>222.23169517672943</v>
      </c>
      <c r="AE181" s="142">
        <f>AD181*Input!V181/100</f>
        <v>0.9168949780846124</v>
      </c>
      <c r="AF181" s="142">
        <f t="shared" si="707"/>
        <v>10.131214900774388</v>
      </c>
      <c r="AG181" s="142">
        <f>AF181*Input!V181/100</f>
        <v>4.1799888431885292E-2</v>
      </c>
      <c r="AH181" s="138">
        <f t="shared" si="708"/>
        <v>14437.865841550405</v>
      </c>
      <c r="AI181" s="147">
        <f t="shared" si="709"/>
        <v>95.054725107788116</v>
      </c>
      <c r="AJ181" s="144">
        <f t="shared" si="710"/>
        <v>-1.6018061521428928</v>
      </c>
      <c r="AK181" s="147">
        <f t="shared" si="711"/>
        <v>3.1586728281823833</v>
      </c>
      <c r="AL181" s="147">
        <f t="shared" si="712"/>
        <v>0.99046168022023306</v>
      </c>
      <c r="AM181" s="147">
        <f t="shared" si="713"/>
        <v>4.0954110347049474E-3</v>
      </c>
      <c r="AN181" s="138">
        <f>AF181/Q181</f>
        <v>0.99046168022023306</v>
      </c>
      <c r="AO181" s="142">
        <f t="shared" si="714"/>
        <v>4.0954110347049474E-3</v>
      </c>
      <c r="AP181" s="138">
        <f t="shared" si="715"/>
        <v>537.26020000000005</v>
      </c>
      <c r="AQ181" s="138" t="e">
        <f t="shared" si="716"/>
        <v>#VALUE!</v>
      </c>
      <c r="AR181" s="138" t="e">
        <f t="shared" si="717"/>
        <v>#VALUE!</v>
      </c>
      <c r="AS181" s="146">
        <f t="shared" si="718"/>
        <v>6.860166807824228E-5</v>
      </c>
      <c r="AT181" s="146">
        <f t="shared" si="719"/>
        <v>3.5246124430877997E-7</v>
      </c>
      <c r="AU181" s="138">
        <v>0.75</v>
      </c>
      <c r="AV181" s="138">
        <f t="shared" si="720"/>
        <v>0.375</v>
      </c>
      <c r="AW181" s="138">
        <f t="shared" si="721"/>
        <v>537.25459999999998</v>
      </c>
      <c r="AX181" s="148">
        <f t="shared" si="722"/>
        <v>203.1413962151</v>
      </c>
      <c r="AY181" s="148">
        <f t="shared" si="723"/>
        <v>90.777435992862237</v>
      </c>
      <c r="AZ181" s="138" t="str">
        <f>Input!B181</f>
        <v>Hu1-13</v>
      </c>
      <c r="BA181" s="149">
        <f>Input!E181</f>
        <v>0</v>
      </c>
      <c r="BB181" s="138">
        <f t="shared" si="724"/>
        <v>-7.3124217646430738</v>
      </c>
      <c r="BC181" s="144">
        <f t="shared" si="725"/>
        <v>15.018440008848682</v>
      </c>
      <c r="BD181" s="138">
        <f t="shared" si="726"/>
        <v>537196.6</v>
      </c>
      <c r="BE181" s="150">
        <f t="shared" si="727"/>
        <v>45388.717996431122</v>
      </c>
      <c r="BF181" s="151">
        <f t="shared" si="728"/>
        <v>16.896539553660823</v>
      </c>
      <c r="BG181" s="152"/>
      <c r="BH181" s="152"/>
      <c r="BI181" s="152"/>
      <c r="BJ181" s="152"/>
      <c r="BK181" s="152"/>
      <c r="BL181" s="152"/>
      <c r="BM181" s="156"/>
      <c r="BN181" s="152"/>
      <c r="BO181" s="152"/>
      <c r="BP181" s="152"/>
      <c r="BQ181" s="152"/>
      <c r="BR181" s="152"/>
      <c r="BS181" s="152"/>
      <c r="BT181" s="152"/>
      <c r="BU181" s="152"/>
      <c r="BV181" s="152"/>
      <c r="BW181" s="152"/>
      <c r="BX181" s="152"/>
      <c r="BY181" s="152"/>
      <c r="BZ181" s="152"/>
      <c r="CA181" s="152"/>
      <c r="CB181" s="152"/>
      <c r="CC181" s="152"/>
      <c r="CD181" s="152"/>
      <c r="CE181" s="152"/>
      <c r="CF181" s="152"/>
      <c r="CG181" s="152"/>
      <c r="CH181" s="152"/>
      <c r="CI181" s="152"/>
      <c r="CJ181" s="152"/>
      <c r="CK181" s="152"/>
      <c r="CL181" s="152"/>
      <c r="CM181" s="152"/>
      <c r="CN181" s="152"/>
      <c r="CO181" s="152"/>
      <c r="CP181" s="152"/>
      <c r="CQ181" s="152"/>
      <c r="CR181" s="152"/>
      <c r="CS181" s="152"/>
      <c r="CT181" s="152"/>
      <c r="CU181" s="152"/>
      <c r="CV181" s="152"/>
      <c r="CW181" s="152"/>
      <c r="CX181" s="152"/>
      <c r="CY181" s="152"/>
      <c r="CZ181" s="152"/>
      <c r="DA181" s="152"/>
      <c r="DB181" s="152"/>
      <c r="DC181" s="152"/>
      <c r="DD181" s="152"/>
      <c r="DE181" s="152"/>
    </row>
    <row r="182" spans="1:109" s="76" customFormat="1" ht="15" customHeight="1" x14ac:dyDescent="0.2">
      <c r="A182" s="58"/>
      <c r="B182" s="58"/>
      <c r="C182" s="58"/>
      <c r="D182" s="58"/>
      <c r="E182" s="60"/>
      <c r="F182" s="61"/>
      <c r="G182" s="59"/>
      <c r="H182" s="61"/>
      <c r="I182" s="58"/>
      <c r="J182" s="63"/>
      <c r="K182" s="58"/>
      <c r="L182" s="64"/>
      <c r="M182" s="65"/>
      <c r="N182" s="58"/>
      <c r="O182" s="63"/>
      <c r="P182" s="58"/>
      <c r="Q182" s="66"/>
      <c r="R182" s="67"/>
      <c r="S182" s="65"/>
      <c r="T182" s="58"/>
      <c r="U182" s="58"/>
      <c r="V182" s="58"/>
      <c r="W182" s="68"/>
      <c r="X182" s="63"/>
      <c r="Y182" s="63"/>
      <c r="Z182" s="63"/>
      <c r="AA182" s="63"/>
      <c r="AB182" s="64"/>
      <c r="AC182" s="64"/>
      <c r="AD182" s="63"/>
      <c r="AE182" s="63"/>
      <c r="AF182" s="63"/>
      <c r="AG182" s="63"/>
      <c r="AH182" s="58"/>
      <c r="AI182" s="68"/>
      <c r="AJ182" s="65"/>
      <c r="AK182" s="68"/>
      <c r="AL182" s="68"/>
      <c r="AM182" s="68"/>
      <c r="AN182" s="58"/>
      <c r="AO182" s="63"/>
      <c r="AP182" s="58"/>
      <c r="AQ182" s="58"/>
      <c r="AR182" s="58"/>
      <c r="AS182" s="67"/>
      <c r="AT182" s="67"/>
      <c r="AU182" s="58"/>
      <c r="AV182" s="58"/>
      <c r="AW182" s="58"/>
      <c r="AX182" s="57"/>
      <c r="AY182" s="57"/>
      <c r="AZ182" s="58"/>
      <c r="BA182" s="69"/>
      <c r="BB182" s="58"/>
      <c r="BC182" s="65"/>
      <c r="BD182" s="58"/>
      <c r="BE182" s="62"/>
      <c r="BF182" s="74"/>
      <c r="BG182" s="75"/>
      <c r="BH182" s="75"/>
      <c r="BI182" s="75"/>
      <c r="BJ182" s="75"/>
      <c r="BK182" s="75"/>
      <c r="BL182" s="75"/>
      <c r="BM182" s="103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</row>
    <row r="183" spans="1:109" s="155" customFormat="1" ht="15" customHeight="1" x14ac:dyDescent="0.2">
      <c r="A183" s="138">
        <f>Input!A183</f>
        <v>8307</v>
      </c>
      <c r="B183" s="138" t="str">
        <f>Input!B183</f>
        <v>Hu1-13</v>
      </c>
      <c r="C183" s="138">
        <f>Input!O183</f>
        <v>2.0504563108248695</v>
      </c>
      <c r="D183" s="138">
        <f>C183*Input!P183/100</f>
        <v>1.081857002253692E-2</v>
      </c>
      <c r="E183" s="139">
        <f>Input!M183</f>
        <v>2.7196980750337514</v>
      </c>
      <c r="F183" s="140">
        <f>E183*Input!N183/100</f>
        <v>2.4218180916581872E-4</v>
      </c>
      <c r="G183" s="141">
        <f t="shared" ref="G183:G191" si="729">E183*137.88</f>
        <v>374.99197058565363</v>
      </c>
      <c r="H183" s="140">
        <f>G183*Input!L183/100</f>
        <v>2.104444539329017E-2</v>
      </c>
      <c r="I183" s="138">
        <v>0</v>
      </c>
      <c r="J183" s="142">
        <f>(((C183*$G$4*0.000000001*Input!G183*(234/233))-(I183*0.000000000000001))/Input!F183)*1000000000000</f>
        <v>744.36386878896622</v>
      </c>
      <c r="K183" s="138">
        <f>J183*Input!P183/100</f>
        <v>3.9273953774222705</v>
      </c>
      <c r="L183" s="143">
        <f t="shared" ref="L183:L191" si="730">(J183/234)*602200000000*0.0000028263/(365.2425*24*60)</f>
        <v>10.294011233876708</v>
      </c>
      <c r="M183" s="144">
        <f>L183*Input!P183/100</f>
        <v>5.4313023280986507E-2</v>
      </c>
      <c r="N183" s="138">
        <v>0</v>
      </c>
      <c r="O183" s="142">
        <f>(((G183*$D$4*0.000000001*Input!G183*(238/236))-(N183*0.000000001))/Input!F183)*1000000</f>
        <v>13.71304142773146</v>
      </c>
      <c r="P183" s="138">
        <f>O183*Input!N183/100</f>
        <v>1.2211095094048676E-3</v>
      </c>
      <c r="Q183" s="145">
        <f t="shared" ref="Q183:Q191" si="731">(O183/238.05)*602200000000000000*0.00000000015512/(365.2425*24*60)</f>
        <v>10.231288962164529</v>
      </c>
      <c r="R183" s="146">
        <f>Q183*Input!N183/100</f>
        <v>9.1106880344595876E-4</v>
      </c>
      <c r="S183" s="144">
        <f>Input!S183*0.0000028263/0.000000000155125</f>
        <v>1.0002830911829292</v>
      </c>
      <c r="T183" s="138">
        <f>S183*Input!T183/100</f>
        <v>9.6894146981743188E-4</v>
      </c>
      <c r="U183" s="144">
        <f>S183</f>
        <v>1.0002830911829292</v>
      </c>
      <c r="V183" s="138">
        <f>U183*Input!T183/100</f>
        <v>9.6894146981743188E-4</v>
      </c>
      <c r="W183" s="147">
        <v>0</v>
      </c>
      <c r="X183" s="142">
        <f>((($L$4*0.000000001*Input!G183/Input!W183*(232/229))-(W183*0.000000001))/Input!F183)*1000000000</f>
        <v>0.88827447896657241</v>
      </c>
      <c r="Y183" s="142">
        <f>X183*Input!X183/100</f>
        <v>3.3001770665221641E-3</v>
      </c>
      <c r="Z183" s="142">
        <f t="shared" ref="Z183:Z191" si="732">(X183/232)*6.022E+23*0.000000001*0.000000000049475/(365.2425*24*60)</f>
        <v>2.1689121162358674E-4</v>
      </c>
      <c r="AA183" s="142">
        <f>Z183*Input!X183/100</f>
        <v>8.0580881189236844E-7</v>
      </c>
      <c r="AB183" s="143">
        <v>0</v>
      </c>
      <c r="AC183" s="143">
        <v>0.85</v>
      </c>
      <c r="AD183" s="142">
        <f>(((Input!G183*$L$4*0.000000001*Input!U183*(230/229))-((AB183*0.000000000000001)+(Input!G183*AC183*0.000000000000001)))/Input!F183)*1000000000000</f>
        <v>224.53065459464167</v>
      </c>
      <c r="AE183" s="142">
        <f>AD183*Input!V183/100</f>
        <v>0.91913927317163568</v>
      </c>
      <c r="AF183" s="142">
        <f t="shared" ref="AF183:AF191" si="733">(AD183/230)*602200000000*0.0000091577/(365.2425*24*60)</f>
        <v>10.236021066665829</v>
      </c>
      <c r="AG183" s="142">
        <f>AF183*Input!V183/100</f>
        <v>4.1902202531632876E-2</v>
      </c>
      <c r="AH183" s="138">
        <f t="shared" ref="AH183:AH191" si="734">AF183/Z183</f>
        <v>47194.263843342698</v>
      </c>
      <c r="AI183" s="147">
        <f t="shared" ref="AI183:AI191" si="735">AH183*SQRT((AG183/AF183)^2+(AA183/Z183)^2)</f>
        <v>260.89846581881636</v>
      </c>
      <c r="AJ183" s="144">
        <f t="shared" ref="AJ183:AJ191" si="736">(U183-1)*1000</f>
        <v>0.2830911829292404</v>
      </c>
      <c r="AK183" s="147">
        <f t="shared" ref="AK183:AK191" si="737">V183*1000</f>
        <v>0.9689414698174319</v>
      </c>
      <c r="AL183" s="147">
        <f t="shared" ref="AL183:AL191" si="738">AF183/Q183</f>
        <v>1.0004625130341642</v>
      </c>
      <c r="AM183" s="147">
        <f t="shared" ref="AM183:AM191" si="739">AL183*SQRT((R183/Q183)^2+(AG183/AF183)^2)</f>
        <v>4.0964647998394015E-3</v>
      </c>
      <c r="AN183" s="138">
        <f>AF183/Q183</f>
        <v>1.0004625130341642</v>
      </c>
      <c r="AO183" s="142">
        <f t="shared" ref="AO183:AO191" si="740">AN183*SQRT((R183/Q183)^2+(AG183/AF183)^2)</f>
        <v>4.0964647998394015E-3</v>
      </c>
      <c r="AP183" s="138" t="str">
        <f t="shared" ref="AP183:AP191" si="741">ThU_Alter_Kombi(AN183,U183)</f>
        <v>Out of range</v>
      </c>
      <c r="AQ183" s="138" t="e">
        <f t="shared" ref="AQ183:AQ191" si="742">Montealter(AN183,AO183,U183,V183)</f>
        <v>#VALUE!</v>
      </c>
      <c r="AR183" s="138" t="e">
        <f t="shared" ref="AR183:AR191" si="743">(AQ183/AP183)*100</f>
        <v>#VALUE!</v>
      </c>
      <c r="AS183" s="146">
        <f t="shared" ref="AS183:AS191" si="744">Z183/Q183</f>
        <v>2.1198815948376979E-5</v>
      </c>
      <c r="AT183" s="146">
        <f t="shared" ref="AT183:AT191" si="745">AS183*SQRT((Y183/X183)^2+(P183/O183)^2)</f>
        <v>7.8781885159895022E-8</v>
      </c>
      <c r="AU183" s="138">
        <v>0.75</v>
      </c>
      <c r="AV183" s="138">
        <f t="shared" ref="AV183:AV191" si="746">AU183/2</f>
        <v>0.375</v>
      </c>
      <c r="AW183" s="138" t="str">
        <f t="shared" ref="AW183:AW191" si="747">marincorr_age(AN183,U183,AS183,AU183)</f>
        <v>Out of range</v>
      </c>
      <c r="AX183" s="148">
        <f t="shared" ref="AX183:AX191" si="748">marincorr_age_error(AN183, AO183, U183, V183, AS183, AT183, AU183, AV183)</f>
        <v>344.97394145840002</v>
      </c>
      <c r="AY183" s="148" t="e">
        <f t="shared" ref="AY183:AY191" si="749">SQRT(((AU183*EXP(-0.0000091577*AW183*1000))/(0.0000091577*(EXP(-0.0000091577*AW183*1000)+(AJ183/1000)*EXP(-(0.0000091577-0.0000028263)*AW183*1000)-AS183*AU183*EXP(-0.0000091577*AW183*1000))))^2*AT183^2+((AS183*EXP(-0.0000091577*AW183*1000))/(0.0000091577*(EXP(-0.0000091577*AW183*1000)+(AJ183/1000)*EXP(-(0.0000091577-0.0000028263)*AW183*1000)-AS183*AU183*EXP(-0.0000091577*AW183*1000))))^2*AV183^2+((0.0000091577/(0.0000091577-0.0000028263))*(EXP(-(0.0000091577-0.0000028263)*AW183*1000)-1)/(0.0000091577*(EXP(-0.0000091577*AW183*1000)+(AJ183/1000)*EXP(-(0.0000091577-0.0000028263)*AW183*1000)-AS183*AU183*EXP(-0.0000091577*AW183*1000))))^2*T183^2+(1/(0.0000091577*(EXP(-0.0000091577*AW183*1000)+(AJ183/1000)*EXP(-(0.0000091577-0.0000028263)*AW183*1000)-AS183*AU183*EXP(-0.0000091577*AW183*1000))))^2*AO183^2)/1000</f>
        <v>#VALUE!</v>
      </c>
      <c r="AZ183" s="138" t="str">
        <f>Input!B183</f>
        <v>Hu1-13</v>
      </c>
      <c r="BA183" s="149">
        <f>Input!E183</f>
        <v>0</v>
      </c>
      <c r="BB183" s="138" t="e">
        <f t="shared" ref="BB183:BB191" si="750">((U183-1)*EXP(0.0000028263*AW183*1000))*1000</f>
        <v>#VALUE!</v>
      </c>
      <c r="BC183" s="144" t="e">
        <f t="shared" ref="BC183:BC191" si="751">SQRT((EXP(0.0000028263*AW183*1000)*V183)^2+((U183-1)*0.0000028263*EXP(0.0000028263*AW183*1000)*AX183*1000)^2)*1000</f>
        <v>#VALUE!</v>
      </c>
      <c r="BD183" s="138" t="e">
        <f t="shared" ref="BD183:BD191" si="752">AW183*1000-58</f>
        <v>#VALUE!</v>
      </c>
      <c r="BE183" s="150" t="e">
        <f t="shared" ref="BE183:BE191" si="753">AY183/2*1000</f>
        <v>#VALUE!</v>
      </c>
      <c r="BF183" s="151" t="e">
        <f t="shared" ref="BF183:BF191" si="754">AY183/AW183*100</f>
        <v>#VALUE!</v>
      </c>
      <c r="BG183" s="152"/>
      <c r="BH183" s="152"/>
      <c r="BI183" s="152"/>
      <c r="BJ183" s="152"/>
      <c r="BK183" s="152"/>
      <c r="BL183" s="152"/>
      <c r="BM183" s="156"/>
      <c r="BN183" s="152"/>
      <c r="BO183" s="152"/>
      <c r="BP183" s="152"/>
      <c r="BQ183" s="152"/>
      <c r="BR183" s="152"/>
      <c r="BS183" s="152"/>
      <c r="BT183" s="152"/>
      <c r="BU183" s="152"/>
      <c r="BV183" s="152"/>
      <c r="BW183" s="152"/>
      <c r="BX183" s="152"/>
      <c r="BY183" s="152"/>
      <c r="BZ183" s="152"/>
      <c r="CA183" s="152"/>
      <c r="CB183" s="152"/>
      <c r="CC183" s="152"/>
      <c r="CD183" s="152"/>
      <c r="CE183" s="152"/>
      <c r="CF183" s="152"/>
      <c r="CG183" s="152"/>
      <c r="CH183" s="152"/>
      <c r="CI183" s="152"/>
      <c r="CJ183" s="152"/>
      <c r="CK183" s="152"/>
      <c r="CL183" s="152"/>
      <c r="CM183" s="152"/>
      <c r="CN183" s="152"/>
      <c r="CO183" s="152"/>
      <c r="CP183" s="152"/>
      <c r="CQ183" s="152"/>
      <c r="CR183" s="152"/>
      <c r="CS183" s="152"/>
      <c r="CT183" s="152"/>
      <c r="CU183" s="152"/>
      <c r="CV183" s="152"/>
      <c r="CW183" s="152"/>
      <c r="CX183" s="152"/>
      <c r="CY183" s="152"/>
      <c r="CZ183" s="152"/>
      <c r="DA183" s="152"/>
      <c r="DB183" s="152"/>
      <c r="DC183" s="152"/>
      <c r="DD183" s="152"/>
      <c r="DE183" s="152"/>
    </row>
    <row r="184" spans="1:109" ht="15" customHeight="1" x14ac:dyDescent="0.2">
      <c r="A184" s="9">
        <f>Input!A184</f>
        <v>8350</v>
      </c>
      <c r="B184" s="9" t="str">
        <f>Input!B184</f>
        <v>ETH2.3-3,2-3,5cm</v>
      </c>
      <c r="C184" s="9">
        <f>Input!O184</f>
        <v>1.5872598652198333</v>
      </c>
      <c r="D184" s="9">
        <f>C184*Input!P184/100</f>
        <v>7.6746854426573393E-3</v>
      </c>
      <c r="E184" s="11">
        <f>Input!M184</f>
        <v>1.7841412696465979</v>
      </c>
      <c r="F184" s="12">
        <f>E184*Input!N184/100</f>
        <v>1.2090408058973089E-4</v>
      </c>
      <c r="G184" s="13">
        <f t="shared" si="729"/>
        <v>245.99739825887292</v>
      </c>
      <c r="H184" s="12">
        <f>G184*Input!L184/100</f>
        <v>7.8957301474441494E-2</v>
      </c>
      <c r="I184" s="9">
        <v>0.3</v>
      </c>
      <c r="J184" s="21">
        <f>(((C184*$G$4*0.000000001*Input!G184*(234/233))-(I184*0.000000000000001))/Input!F184)*1000000000000</f>
        <v>28.222128160709072</v>
      </c>
      <c r="K184" s="9">
        <f>J184*Input!P184/100</f>
        <v>0.13645903919192554</v>
      </c>
      <c r="L184" s="14">
        <f t="shared" si="730"/>
        <v>0.39029151804869783</v>
      </c>
      <c r="M184" s="22">
        <f>L184*Input!P184/100</f>
        <v>1.8871293211626199E-3</v>
      </c>
      <c r="N184" s="9">
        <v>5.0000000000000001E-3</v>
      </c>
      <c r="O184" s="21">
        <f>(((G184*$D$4*0.000000001*Input!G184*(238/236))-(N184*0.000000001))/Input!F184)*1000000</f>
        <v>0.44060418549557079</v>
      </c>
      <c r="P184" s="58">
        <f>O184*Input!N184/100</f>
        <v>2.9857974173693708E-5</v>
      </c>
      <c r="Q184" s="66">
        <f t="shared" si="731"/>
        <v>0.32873442142660203</v>
      </c>
      <c r="R184" s="67">
        <f>Q184*Input!N184/100</f>
        <v>2.2277010042289527E-5</v>
      </c>
      <c r="S184" s="65">
        <f>Input!S184*0.0000028263/0.000000000155125</f>
        <v>1.1887824626677181</v>
      </c>
      <c r="T184" s="9">
        <f>S184*Input!T184/100</f>
        <v>1.5407488297718053E-3</v>
      </c>
      <c r="U184" s="9">
        <f>S184*1/((U183+U185)/2)</f>
        <v>1.1884934689273641</v>
      </c>
      <c r="V184" s="9">
        <f>U184*Input!T184/100</f>
        <v>1.5403742727933465E-3</v>
      </c>
      <c r="W184" s="3">
        <v>3.0000000000000001E-3</v>
      </c>
      <c r="X184" s="21">
        <f>((($L$4*0.000000001*Input!G184/Input!W184*(232/229))-(W184*0.000000001))/Input!F184)*1000000000</f>
        <v>26.203178382078693</v>
      </c>
      <c r="Y184" s="21">
        <f>X184*Input!X184/100</f>
        <v>8.3956595537896417E-2</v>
      </c>
      <c r="Z184" s="21">
        <f t="shared" si="732"/>
        <v>6.3980664110601954E-3</v>
      </c>
      <c r="AA184" s="21">
        <f>Z184*Input!X184/100</f>
        <v>2.0499798385731883E-5</v>
      </c>
      <c r="AB184" s="14">
        <v>0.05</v>
      </c>
      <c r="AC184" s="14">
        <v>0.85</v>
      </c>
      <c r="AD184" s="21">
        <f>(((Input!G184*$L$4*0.000000001*Input!U184*(230/229))-((AB184*0.000000000000001)+(Input!G184*AC184*0.000000000000001)))/Input!F184)*1000000000000</f>
        <v>8.7859542024262058</v>
      </c>
      <c r="AE184" s="21">
        <f>AD184*Input!V184/100</f>
        <v>3.767413072322176E-2</v>
      </c>
      <c r="AF184" s="21">
        <f t="shared" si="733"/>
        <v>0.40053868131795867</v>
      </c>
      <c r="AG184" s="21">
        <f>AF184*Input!V184/100</f>
        <v>1.7175080010675004E-3</v>
      </c>
      <c r="AH184" s="9">
        <f t="shared" si="734"/>
        <v>62.603082804135376</v>
      </c>
      <c r="AI184" s="3">
        <f t="shared" si="735"/>
        <v>0.3351043923863849</v>
      </c>
      <c r="AJ184" s="22">
        <f t="shared" si="736"/>
        <v>188.49346892736406</v>
      </c>
      <c r="AK184" s="3">
        <f t="shared" si="737"/>
        <v>1.5403742727933465</v>
      </c>
      <c r="AL184" s="3">
        <f t="shared" si="738"/>
        <v>1.2184263503035342</v>
      </c>
      <c r="AM184" s="3">
        <f t="shared" si="739"/>
        <v>5.2252589146072051E-3</v>
      </c>
      <c r="AN184" s="9">
        <f>AL184*1/((AN183+AN185)/2)</f>
        <v>1.218872658029039</v>
      </c>
      <c r="AO184" s="21">
        <f t="shared" si="740"/>
        <v>5.2271729190283755E-3</v>
      </c>
      <c r="AP184" s="58">
        <f t="shared" si="741"/>
        <v>383.78809999999999</v>
      </c>
      <c r="AQ184" s="58">
        <f t="shared" si="742"/>
        <v>14.0367</v>
      </c>
      <c r="AR184" s="58">
        <f t="shared" si="743"/>
        <v>3.6574088670284466</v>
      </c>
      <c r="AS184" s="67">
        <f t="shared" si="744"/>
        <v>1.9462721254727866E-2</v>
      </c>
      <c r="AT184" s="67">
        <f t="shared" si="745"/>
        <v>6.2373702167374585E-5</v>
      </c>
      <c r="AU184" s="58">
        <v>0.75</v>
      </c>
      <c r="AV184" s="58">
        <f t="shared" si="746"/>
        <v>0.375</v>
      </c>
      <c r="AW184" s="58">
        <f t="shared" si="747"/>
        <v>382.7595</v>
      </c>
      <c r="AX184" s="57">
        <f t="shared" si="748"/>
        <v>13.186914080399999</v>
      </c>
      <c r="AY184" s="47">
        <f t="shared" si="749"/>
        <v>13.234346595785954</v>
      </c>
      <c r="AZ184" s="9" t="str">
        <f>Input!B184</f>
        <v>ETH2.3-3,2-3,5cm</v>
      </c>
      <c r="BA184" s="48">
        <f>Input!E184</f>
        <v>3.35</v>
      </c>
      <c r="BB184" s="58">
        <f t="shared" si="750"/>
        <v>556.04906320821954</v>
      </c>
      <c r="BC184" s="22">
        <f t="shared" si="751"/>
        <v>21.216372712651992</v>
      </c>
      <c r="BD184" s="9">
        <f t="shared" si="752"/>
        <v>382701.5</v>
      </c>
      <c r="BE184" s="49">
        <f t="shared" si="753"/>
        <v>6617.1732978929767</v>
      </c>
      <c r="BF184" s="89">
        <f t="shared" si="754"/>
        <v>3.4576141404160978</v>
      </c>
      <c r="BG184" s="85"/>
      <c r="BH184" s="85"/>
      <c r="BI184" s="85"/>
      <c r="BJ184" s="85"/>
      <c r="BK184" s="85"/>
      <c r="BL184" s="85"/>
      <c r="BM184" s="90"/>
      <c r="BN184" s="85"/>
      <c r="BO184" s="85"/>
      <c r="BP184" s="85"/>
      <c r="BQ184" s="85"/>
      <c r="BR184" s="85"/>
      <c r="BS184" s="85"/>
      <c r="BT184" s="85"/>
      <c r="BU184" s="85"/>
      <c r="BV184" s="85"/>
      <c r="BW184" s="85"/>
      <c r="BX184" s="85"/>
      <c r="BY184" s="85"/>
      <c r="BZ184" s="85"/>
      <c r="CA184" s="85"/>
      <c r="CB184" s="85"/>
      <c r="CC184" s="85"/>
      <c r="CD184" s="85"/>
      <c r="CE184" s="85"/>
      <c r="CF184" s="85"/>
      <c r="CG184" s="85"/>
      <c r="CH184" s="85"/>
      <c r="CI184" s="85"/>
      <c r="CJ184" s="85"/>
      <c r="CK184" s="85"/>
      <c r="CL184" s="85"/>
      <c r="CM184" s="85"/>
      <c r="CN184" s="85"/>
      <c r="CO184" s="85"/>
      <c r="CP184" s="85"/>
      <c r="CQ184" s="85"/>
      <c r="CR184" s="85"/>
      <c r="CS184" s="85"/>
      <c r="CT184" s="85"/>
      <c r="CU184" s="85"/>
      <c r="CV184" s="85"/>
      <c r="CW184" s="85"/>
      <c r="CX184" s="85"/>
      <c r="CY184" s="85"/>
      <c r="CZ184" s="85"/>
      <c r="DA184" s="85"/>
      <c r="DB184" s="85"/>
      <c r="DC184" s="85"/>
      <c r="DD184" s="85"/>
      <c r="DE184" s="85"/>
    </row>
    <row r="185" spans="1:109" s="155" customFormat="1" ht="15" customHeight="1" x14ac:dyDescent="0.2">
      <c r="A185" s="138">
        <f>Input!A185</f>
        <v>8307</v>
      </c>
      <c r="B185" s="138" t="str">
        <f>Input!B185</f>
        <v>Hu1-13</v>
      </c>
      <c r="C185" s="138">
        <f>Input!O185</f>
        <v>2.0173974806477766</v>
      </c>
      <c r="D185" s="138">
        <f>C185*Input!P185/100</f>
        <v>1.3402970051084191E-2</v>
      </c>
      <c r="E185" s="139">
        <f>Input!M185</f>
        <v>2.7198300127676958</v>
      </c>
      <c r="F185" s="140">
        <f>E185*Input!N185/100</f>
        <v>3.5329538549847483E-4</v>
      </c>
      <c r="G185" s="141">
        <f t="shared" si="729"/>
        <v>375.01016216040989</v>
      </c>
      <c r="H185" s="140">
        <f>G185*Input!L185/100</f>
        <v>2.8248525646433494E-2</v>
      </c>
      <c r="I185" s="138">
        <v>0</v>
      </c>
      <c r="J185" s="142">
        <f>(((C185*$G$4*0.000000001*Input!G185*(234/233))-(I185*0.000000000000001))/Input!F185)*1000000000000</f>
        <v>732.36273587121127</v>
      </c>
      <c r="K185" s="138">
        <f>J185*Input!P185/100</f>
        <v>4.86559337442025</v>
      </c>
      <c r="L185" s="143">
        <f t="shared" si="730"/>
        <v>10.128044289140918</v>
      </c>
      <c r="M185" s="144">
        <f>L185*Input!P185/100</f>
        <v>6.728761961169033E-2</v>
      </c>
      <c r="N185" s="138">
        <v>0</v>
      </c>
      <c r="O185" s="142">
        <f>(((G185*$D$4*0.000000001*Input!G185*(238/236))-(N185*0.000000001))/Input!F185)*1000000</f>
        <v>13.713706673490931</v>
      </c>
      <c r="P185" s="138">
        <f>O185*Input!N185/100</f>
        <v>1.7813573874397135E-3</v>
      </c>
      <c r="Q185" s="145">
        <f t="shared" si="731"/>
        <v>10.231785301480052</v>
      </c>
      <c r="R185" s="146">
        <f>Q185*Input!N185/100</f>
        <v>1.3290692857475914E-3</v>
      </c>
      <c r="S185" s="144">
        <f>Input!S185*0.0000028263/0.000000000155125</f>
        <v>1.0002032282591367</v>
      </c>
      <c r="T185" s="138">
        <f>S185*Input!T185/100</f>
        <v>1.7330504592355822E-3</v>
      </c>
      <c r="U185" s="144">
        <f>S185</f>
        <v>1.0002032282591367</v>
      </c>
      <c r="V185" s="138">
        <f>U185*Input!T185/100</f>
        <v>1.7330504592355822E-3</v>
      </c>
      <c r="W185" s="147">
        <v>0</v>
      </c>
      <c r="X185" s="142">
        <f>((($L$4*0.000000001*Input!G185/Input!W185*(232/229))-(W185*0.000000001))/Input!F185)*1000000000</f>
        <v>0.83864007699551746</v>
      </c>
      <c r="Y185" s="142">
        <f>X185*Input!X185/100</f>
        <v>4.4166016541397684E-3</v>
      </c>
      <c r="Z185" s="142">
        <f t="shared" si="732"/>
        <v>2.0477191084817927E-4</v>
      </c>
      <c r="AA185" s="142">
        <f>Z185*Input!X185/100</f>
        <v>1.078407752004277E-6</v>
      </c>
      <c r="AB185" s="143">
        <v>0</v>
      </c>
      <c r="AC185" s="143">
        <v>0.85</v>
      </c>
      <c r="AD185" s="142">
        <f>(((Input!G185*$L$4*0.000000001*Input!U185*(230/229))-((AB185*0.000000000000001)+(Input!G185*AC185*0.000000000000001)))/Input!F185)*1000000000000</f>
        <v>224.16957403906582</v>
      </c>
      <c r="AE185" s="142">
        <f>AD185*Input!V185/100</f>
        <v>0.77314152968768324</v>
      </c>
      <c r="AF185" s="142">
        <f t="shared" si="733"/>
        <v>10.219559937203083</v>
      </c>
      <c r="AG185" s="142">
        <f>AF185*Input!V185/100</f>
        <v>3.5246380943772623E-2</v>
      </c>
      <c r="AH185" s="138">
        <f t="shared" si="734"/>
        <v>49907.039959108486</v>
      </c>
      <c r="AI185" s="147">
        <f t="shared" si="735"/>
        <v>314.17589099467205</v>
      </c>
      <c r="AJ185" s="144">
        <f t="shared" si="736"/>
        <v>0.20322825913665632</v>
      </c>
      <c r="AK185" s="147">
        <f t="shared" si="737"/>
        <v>1.7330504592355822</v>
      </c>
      <c r="AL185" s="147">
        <f t="shared" si="738"/>
        <v>0.99880515824787686</v>
      </c>
      <c r="AM185" s="147">
        <f t="shared" si="739"/>
        <v>3.4472352037353444E-3</v>
      </c>
      <c r="AN185" s="138">
        <f>AF185/Q185</f>
        <v>0.99880515824787686</v>
      </c>
      <c r="AO185" s="142">
        <f t="shared" si="740"/>
        <v>3.4472352037353444E-3</v>
      </c>
      <c r="AP185" s="138">
        <f t="shared" si="741"/>
        <v>711.09169999999995</v>
      </c>
      <c r="AQ185" s="138" t="e">
        <f t="shared" si="742"/>
        <v>#VALUE!</v>
      </c>
      <c r="AR185" s="138" t="e">
        <f t="shared" si="743"/>
        <v>#VALUE!</v>
      </c>
      <c r="AS185" s="146">
        <f t="shared" si="744"/>
        <v>2.0013311930866895E-5</v>
      </c>
      <c r="AT185" s="146">
        <f t="shared" si="745"/>
        <v>1.0542986442119073E-7</v>
      </c>
      <c r="AU185" s="138">
        <v>0.75</v>
      </c>
      <c r="AV185" s="138">
        <f t="shared" si="746"/>
        <v>0.375</v>
      </c>
      <c r="AW185" s="138">
        <f t="shared" si="747"/>
        <v>711.09010000000001</v>
      </c>
      <c r="AX185" s="148">
        <f t="shared" si="748"/>
        <v>333.0450386965</v>
      </c>
      <c r="AY185" s="148">
        <f t="shared" si="749"/>
        <v>311.63305813889036</v>
      </c>
      <c r="AZ185" s="138" t="str">
        <f>Input!B185</f>
        <v>Hu1-13</v>
      </c>
      <c r="BA185" s="149">
        <f>Input!E185</f>
        <v>0</v>
      </c>
      <c r="BB185" s="138">
        <f t="shared" si="750"/>
        <v>1.5163838391700992</v>
      </c>
      <c r="BC185" s="144">
        <f t="shared" si="751"/>
        <v>13.009661060031945</v>
      </c>
      <c r="BD185" s="138">
        <f t="shared" si="752"/>
        <v>711032.1</v>
      </c>
      <c r="BE185" s="150">
        <f t="shared" si="753"/>
        <v>155816.52906944518</v>
      </c>
      <c r="BF185" s="151">
        <f t="shared" si="754"/>
        <v>43.824693683527641</v>
      </c>
      <c r="BG185" s="152"/>
      <c r="BH185" s="152"/>
      <c r="BI185" s="152"/>
      <c r="BJ185" s="152"/>
      <c r="BK185" s="152"/>
      <c r="BL185" s="152"/>
      <c r="BM185" s="156"/>
      <c r="BN185" s="152"/>
      <c r="BO185" s="152"/>
      <c r="BP185" s="152"/>
      <c r="BQ185" s="152"/>
      <c r="BR185" s="152"/>
      <c r="BS185" s="152"/>
      <c r="BT185" s="152"/>
      <c r="BU185" s="152"/>
      <c r="BV185" s="152"/>
      <c r="BW185" s="152"/>
      <c r="BX185" s="152"/>
      <c r="BY185" s="152"/>
      <c r="BZ185" s="152"/>
      <c r="CA185" s="152"/>
      <c r="CB185" s="152"/>
      <c r="CC185" s="152"/>
      <c r="CD185" s="152"/>
      <c r="CE185" s="152"/>
      <c r="CF185" s="152"/>
      <c r="CG185" s="152"/>
      <c r="CH185" s="152"/>
      <c r="CI185" s="152"/>
      <c r="CJ185" s="152"/>
      <c r="CK185" s="152"/>
      <c r="CL185" s="152"/>
      <c r="CM185" s="152"/>
      <c r="CN185" s="152"/>
      <c r="CO185" s="152"/>
      <c r="CP185" s="152"/>
      <c r="CQ185" s="152"/>
      <c r="CR185" s="152"/>
      <c r="CS185" s="152"/>
      <c r="CT185" s="152"/>
      <c r="CU185" s="152"/>
      <c r="CV185" s="152"/>
      <c r="CW185" s="152"/>
      <c r="CX185" s="152"/>
      <c r="CY185" s="152"/>
      <c r="CZ185" s="152"/>
      <c r="DA185" s="152"/>
      <c r="DB185" s="152"/>
      <c r="DC185" s="152"/>
      <c r="DD185" s="152"/>
      <c r="DE185" s="152"/>
    </row>
    <row r="186" spans="1:109" ht="15" customHeight="1" x14ac:dyDescent="0.2">
      <c r="A186" s="9">
        <f>Input!A186</f>
        <v>8351</v>
      </c>
      <c r="B186" s="9" t="str">
        <f>Input!B186</f>
        <v>ETH2.2-3,5-3,8cm</v>
      </c>
      <c r="C186" s="9">
        <f>Input!O186</f>
        <v>1.3156737076831995</v>
      </c>
      <c r="D186" s="9">
        <f>C186*Input!P186/100</f>
        <v>2.8667211986770219E-3</v>
      </c>
      <c r="E186" s="11">
        <f>Input!M186</f>
        <v>1.4614413746989527</v>
      </c>
      <c r="F186" s="12">
        <f>E186*Input!N186/100</f>
        <v>8.2329402491080115E-5</v>
      </c>
      <c r="G186" s="13">
        <f t="shared" si="729"/>
        <v>201.50353674349159</v>
      </c>
      <c r="H186" s="12">
        <f>G186*Input!L186/100</f>
        <v>2.410749518386884E-2</v>
      </c>
      <c r="I186" s="9">
        <v>0.3</v>
      </c>
      <c r="J186" s="21">
        <f>(((C186*$G$4*0.000000001*Input!G186*(234/233))-(I186*0.000000000000001))/Input!F186)*1000000000000</f>
        <v>24.528096873664673</v>
      </c>
      <c r="K186" s="9">
        <f>J186*Input!P186/100</f>
        <v>5.344426574789414E-2</v>
      </c>
      <c r="L186" s="14">
        <f t="shared" si="730"/>
        <v>0.33920575050735596</v>
      </c>
      <c r="M186" s="22">
        <f>L186*Input!P186/100</f>
        <v>7.3909534713202012E-4</v>
      </c>
      <c r="N186" s="9">
        <v>5.0000000000000001E-3</v>
      </c>
      <c r="O186" s="21">
        <f>(((G186*$D$4*0.000000001*Input!G186*(238/236))-(N186*0.000000001))/Input!F186)*1000000</f>
        <v>0.37842029316514342</v>
      </c>
      <c r="P186" s="58">
        <f>O186*Input!N186/100</f>
        <v>2.1318074858256544E-5</v>
      </c>
      <c r="Q186" s="66">
        <f t="shared" si="731"/>
        <v>0.28233907036041783</v>
      </c>
      <c r="R186" s="67">
        <f>Q186*Input!N186/100</f>
        <v>1.590539816723644E-5</v>
      </c>
      <c r="S186" s="65">
        <f>Input!S186*0.0000028263/0.000000000155125</f>
        <v>1.2056453773970699</v>
      </c>
      <c r="T186" s="9">
        <f>S186*Input!T186/100</f>
        <v>8.804717437116763E-4</v>
      </c>
      <c r="U186" s="9">
        <f>S186*1/((U185+U187)/2)</f>
        <v>1.2052135091743184</v>
      </c>
      <c r="V186" s="9">
        <f>U186*Input!T186/100</f>
        <v>8.8015635431586527E-4</v>
      </c>
      <c r="W186" s="3">
        <v>3.0000000000000001E-3</v>
      </c>
      <c r="X186" s="21">
        <f>((($L$4*0.000000001*Input!G186/Input!W186*(232/229))-(W186*0.000000001))/Input!F186)*1000000000</f>
        <v>37.39895608579635</v>
      </c>
      <c r="Y186" s="21">
        <f>X186*Input!X186/100</f>
        <v>0.12970531499731977</v>
      </c>
      <c r="Z186" s="21">
        <f t="shared" si="732"/>
        <v>9.1317549822468053E-3</v>
      </c>
      <c r="AA186" s="21">
        <f>Z186*Input!X186/100</f>
        <v>3.1670326672580588E-5</v>
      </c>
      <c r="AB186" s="14">
        <v>0.05</v>
      </c>
      <c r="AC186" s="14">
        <v>0.85</v>
      </c>
      <c r="AD186" s="21">
        <f>(((Input!G186*$L$4*0.000000001*Input!U186*(230/229))-((AB186*0.000000000000001)+(Input!G186*AC186*0.000000000000001)))/Input!F186)*1000000000000</f>
        <v>7.6041737301433088</v>
      </c>
      <c r="AE186" s="21">
        <f>AD186*Input!V186/100</f>
        <v>2.4154415416689719E-2</v>
      </c>
      <c r="AF186" s="21">
        <f t="shared" si="733"/>
        <v>0.34666305425803234</v>
      </c>
      <c r="AG186" s="21">
        <f>AF186*Input!V186/100</f>
        <v>1.1011641395006838E-3</v>
      </c>
      <c r="AH186" s="9">
        <f t="shared" si="734"/>
        <v>37.962369219496765</v>
      </c>
      <c r="AI186" s="3">
        <f t="shared" si="735"/>
        <v>0.17853632983701243</v>
      </c>
      <c r="AJ186" s="22">
        <f t="shared" si="736"/>
        <v>205.21350917431835</v>
      </c>
      <c r="AK186" s="3">
        <f t="shared" si="737"/>
        <v>0.88015635431586525</v>
      </c>
      <c r="AL186" s="3">
        <f t="shared" si="738"/>
        <v>1.2278253017391543</v>
      </c>
      <c r="AM186" s="3">
        <f t="shared" si="739"/>
        <v>3.9007612282808885E-3</v>
      </c>
      <c r="AN186" s="9">
        <f>AL186*1/((AN185+AN187)/2)</f>
        <v>1.229956436068669</v>
      </c>
      <c r="AO186" s="21">
        <f t="shared" si="740"/>
        <v>3.9075317730424717E-3</v>
      </c>
      <c r="AP186" s="58">
        <f t="shared" si="741"/>
        <v>360.98320000000001</v>
      </c>
      <c r="AQ186" s="58">
        <f t="shared" si="742"/>
        <v>7.6368</v>
      </c>
      <c r="AR186" s="58">
        <f t="shared" si="743"/>
        <v>2.1155555161569843</v>
      </c>
      <c r="AS186" s="67">
        <f t="shared" si="744"/>
        <v>3.2343221115624314E-2</v>
      </c>
      <c r="AT186" s="67">
        <f t="shared" si="745"/>
        <v>1.1218604779489955E-4</v>
      </c>
      <c r="AU186" s="58">
        <v>0.75</v>
      </c>
      <c r="AV186" s="58">
        <f t="shared" si="746"/>
        <v>0.375</v>
      </c>
      <c r="AW186" s="58">
        <f t="shared" si="747"/>
        <v>359.28059999999999</v>
      </c>
      <c r="AX186" s="57">
        <f t="shared" si="748"/>
        <v>7.6979257897000002</v>
      </c>
      <c r="AY186" s="47">
        <f t="shared" si="749"/>
        <v>7.7865108704419468</v>
      </c>
      <c r="AZ186" s="9" t="str">
        <f>Input!B186</f>
        <v>ETH2.2-3,5-3,8cm</v>
      </c>
      <c r="BA186" s="48">
        <f>Input!E186</f>
        <v>3.65</v>
      </c>
      <c r="BB186" s="58">
        <f t="shared" si="750"/>
        <v>566.50488587080144</v>
      </c>
      <c r="BC186" s="22">
        <f t="shared" si="751"/>
        <v>12.562455711330573</v>
      </c>
      <c r="BD186" s="9">
        <f t="shared" si="752"/>
        <v>359222.6</v>
      </c>
      <c r="BE186" s="49">
        <f t="shared" si="753"/>
        <v>3893.2554352209736</v>
      </c>
      <c r="BF186" s="89">
        <f t="shared" si="754"/>
        <v>2.1672505753001823</v>
      </c>
      <c r="BG186" s="85"/>
      <c r="BH186" s="85"/>
      <c r="BI186" s="85"/>
      <c r="BJ186" s="85"/>
      <c r="BK186" s="85"/>
      <c r="BL186" s="85"/>
      <c r="BM186" s="90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</row>
    <row r="187" spans="1:109" s="155" customFormat="1" ht="15" customHeight="1" x14ac:dyDescent="0.2">
      <c r="A187" s="138">
        <f>Input!A187</f>
        <v>8307</v>
      </c>
      <c r="B187" s="138" t="str">
        <f>Input!B187</f>
        <v>Hu1-13</v>
      </c>
      <c r="C187" s="138">
        <f>Input!O187</f>
        <v>2.0479712967511192</v>
      </c>
      <c r="D187" s="138">
        <f>C187*Input!P187/100</f>
        <v>1.4056840600569047E-2</v>
      </c>
      <c r="E187" s="139">
        <f>Input!M187</f>
        <v>2.7193474642766944</v>
      </c>
      <c r="F187" s="140">
        <f>E187*Input!N187/100</f>
        <v>2.928374459947644E-4</v>
      </c>
      <c r="G187" s="141">
        <f t="shared" si="729"/>
        <v>374.94362837447062</v>
      </c>
      <c r="H187" s="140">
        <f>G187*Input!L187/100</f>
        <v>2.1414143009635303E-2</v>
      </c>
      <c r="I187" s="138">
        <v>0</v>
      </c>
      <c r="J187" s="142">
        <f>(((C187*$G$4*0.000000001*Input!G187*(234/233))-(I187*0.000000000000001))/Input!F187)*1000000000000</f>
        <v>743.46175023117655</v>
      </c>
      <c r="K187" s="138">
        <f>J187*Input!P187/100</f>
        <v>5.1029637633098899</v>
      </c>
      <c r="L187" s="143">
        <f t="shared" si="730"/>
        <v>10.281535589964433</v>
      </c>
      <c r="M187" s="144">
        <f>L187*Input!P187/100</f>
        <v>7.0570279547609915E-2</v>
      </c>
      <c r="N187" s="138">
        <v>0</v>
      </c>
      <c r="O187" s="142">
        <f>(((G187*$D$4*0.000000001*Input!G187*(238/236))-(N187*0.000000001))/Input!F187)*1000000</f>
        <v>13.71127360656018</v>
      </c>
      <c r="P187" s="138">
        <f>O187*Input!N187/100</f>
        <v>1.4765212599811997E-3</v>
      </c>
      <c r="Q187" s="145">
        <f t="shared" si="731"/>
        <v>10.229969992238557</v>
      </c>
      <c r="R187" s="146">
        <f>Q187*Input!N187/100</f>
        <v>1.1016313010691462E-3</v>
      </c>
      <c r="S187" s="144">
        <f>Input!S187*0.0000028263/0.000000000155125</f>
        <v>1.0005134384882306</v>
      </c>
      <c r="T187" s="138">
        <f>S187*Input!T187/100</f>
        <v>1.1404592733056337E-3</v>
      </c>
      <c r="U187" s="144">
        <f>S187</f>
        <v>1.0005134384882306</v>
      </c>
      <c r="V187" s="138">
        <f>U187*Input!T187/100</f>
        <v>1.1404592733056337E-3</v>
      </c>
      <c r="W187" s="147">
        <v>0</v>
      </c>
      <c r="X187" s="142">
        <f>((($L$4*0.000000001*Input!G187/Input!W187*(232/229))-(W187*0.000000001))/Input!F187)*1000000000</f>
        <v>0.82217366580474538</v>
      </c>
      <c r="Y187" s="142">
        <f>X187*Input!X187/100</f>
        <v>5.1169977125897536E-3</v>
      </c>
      <c r="Z187" s="142">
        <f t="shared" si="732"/>
        <v>2.0075128438774804E-4</v>
      </c>
      <c r="AA187" s="142">
        <f>Z187*Input!X187/100</f>
        <v>1.2494244290907725E-6</v>
      </c>
      <c r="AB187" s="143">
        <v>0</v>
      </c>
      <c r="AC187" s="143">
        <v>0.85</v>
      </c>
      <c r="AD187" s="142">
        <f>(((Input!G187*$L$4*0.000000001*Input!U187*(230/229))-((AB187*0.000000000000001)+(Input!G187*AC187*0.000000000000001)))/Input!F187)*1000000000000</f>
        <v>223.88841771788685</v>
      </c>
      <c r="AE187" s="142">
        <f>AD187*Input!V187/100</f>
        <v>0.76917838714690034</v>
      </c>
      <c r="AF187" s="142">
        <f t="shared" si="733"/>
        <v>10.206742435593736</v>
      </c>
      <c r="AG187" s="142">
        <f>AF187*Input!V187/100</f>
        <v>3.5065707126155636E-2</v>
      </c>
      <c r="AH187" s="138">
        <f t="shared" si="734"/>
        <v>50842.725448667959</v>
      </c>
      <c r="AI187" s="147">
        <f t="shared" si="735"/>
        <v>361.44113716804804</v>
      </c>
      <c r="AJ187" s="144">
        <f t="shared" si="736"/>
        <v>0.51343848823059979</v>
      </c>
      <c r="AK187" s="147">
        <f t="shared" si="737"/>
        <v>1.1404592733056338</v>
      </c>
      <c r="AL187" s="147">
        <f t="shared" si="738"/>
        <v>0.99772945994343643</v>
      </c>
      <c r="AM187" s="147">
        <f t="shared" si="739"/>
        <v>3.4294263782578744E-3</v>
      </c>
      <c r="AN187" s="138">
        <f>AF187/Q187</f>
        <v>0.99772945994343643</v>
      </c>
      <c r="AO187" s="142">
        <f t="shared" si="740"/>
        <v>3.4294263782578744E-3</v>
      </c>
      <c r="AP187" s="138">
        <f t="shared" si="741"/>
        <v>634.3537</v>
      </c>
      <c r="AQ187" s="138" t="e">
        <f t="shared" si="742"/>
        <v>#VALUE!</v>
      </c>
      <c r="AR187" s="138" t="e">
        <f t="shared" si="743"/>
        <v>#VALUE!</v>
      </c>
      <c r="AS187" s="146">
        <f t="shared" si="744"/>
        <v>1.9623839027881543E-5</v>
      </c>
      <c r="AT187" s="146">
        <f t="shared" si="745"/>
        <v>1.2215201426783589E-7</v>
      </c>
      <c r="AU187" s="138">
        <v>0.75</v>
      </c>
      <c r="AV187" s="138">
        <f t="shared" si="746"/>
        <v>0.375</v>
      </c>
      <c r="AW187" s="138">
        <f t="shared" si="747"/>
        <v>634.35199999999998</v>
      </c>
      <c r="AX187" s="148">
        <f t="shared" si="748"/>
        <v>277.04212083980002</v>
      </c>
      <c r="AY187" s="148">
        <f t="shared" si="749"/>
        <v>137.63871385876917</v>
      </c>
      <c r="AZ187" s="138" t="str">
        <f>Input!B187</f>
        <v>Hu1-13</v>
      </c>
      <c r="BA187" s="149">
        <f>Input!E187</f>
        <v>0</v>
      </c>
      <c r="BB187" s="138">
        <f t="shared" si="750"/>
        <v>3.0840510587580874</v>
      </c>
      <c r="BC187" s="144">
        <f t="shared" si="751"/>
        <v>7.2635189796080413</v>
      </c>
      <c r="BD187" s="138">
        <f t="shared" si="752"/>
        <v>634294</v>
      </c>
      <c r="BE187" s="150">
        <f t="shared" si="753"/>
        <v>68819.356929384579</v>
      </c>
      <c r="BF187" s="151">
        <f t="shared" si="754"/>
        <v>21.697529740391637</v>
      </c>
      <c r="BG187" s="152"/>
      <c r="BH187" s="152"/>
      <c r="BI187" s="152"/>
      <c r="BJ187" s="152"/>
      <c r="BK187" s="152"/>
      <c r="BL187" s="152"/>
      <c r="BM187" s="156"/>
      <c r="BN187" s="152"/>
      <c r="BO187" s="152"/>
      <c r="BP187" s="152"/>
      <c r="BQ187" s="152"/>
      <c r="BR187" s="152"/>
      <c r="BS187" s="152"/>
      <c r="BT187" s="152"/>
      <c r="BU187" s="152"/>
      <c r="BV187" s="152"/>
      <c r="BW187" s="152"/>
      <c r="BX187" s="152"/>
      <c r="BY187" s="152"/>
      <c r="BZ187" s="152"/>
      <c r="CA187" s="152"/>
      <c r="CB187" s="152"/>
      <c r="CC187" s="152"/>
      <c r="CD187" s="152"/>
      <c r="CE187" s="152"/>
      <c r="CF187" s="152"/>
      <c r="CG187" s="152"/>
      <c r="CH187" s="152"/>
      <c r="CI187" s="152"/>
      <c r="CJ187" s="152"/>
      <c r="CK187" s="152"/>
      <c r="CL187" s="152"/>
      <c r="CM187" s="152"/>
      <c r="CN187" s="152"/>
      <c r="CO187" s="152"/>
      <c r="CP187" s="152"/>
      <c r="CQ187" s="152"/>
      <c r="CR187" s="152"/>
      <c r="CS187" s="152"/>
      <c r="CT187" s="152"/>
      <c r="CU187" s="152"/>
      <c r="CV187" s="152"/>
      <c r="CW187" s="152"/>
      <c r="CX187" s="152"/>
      <c r="CY187" s="152"/>
      <c r="CZ187" s="152"/>
      <c r="DA187" s="152"/>
      <c r="DB187" s="152"/>
      <c r="DC187" s="152"/>
      <c r="DD187" s="152"/>
      <c r="DE187" s="152"/>
    </row>
    <row r="188" spans="1:109" ht="15" customHeight="1" x14ac:dyDescent="0.2">
      <c r="A188" s="9">
        <f>Input!A188</f>
        <v>8352</v>
      </c>
      <c r="B188" s="9" t="str">
        <f>Input!B188</f>
        <v>ETH2.2-3,8-4,0cm</v>
      </c>
      <c r="C188" s="9">
        <f>Input!O188</f>
        <v>1.1885258759615294</v>
      </c>
      <c r="D188" s="9">
        <f>C188*Input!P188/100</f>
        <v>3.5863529435311253E-3</v>
      </c>
      <c r="E188" s="11">
        <f>Input!M188</f>
        <v>1.3209811775922922</v>
      </c>
      <c r="F188" s="12">
        <f>E188*Input!N188/100</f>
        <v>7.9308387170807804E-5</v>
      </c>
      <c r="G188" s="13">
        <f t="shared" si="729"/>
        <v>182.13688476642523</v>
      </c>
      <c r="H188" s="12">
        <f>G188*Input!L188/100</f>
        <v>2.2904928356521331E-2</v>
      </c>
      <c r="I188" s="9">
        <v>0.3</v>
      </c>
      <c r="J188" s="21">
        <f>(((C188*$G$4*0.000000001*Input!G188*(234/233))-(I188*0.000000000000001))/Input!F188)*1000000000000</f>
        <v>28.474817937761799</v>
      </c>
      <c r="K188" s="9">
        <f>J188*Input!P188/100</f>
        <v>8.5922190835759638E-2</v>
      </c>
      <c r="L188" s="14">
        <f t="shared" si="730"/>
        <v>0.39378603398738599</v>
      </c>
      <c r="M188" s="22">
        <f>L188*Input!P188/100</f>
        <v>1.1882414431823626E-3</v>
      </c>
      <c r="N188" s="9">
        <v>5.0000000000000001E-3</v>
      </c>
      <c r="O188" s="21">
        <f>(((G188*$D$4*0.000000001*Input!G188*(238/236))-(N188*0.000000001))/Input!F188)*1000000</f>
        <v>0.43956812102609211</v>
      </c>
      <c r="P188" s="58">
        <f>O188*Input!N188/100</f>
        <v>2.6390564318124951E-5</v>
      </c>
      <c r="Q188" s="66">
        <f t="shared" si="731"/>
        <v>0.32796141457567607</v>
      </c>
      <c r="R188" s="67">
        <f>Q188*Input!N188/100</f>
        <v>1.9689978392925512E-5</v>
      </c>
      <c r="S188" s="65">
        <f>Input!S188*0.0000028263/0.000000000155125</f>
        <v>1.2095991097864369</v>
      </c>
      <c r="T188" s="9">
        <f>S188*Input!T188/100</f>
        <v>1.3373026216713512E-3</v>
      </c>
      <c r="U188" s="9">
        <f>S188*1/((U187+U189)/2)</f>
        <v>1.2087873154862954</v>
      </c>
      <c r="V188" s="9">
        <f>U188*Input!T188/100</f>
        <v>1.3364051221303433E-3</v>
      </c>
      <c r="W188" s="3">
        <v>3.0000000000000001E-3</v>
      </c>
      <c r="X188" s="21">
        <f>((($L$4*0.000000001*Input!G188/Input!W188*(232/229))-(W188*0.000000001))/Input!F188)*1000000000</f>
        <v>106.42121441130135</v>
      </c>
      <c r="Y188" s="21">
        <f>X188*Input!X188/100</f>
        <v>0.31791860607372913</v>
      </c>
      <c r="Z188" s="21">
        <f t="shared" si="732"/>
        <v>2.5985015535934672E-2</v>
      </c>
      <c r="AA188" s="21">
        <f>Z188*Input!X188/100</f>
        <v>7.7626627018750321E-5</v>
      </c>
      <c r="AB188" s="14">
        <v>0.05</v>
      </c>
      <c r="AC188" s="14">
        <v>0.85</v>
      </c>
      <c r="AD188" s="21">
        <f>(((Input!G188*$L$4*0.000000001*Input!U188*(230/229))-((AB188*0.000000000000001)+(Input!G188*AC188*0.000000000000001)))/Input!F188)*1000000000000</f>
        <v>8.8166042080677514</v>
      </c>
      <c r="AE188" s="21">
        <f>AD188*Input!V188/100</f>
        <v>2.3826087590007993E-2</v>
      </c>
      <c r="AF188" s="21">
        <f t="shared" si="733"/>
        <v>0.40193596982632146</v>
      </c>
      <c r="AG188" s="21">
        <f>AF188*Input!V188/100</f>
        <v>1.0861961585951182E-3</v>
      </c>
      <c r="AH188" s="9">
        <f t="shared" si="734"/>
        <v>15.467990360463101</v>
      </c>
      <c r="AI188" s="3">
        <f t="shared" si="735"/>
        <v>6.2309995190363739E-2</v>
      </c>
      <c r="AJ188" s="22">
        <f t="shared" si="736"/>
        <v>208.78731548629537</v>
      </c>
      <c r="AK188" s="3">
        <f t="shared" si="737"/>
        <v>1.3364051221303432</v>
      </c>
      <c r="AL188" s="3">
        <f t="shared" si="738"/>
        <v>1.2255587150285816</v>
      </c>
      <c r="AM188" s="3">
        <f t="shared" si="739"/>
        <v>3.3127804982991732E-3</v>
      </c>
      <c r="AN188" s="9">
        <f>AL188*1/((AN187+AN189)/2)</f>
        <v>1.2271404300670283</v>
      </c>
      <c r="AO188" s="21">
        <f t="shared" si="740"/>
        <v>3.3170559970321007E-3</v>
      </c>
      <c r="AP188" s="58">
        <f t="shared" si="741"/>
        <v>347.6651</v>
      </c>
      <c r="AQ188" s="58">
        <f t="shared" si="742"/>
        <v>6.4587000000000003</v>
      </c>
      <c r="AR188" s="58">
        <f t="shared" si="743"/>
        <v>1.8577360799228912</v>
      </c>
      <c r="AS188" s="67">
        <f t="shared" si="744"/>
        <v>7.9231929065663634E-2</v>
      </c>
      <c r="AT188" s="67">
        <f t="shared" si="745"/>
        <v>2.3674218528739948E-4</v>
      </c>
      <c r="AU188" s="58">
        <v>0.75</v>
      </c>
      <c r="AV188" s="58">
        <f t="shared" si="746"/>
        <v>0.375</v>
      </c>
      <c r="AW188" s="58">
        <f t="shared" si="747"/>
        <v>343.40859999999998</v>
      </c>
      <c r="AX188" s="57">
        <f t="shared" si="748"/>
        <v>6.9486441166999997</v>
      </c>
      <c r="AY188" s="47">
        <f t="shared" si="749"/>
        <v>6.7082371931001532</v>
      </c>
      <c r="AZ188" s="9" t="str">
        <f>Input!B188</f>
        <v>ETH2.2-3,8-4,0cm</v>
      </c>
      <c r="BA188" s="48">
        <f>Input!E188</f>
        <v>3.9</v>
      </c>
      <c r="BB188" s="58">
        <f t="shared" si="750"/>
        <v>551.08652569656908</v>
      </c>
      <c r="BC188" s="22">
        <f t="shared" si="751"/>
        <v>11.383087597492805</v>
      </c>
      <c r="BD188" s="9">
        <f t="shared" si="752"/>
        <v>343350.6</v>
      </c>
      <c r="BE188" s="49">
        <f t="shared" si="753"/>
        <v>3354.1185965500767</v>
      </c>
      <c r="BF188" s="89">
        <f t="shared" si="754"/>
        <v>1.9534272563646204</v>
      </c>
      <c r="BG188" s="85"/>
      <c r="BH188" s="85"/>
      <c r="BI188" s="85"/>
      <c r="BJ188" s="85"/>
      <c r="BK188" s="85"/>
      <c r="BL188" s="85"/>
      <c r="BM188" s="90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</row>
    <row r="189" spans="1:109" s="155" customFormat="1" ht="15" customHeight="1" x14ac:dyDescent="0.2">
      <c r="A189" s="138">
        <f>Input!A189</f>
        <v>8307</v>
      </c>
      <c r="B189" s="138" t="str">
        <f>Input!B189</f>
        <v>Hu1-13</v>
      </c>
      <c r="C189" s="138">
        <f>Input!O189</f>
        <v>2.0375578404569219</v>
      </c>
      <c r="D189" s="138">
        <f>C189*Input!P189/100</f>
        <v>1.4093584503397564E-2</v>
      </c>
      <c r="E189" s="139">
        <f>Input!M189</f>
        <v>2.7201449348402016</v>
      </c>
      <c r="F189" s="140">
        <f>E189*Input!N189/100</f>
        <v>3.1473593493284226E-4</v>
      </c>
      <c r="G189" s="141">
        <f t="shared" si="729"/>
        <v>375.05358361576697</v>
      </c>
      <c r="H189" s="140">
        <f>G189*Input!L189/100</f>
        <v>2.0163721119512437E-2</v>
      </c>
      <c r="I189" s="138">
        <v>0</v>
      </c>
      <c r="J189" s="142">
        <f>(((C189*$G$4*0.000000001*Input!G189*(234/233))-(I189*0.000000000000001))/Input!F189)*1000000000000</f>
        <v>739.68142066565895</v>
      </c>
      <c r="K189" s="138">
        <f>J189*Input!P189/100</f>
        <v>5.1163026642752261</v>
      </c>
      <c r="L189" s="143">
        <f t="shared" si="730"/>
        <v>10.229256379961257</v>
      </c>
      <c r="M189" s="144">
        <f>L189*Input!P189/100</f>
        <v>7.0754746852032063E-2</v>
      </c>
      <c r="N189" s="138">
        <v>0</v>
      </c>
      <c r="O189" s="142">
        <f>(((G189*$D$4*0.000000001*Input!G189*(238/236))-(N189*0.000000001))/Input!F189)*1000000</f>
        <v>13.715294548066575</v>
      </c>
      <c r="P189" s="138">
        <f>O189*Input!N189/100</f>
        <v>1.5869360478465231E-3</v>
      </c>
      <c r="Q189" s="145">
        <f t="shared" si="731"/>
        <v>10.23297001339861</v>
      </c>
      <c r="R189" s="146">
        <f>Q189*Input!N189/100</f>
        <v>1.1840116837362397E-3</v>
      </c>
      <c r="S189" s="144">
        <f>Input!S189*0.0000028263/0.000000000155125</f>
        <v>1.0008297164071613</v>
      </c>
      <c r="T189" s="138">
        <f>S189*Input!T189/100</f>
        <v>1.3268898953629306E-3</v>
      </c>
      <c r="U189" s="144">
        <f>S189</f>
        <v>1.0008297164071613</v>
      </c>
      <c r="V189" s="138">
        <f>U189*Input!T189/100</f>
        <v>1.3268898953629306E-3</v>
      </c>
      <c r="W189" s="147">
        <v>0</v>
      </c>
      <c r="X189" s="142">
        <f>((($L$4*0.000000001*Input!G189/Input!W189*(232/229))-(W189*0.000000001))/Input!F189)*1000000000</f>
        <v>0.75765064244115388</v>
      </c>
      <c r="Y189" s="142">
        <f>X189*Input!X189/100</f>
        <v>6.2261429398357358E-3</v>
      </c>
      <c r="Z189" s="142">
        <f t="shared" si="732"/>
        <v>1.8499660827544134E-4</v>
      </c>
      <c r="AA189" s="142">
        <f>Z189*Input!X189/100</f>
        <v>1.5202459576837977E-6</v>
      </c>
      <c r="AB189" s="143">
        <v>0</v>
      </c>
      <c r="AC189" s="143">
        <v>0.85</v>
      </c>
      <c r="AD189" s="142">
        <f>(((Input!G189*$L$4*0.000000001*Input!U189*(230/229))-((AB189*0.000000000000001)+(Input!G189*AC189*0.000000000000001)))/Input!F189)*1000000000000</f>
        <v>224.39474031657423</v>
      </c>
      <c r="AE189" s="142">
        <f>AD189*Input!V189/100</f>
        <v>0.76769998943199058</v>
      </c>
      <c r="AF189" s="142">
        <f t="shared" si="733"/>
        <v>10.229824935380011</v>
      </c>
      <c r="AG189" s="142">
        <f>AF189*Input!V189/100</f>
        <v>3.4998309156902628E-2</v>
      </c>
      <c r="AH189" s="138">
        <f t="shared" si="734"/>
        <v>55297.364804379715</v>
      </c>
      <c r="AI189" s="147">
        <f t="shared" si="735"/>
        <v>492.22471690897248</v>
      </c>
      <c r="AJ189" s="144">
        <f t="shared" si="736"/>
        <v>0.82971640716134054</v>
      </c>
      <c r="AK189" s="147">
        <f t="shared" si="737"/>
        <v>1.3268898953629307</v>
      </c>
      <c r="AL189" s="147">
        <f t="shared" si="738"/>
        <v>0.99969265247386818</v>
      </c>
      <c r="AM189" s="147">
        <f t="shared" si="739"/>
        <v>3.4221070675268207E-3</v>
      </c>
      <c r="AN189" s="138">
        <f>AF189/Q189</f>
        <v>0.99969265247386818</v>
      </c>
      <c r="AO189" s="142">
        <f t="shared" si="740"/>
        <v>3.4221070675268207E-3</v>
      </c>
      <c r="AP189" s="138">
        <f t="shared" si="741"/>
        <v>710.47029999999995</v>
      </c>
      <c r="AQ189" s="138" t="e">
        <f t="shared" si="742"/>
        <v>#VALUE!</v>
      </c>
      <c r="AR189" s="138" t="e">
        <f t="shared" si="743"/>
        <v>#VALUE!</v>
      </c>
      <c r="AS189" s="146">
        <f t="shared" si="744"/>
        <v>1.8078486307808461E-5</v>
      </c>
      <c r="AT189" s="146">
        <f t="shared" si="745"/>
        <v>1.485782369085768E-7</v>
      </c>
      <c r="AU189" s="138">
        <v>0.75</v>
      </c>
      <c r="AV189" s="138">
        <f t="shared" si="746"/>
        <v>0.375</v>
      </c>
      <c r="AW189" s="138">
        <f t="shared" si="747"/>
        <v>710.46889999999996</v>
      </c>
      <c r="AX189" s="148">
        <f t="shared" si="748"/>
        <v>325.20929945099999</v>
      </c>
      <c r="AY189" s="148">
        <f t="shared" si="749"/>
        <v>284.25107227865465</v>
      </c>
      <c r="AZ189" s="138" t="str">
        <f>Input!B189</f>
        <v>Hu1-13</v>
      </c>
      <c r="BA189" s="149">
        <f>Input!E189</f>
        <v>0</v>
      </c>
      <c r="BB189" s="138">
        <f t="shared" si="750"/>
        <v>6.1800535555235436</v>
      </c>
      <c r="BC189" s="144">
        <f t="shared" si="751"/>
        <v>11.399285625755809</v>
      </c>
      <c r="BD189" s="138">
        <f t="shared" si="752"/>
        <v>710410.89999999991</v>
      </c>
      <c r="BE189" s="150">
        <f t="shared" si="753"/>
        <v>142125.53613932733</v>
      </c>
      <c r="BF189" s="151">
        <f t="shared" si="754"/>
        <v>40.008939487520799</v>
      </c>
      <c r="BG189" s="152"/>
      <c r="BH189" s="152"/>
      <c r="BI189" s="152"/>
      <c r="BJ189" s="152"/>
      <c r="BK189" s="152"/>
      <c r="BL189" s="152"/>
      <c r="BM189" s="156"/>
      <c r="BN189" s="152"/>
      <c r="BO189" s="152"/>
      <c r="BP189" s="152"/>
      <c r="BQ189" s="152"/>
      <c r="BR189" s="152"/>
      <c r="BS189" s="152"/>
      <c r="BT189" s="152"/>
      <c r="BU189" s="152"/>
      <c r="BV189" s="152"/>
      <c r="BW189" s="152"/>
      <c r="BX189" s="152"/>
      <c r="BY189" s="152"/>
      <c r="BZ189" s="152"/>
      <c r="CA189" s="152"/>
      <c r="CB189" s="152"/>
      <c r="CC189" s="152"/>
      <c r="CD189" s="152"/>
      <c r="CE189" s="152"/>
      <c r="CF189" s="152"/>
      <c r="CG189" s="152"/>
      <c r="CH189" s="152"/>
      <c r="CI189" s="152"/>
      <c r="CJ189" s="152"/>
      <c r="CK189" s="152"/>
      <c r="CL189" s="152"/>
      <c r="CM189" s="152"/>
      <c r="CN189" s="152"/>
      <c r="CO189" s="152"/>
      <c r="CP189" s="152"/>
      <c r="CQ189" s="152"/>
      <c r="CR189" s="152"/>
      <c r="CS189" s="152"/>
      <c r="CT189" s="152"/>
      <c r="CU189" s="152"/>
      <c r="CV189" s="152"/>
      <c r="CW189" s="152"/>
      <c r="CX189" s="152"/>
      <c r="CY189" s="152"/>
      <c r="CZ189" s="152"/>
      <c r="DA189" s="152"/>
      <c r="DB189" s="152"/>
      <c r="DC189" s="152"/>
      <c r="DD189" s="152"/>
      <c r="DE189" s="152"/>
    </row>
    <row r="190" spans="1:109" ht="15" customHeight="1" x14ac:dyDescent="0.2">
      <c r="A190" s="9">
        <f>Input!A190</f>
        <v>8353</v>
      </c>
      <c r="B190" s="9" t="str">
        <f>Input!B190</f>
        <v>ETH2.2-4,0-4,2cm</v>
      </c>
      <c r="C190" s="9">
        <f>Input!O190</f>
        <v>1.2141316487928504</v>
      </c>
      <c r="D190" s="9">
        <f>C190*Input!P190/100</f>
        <v>3.4069603671596491E-3</v>
      </c>
      <c r="E190" s="11">
        <f>Input!M190</f>
        <v>1.2898126409154971</v>
      </c>
      <c r="F190" s="12">
        <f>E190*Input!N190/100</f>
        <v>7.5624628643236499E-5</v>
      </c>
      <c r="G190" s="13">
        <f t="shared" si="729"/>
        <v>177.83936692942873</v>
      </c>
      <c r="H190" s="12">
        <f>G190*Input!L190/100</f>
        <v>2.3920079853175093E-2</v>
      </c>
      <c r="I190" s="9">
        <v>0.3</v>
      </c>
      <c r="J190" s="21">
        <f>(((C190*$G$4*0.000000001*Input!G190*(234/233))-(I190*0.000000000000001))/Input!F190)*1000000000000</f>
        <v>25.578010514269078</v>
      </c>
      <c r="K190" s="9">
        <f>J190*Input!P190/100</f>
        <v>7.1774150834095871E-2</v>
      </c>
      <c r="L190" s="14">
        <f t="shared" si="730"/>
        <v>0.3537252929840291</v>
      </c>
      <c r="M190" s="22">
        <f>L190*Input!P190/100</f>
        <v>9.9258433404377541E-4</v>
      </c>
      <c r="N190" s="9">
        <v>5.0000000000000001E-3</v>
      </c>
      <c r="O190" s="21">
        <f>(((G190*$D$4*0.000000001*Input!G190*(238/236))-(N190*0.000000001))/Input!F190)*1000000</f>
        <v>0.37740201401018392</v>
      </c>
      <c r="P190" s="58">
        <f>O190*Input!N190/100</f>
        <v>2.2127932579782783E-5</v>
      </c>
      <c r="Q190" s="66">
        <f t="shared" si="731"/>
        <v>0.2815793331180676</v>
      </c>
      <c r="R190" s="67">
        <f>Q190*Input!N190/100</f>
        <v>1.6509632349043754E-5</v>
      </c>
      <c r="S190" s="65">
        <f>Input!S190*0.0000028263/0.000000000155125</f>
        <v>1.2560366547961994</v>
      </c>
      <c r="T190" s="9">
        <f>S190*Input!T190/100</f>
        <v>1.1091269327704609E-3</v>
      </c>
      <c r="U190" s="9">
        <f>S190*1/((U189+U191)/2)</f>
        <v>1.2565097780826502</v>
      </c>
      <c r="V190" s="9">
        <f>U190*Input!T190/100</f>
        <v>1.109544718173076E-3</v>
      </c>
      <c r="W190" s="3">
        <v>3.0000000000000001E-3</v>
      </c>
      <c r="X190" s="21">
        <f>((($L$4*0.000000001*Input!G190/Input!W190*(232/229))-(W190*0.000000001))/Input!F190)*1000000000</f>
        <v>127.22463303057364</v>
      </c>
      <c r="Y190" s="21">
        <f>X190*Input!X190/100</f>
        <v>0.40238881950042504</v>
      </c>
      <c r="Z190" s="21">
        <f t="shared" si="732"/>
        <v>3.1064615115893382E-2</v>
      </c>
      <c r="AA190" s="21">
        <f>Z190*Input!X190/100</f>
        <v>9.8251836196811668E-5</v>
      </c>
      <c r="AB190" s="14">
        <v>0.05</v>
      </c>
      <c r="AC190" s="14">
        <v>0.85</v>
      </c>
      <c r="AD190" s="21">
        <f>(((Input!G190*$L$4*0.000000001*Input!U190*(230/229))-((AB190*0.000000000000001)+(Input!G190*AC190*0.000000000000001)))/Input!F190)*1000000000000</f>
        <v>7.8986969274033987</v>
      </c>
      <c r="AE190" s="21">
        <f>AD190*Input!V190/100</f>
        <v>2.0026094846798462E-2</v>
      </c>
      <c r="AF190" s="21">
        <f t="shared" si="733"/>
        <v>0.36008993201429584</v>
      </c>
      <c r="AG190" s="21">
        <f>AF190*Input!V190/100</f>
        <v>9.1296009939022824E-4</v>
      </c>
      <c r="AH190" s="9">
        <f t="shared" si="734"/>
        <v>11.591643117769241</v>
      </c>
      <c r="AI190" s="3">
        <f t="shared" si="735"/>
        <v>4.6987674364744179E-2</v>
      </c>
      <c r="AJ190" s="22">
        <f t="shared" si="736"/>
        <v>256.5097780826502</v>
      </c>
      <c r="AK190" s="3">
        <f t="shared" si="737"/>
        <v>1.109544718173076</v>
      </c>
      <c r="AL190" s="3">
        <f t="shared" si="738"/>
        <v>1.2788223056956682</v>
      </c>
      <c r="AM190" s="3">
        <f t="shared" si="739"/>
        <v>3.2431506328940221E-3</v>
      </c>
      <c r="AN190" s="9">
        <f>AL190*1/((AN189+AN191)/2)</f>
        <v>1.2774389948366172</v>
      </c>
      <c r="AO190" s="21">
        <f t="shared" si="740"/>
        <v>3.2396424946108224E-3</v>
      </c>
      <c r="AP190" s="58">
        <f t="shared" si="741"/>
        <v>331.42720000000003</v>
      </c>
      <c r="AQ190" s="58">
        <f t="shared" si="742"/>
        <v>5.0220000000000002</v>
      </c>
      <c r="AR190" s="58">
        <f t="shared" si="743"/>
        <v>1.515264890751272</v>
      </c>
      <c r="AS190" s="67">
        <f t="shared" si="744"/>
        <v>0.11032278105036862</v>
      </c>
      <c r="AT190" s="67">
        <f t="shared" si="745"/>
        <v>3.489912277013711E-4</v>
      </c>
      <c r="AU190" s="58">
        <v>0.75</v>
      </c>
      <c r="AV190" s="58">
        <f t="shared" si="746"/>
        <v>0.375</v>
      </c>
      <c r="AW190" s="58">
        <f t="shared" si="747"/>
        <v>325.80669999999998</v>
      </c>
      <c r="AX190" s="57">
        <f t="shared" si="748"/>
        <v>5.7039449786</v>
      </c>
      <c r="AY190" s="47">
        <f t="shared" si="749"/>
        <v>5.6706958532156371</v>
      </c>
      <c r="AZ190" s="9" t="str">
        <f>Input!B190</f>
        <v>ETH2.2-4,0-4,2cm</v>
      </c>
      <c r="BA190" s="48">
        <f>Input!E190</f>
        <v>4.0999999999999996</v>
      </c>
      <c r="BB190" s="58">
        <f t="shared" si="750"/>
        <v>644.19035277593548</v>
      </c>
      <c r="BC190" s="22">
        <f t="shared" si="751"/>
        <v>10.752363124657233</v>
      </c>
      <c r="BD190" s="9">
        <f t="shared" si="752"/>
        <v>325748.69999999995</v>
      </c>
      <c r="BE190" s="49">
        <f t="shared" si="753"/>
        <v>2835.3479266078184</v>
      </c>
      <c r="BF190" s="89">
        <f t="shared" si="754"/>
        <v>1.7405092814898029</v>
      </c>
      <c r="BG190" s="85"/>
      <c r="BH190" s="85"/>
      <c r="BI190" s="85"/>
      <c r="BJ190" s="85"/>
      <c r="BK190" s="85"/>
      <c r="BL190" s="85"/>
      <c r="BM190" s="90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</row>
    <row r="191" spans="1:109" s="155" customFormat="1" ht="15" customHeight="1" x14ac:dyDescent="0.2">
      <c r="A191" s="138">
        <f>Input!A191</f>
        <v>8307</v>
      </c>
      <c r="B191" s="138" t="str">
        <f>Input!B191</f>
        <v>Hu1-13</v>
      </c>
      <c r="C191" s="138">
        <f>Input!O191</f>
        <v>2.044155814800046</v>
      </c>
      <c r="D191" s="138">
        <f>C191*Input!P191/100</f>
        <v>1.3497955143759899E-2</v>
      </c>
      <c r="E191" s="139">
        <f>Input!M191</f>
        <v>2.7190636684663847</v>
      </c>
      <c r="F191" s="140">
        <f>E191*Input!N191/100</f>
        <v>3.5183790587234456E-4</v>
      </c>
      <c r="G191" s="141">
        <f t="shared" si="729"/>
        <v>374.9044986081451</v>
      </c>
      <c r="H191" s="140">
        <f>G191*Input!L191/100</f>
        <v>2.0679014782301684E-2</v>
      </c>
      <c r="I191" s="138">
        <v>0</v>
      </c>
      <c r="J191" s="142">
        <f>(((C191*$G$4*0.000000001*Input!G191*(234/233))-(I191*0.000000000000001))/Input!F191)*1000000000000</f>
        <v>742.07664054051816</v>
      </c>
      <c r="K191" s="138">
        <f>J191*Input!P191/100</f>
        <v>4.900075197167757</v>
      </c>
      <c r="L191" s="143">
        <f t="shared" si="730"/>
        <v>10.262380529766538</v>
      </c>
      <c r="M191" s="144">
        <f>L191*Input!P191/100</f>
        <v>6.7764478155758132E-2</v>
      </c>
      <c r="N191" s="138">
        <v>0</v>
      </c>
      <c r="O191" s="142">
        <f>(((G191*$D$4*0.000000001*Input!G191*(238/236))-(N191*0.000000001))/Input!F191)*1000000</f>
        <v>13.709842674303573</v>
      </c>
      <c r="P191" s="138">
        <f>O191*Input!N191/100</f>
        <v>1.774008601676812E-3</v>
      </c>
      <c r="Q191" s="145">
        <f t="shared" si="731"/>
        <v>10.228902374855513</v>
      </c>
      <c r="R191" s="146">
        <f>Q191*Input!N191/100</f>
        <v>1.3235863627171661E-3</v>
      </c>
      <c r="S191" s="144">
        <f>Input!S191*0.0000028263/0.000000000155125</f>
        <v>0.99841720821737645</v>
      </c>
      <c r="T191" s="138">
        <f>S191*Input!T191/100</f>
        <v>1.1127339487344698E-3</v>
      </c>
      <c r="U191" s="144">
        <f>S191</f>
        <v>0.99841720821737645</v>
      </c>
      <c r="V191" s="138">
        <f>U191*Input!T191/100</f>
        <v>1.1127339487344698E-3</v>
      </c>
      <c r="W191" s="147">
        <v>0</v>
      </c>
      <c r="X191" s="142">
        <f>((($L$4*0.000000001*Input!G191/Input!W191*(232/229))-(W191*0.000000001))/Input!F191)*1000000000</f>
        <v>0.71794979463548825</v>
      </c>
      <c r="Y191" s="142">
        <f>X191*Input!X191/100</f>
        <v>6.5369284828665948E-3</v>
      </c>
      <c r="Z191" s="142">
        <f t="shared" si="732"/>
        <v>1.753027971990809E-4</v>
      </c>
      <c r="AA191" s="142">
        <f>Z191*Input!X191/100</f>
        <v>1.5961308948053491E-6</v>
      </c>
      <c r="AB191" s="143">
        <v>0</v>
      </c>
      <c r="AC191" s="143">
        <v>0.85</v>
      </c>
      <c r="AD191" s="142">
        <f>(((Input!G191*$L$4*0.000000001*Input!U191*(230/229))-((AB191*0.000000000000001)+(Input!G191*AC191*0.000000000000001)))/Input!F191)*1000000000000</f>
        <v>224.92940510587323</v>
      </c>
      <c r="AE191" s="142">
        <f>AD191*Input!V191/100</f>
        <v>0.81632157719693121</v>
      </c>
      <c r="AF191" s="142">
        <f t="shared" si="733"/>
        <v>10.254199513794479</v>
      </c>
      <c r="AG191" s="142">
        <f>AF191*Input!V191/100</f>
        <v>3.7214895562688449E-2</v>
      </c>
      <c r="AH191" s="138">
        <f t="shared" si="734"/>
        <v>58494.215024700366</v>
      </c>
      <c r="AI191" s="147">
        <f t="shared" si="735"/>
        <v>573.33956742596217</v>
      </c>
      <c r="AJ191" s="144">
        <f t="shared" si="736"/>
        <v>-1.5827917826235494</v>
      </c>
      <c r="AK191" s="147">
        <f t="shared" si="737"/>
        <v>1.1127339487344698</v>
      </c>
      <c r="AL191" s="147">
        <f t="shared" si="738"/>
        <v>1.0024731039569945</v>
      </c>
      <c r="AM191" s="147">
        <f t="shared" si="739"/>
        <v>3.6405217892525009E-3</v>
      </c>
      <c r="AN191" s="138">
        <f>AF191/Q191</f>
        <v>1.0024731039569945</v>
      </c>
      <c r="AO191" s="142">
        <f t="shared" si="740"/>
        <v>3.6405217892525009E-3</v>
      </c>
      <c r="AP191" s="138" t="str">
        <f t="shared" si="741"/>
        <v>Out of range</v>
      </c>
      <c r="AQ191" s="138" t="e">
        <f t="shared" si="742"/>
        <v>#VALUE!</v>
      </c>
      <c r="AR191" s="138" t="e">
        <f t="shared" si="743"/>
        <v>#VALUE!</v>
      </c>
      <c r="AS191" s="146">
        <f t="shared" si="744"/>
        <v>1.7137987124601639E-5</v>
      </c>
      <c r="AT191" s="146">
        <f t="shared" si="745"/>
        <v>1.5605702484640354E-7</v>
      </c>
      <c r="AU191" s="138">
        <v>0.75</v>
      </c>
      <c r="AV191" s="138">
        <f t="shared" si="746"/>
        <v>0.375</v>
      </c>
      <c r="AW191" s="138" t="str">
        <f t="shared" si="747"/>
        <v>Out of range</v>
      </c>
      <c r="AX191" s="148">
        <f t="shared" si="748"/>
        <v>222.8738544837</v>
      </c>
      <c r="AY191" s="148" t="e">
        <f t="shared" si="749"/>
        <v>#VALUE!</v>
      </c>
      <c r="AZ191" s="138" t="str">
        <f>Input!B191</f>
        <v>Hu1-13</v>
      </c>
      <c r="BA191" s="149">
        <f>Input!E191</f>
        <v>0</v>
      </c>
      <c r="BB191" s="138" t="e">
        <f t="shared" si="750"/>
        <v>#VALUE!</v>
      </c>
      <c r="BC191" s="144" t="e">
        <f t="shared" si="751"/>
        <v>#VALUE!</v>
      </c>
      <c r="BD191" s="138" t="e">
        <f t="shared" si="752"/>
        <v>#VALUE!</v>
      </c>
      <c r="BE191" s="150" t="e">
        <f t="shared" si="753"/>
        <v>#VALUE!</v>
      </c>
      <c r="BF191" s="151" t="e">
        <f t="shared" si="754"/>
        <v>#VALUE!</v>
      </c>
      <c r="BG191" s="152"/>
      <c r="BH191" s="152"/>
      <c r="BI191" s="152"/>
      <c r="BJ191" s="152"/>
      <c r="BK191" s="152"/>
      <c r="BL191" s="152"/>
      <c r="BM191" s="156"/>
      <c r="BN191" s="152"/>
      <c r="BO191" s="152"/>
      <c r="BP191" s="152"/>
      <c r="BQ191" s="152"/>
      <c r="BR191" s="152"/>
      <c r="BS191" s="152"/>
      <c r="BT191" s="152"/>
      <c r="BU191" s="152"/>
      <c r="BV191" s="152"/>
      <c r="BW191" s="152"/>
      <c r="BX191" s="152"/>
      <c r="BY191" s="152"/>
      <c r="BZ191" s="152"/>
      <c r="CA191" s="152"/>
      <c r="CB191" s="152"/>
      <c r="CC191" s="152"/>
      <c r="CD191" s="152"/>
      <c r="CE191" s="152"/>
      <c r="CF191" s="152"/>
      <c r="CG191" s="152"/>
      <c r="CH191" s="152"/>
      <c r="CI191" s="152"/>
      <c r="CJ191" s="152"/>
      <c r="CK191" s="152"/>
      <c r="CL191" s="152"/>
      <c r="CM191" s="152"/>
      <c r="CN191" s="152"/>
      <c r="CO191" s="152"/>
      <c r="CP191" s="152"/>
      <c r="CQ191" s="152"/>
      <c r="CR191" s="152"/>
      <c r="CS191" s="152"/>
      <c r="CT191" s="152"/>
      <c r="CU191" s="152"/>
      <c r="CV191" s="152"/>
      <c r="CW191" s="152"/>
      <c r="CX191" s="152"/>
      <c r="CY191" s="152"/>
      <c r="CZ191" s="152"/>
      <c r="DA191" s="152"/>
      <c r="DB191" s="152"/>
      <c r="DC191" s="152"/>
      <c r="DD191" s="152"/>
      <c r="DE191" s="152"/>
    </row>
    <row r="192" spans="1:109" ht="15" customHeight="1" x14ac:dyDescent="0.2">
      <c r="A192" s="9">
        <f>Input!A192</f>
        <v>8354</v>
      </c>
      <c r="B192" s="9" t="str">
        <f>Input!B192</f>
        <v>ETH2.1-7,8-8,1cm</v>
      </c>
      <c r="C192" s="9">
        <f>Input!O192</f>
        <v>2.2484772650276561</v>
      </c>
      <c r="D192" s="9">
        <f>C192*Input!P192/100</f>
        <v>7.4005999178317185E-3</v>
      </c>
      <c r="E192" s="11">
        <f>Input!M192</f>
        <v>2.3689277617830959</v>
      </c>
      <c r="F192" s="12">
        <f>E192*Input!N192/100</f>
        <v>1.4900979186093088E-4</v>
      </c>
      <c r="G192" s="13">
        <f t="shared" ref="G192:G197" si="755">E192*137.88</f>
        <v>326.62775979465323</v>
      </c>
      <c r="H192" s="12">
        <f>G192*Input!L192/100</f>
        <v>2.3549160921409667E-2</v>
      </c>
      <c r="I192" s="9">
        <v>0.3</v>
      </c>
      <c r="J192" s="21">
        <f>(((C192*$G$4*0.000000001*Input!G192*(234/233))-(I192*0.000000000000001))/Input!F192)*1000000000000</f>
        <v>37.444805406045312</v>
      </c>
      <c r="K192" s="9">
        <f>J192*Input!P192/100</f>
        <v>0.12324519714803304</v>
      </c>
      <c r="L192" s="14">
        <f t="shared" ref="L192:L197" si="756">(J192/234)*602200000000*0.0000028263/(365.2425*24*60)</f>
        <v>0.51783444046964922</v>
      </c>
      <c r="M192" s="22">
        <f>L192*Input!P192/100</f>
        <v>1.7043914907198241E-3</v>
      </c>
      <c r="N192" s="9">
        <v>5.0000000000000001E-3</v>
      </c>
      <c r="O192" s="21">
        <f>(((G192*$D$4*0.000000001*Input!G192*(238/236))-(N192*0.000000001))/Input!F192)*1000000</f>
        <v>0.54793899086746323</v>
      </c>
      <c r="P192" s="58">
        <f>O192*Input!N192/100</f>
        <v>3.4466342240926928E-5</v>
      </c>
      <c r="Q192" s="66">
        <f t="shared" ref="Q192:Q197" si="757">(O192/238.05)*602200000000000000*0.00000000015512/(365.2425*24*60)</f>
        <v>0.40881683168146493</v>
      </c>
      <c r="R192" s="67">
        <f>Q192*Input!N192/100</f>
        <v>2.5715309677593309E-5</v>
      </c>
      <c r="S192" s="65">
        <f>Input!S192*0.0000028263/0.000000000155125</f>
        <v>1.2685263910738531</v>
      </c>
      <c r="T192" s="9">
        <f>S192*Input!T192/100</f>
        <v>8.1887685365364588E-4</v>
      </c>
      <c r="U192" s="9">
        <f>S192*1/((U191+U193)/2)</f>
        <v>1.2706326326690345</v>
      </c>
      <c r="V192" s="9">
        <f>U192*Input!T192/100</f>
        <v>8.2023650411313417E-4</v>
      </c>
      <c r="W192" s="3">
        <v>3.0000000000000001E-3</v>
      </c>
      <c r="X192" s="21">
        <f>((($L$4*0.000000001*Input!G192/Input!W192*(232/229))-(W192*0.000000001))/Input!F192)*1000000000</f>
        <v>0.66084994442671607</v>
      </c>
      <c r="Y192" s="21">
        <f>X192*Input!X192/100</f>
        <v>2.080083724314884E-3</v>
      </c>
      <c r="Z192" s="21">
        <f t="shared" ref="Z192:Z197" si="758">(X192/232)*6.022E+23*0.000000001*0.000000000049475/(365.2425*24*60)</f>
        <v>1.6136064757240909E-4</v>
      </c>
      <c r="AA192" s="21">
        <f>Z192*Input!X192/100</f>
        <v>5.0789692817701201E-7</v>
      </c>
      <c r="AB192" s="14">
        <v>0.05</v>
      </c>
      <c r="AC192" s="14">
        <v>0.85</v>
      </c>
      <c r="AD192" s="21">
        <f>(((Input!G192*$L$4*0.000000001*Input!U192*(230/229))-((AB192*0.000000000000001)+(Input!G192*AC192*0.000000000000001)))/Input!F192)*1000000000000</f>
        <v>11.895337614385294</v>
      </c>
      <c r="AE192" s="21">
        <f>AD192*Input!V192/100</f>
        <v>4.4199127310466005E-2</v>
      </c>
      <c r="AF192" s="21">
        <f t="shared" ref="AF192:AF197" si="759">(AD192/230)*602200000000*0.0000091577/(365.2425*24*60)</f>
        <v>0.54229088066292086</v>
      </c>
      <c r="AG192" s="21">
        <f>AF192*Input!V192/100</f>
        <v>2.0149729625781442E-3</v>
      </c>
      <c r="AH192" s="9">
        <f t="shared" ref="AH192:AH197" si="760">AF192/Z192</f>
        <v>3360.7381280468203</v>
      </c>
      <c r="AI192" s="3">
        <f t="shared" ref="AI192:AI197" si="761">AH192*SQRT((AG192/AF192)^2+(AA192/Z192)^2)</f>
        <v>16.365622753218442</v>
      </c>
      <c r="AJ192" s="22">
        <f t="shared" ref="AJ192:AJ197" si="762">(U192-1)*1000</f>
        <v>270.63263266903448</v>
      </c>
      <c r="AK192" s="3">
        <f t="shared" ref="AK192:AK197" si="763">V192*1000</f>
        <v>0.8202365041131342</v>
      </c>
      <c r="AL192" s="3">
        <f t="shared" ref="AL192:AL197" si="764">AF192/Q192</f>
        <v>1.3264886341212438</v>
      </c>
      <c r="AM192" s="3">
        <f t="shared" ref="AM192:AM197" si="765">AL192*SQRT((R192/Q192)^2+(AG192/AF192)^2)</f>
        <v>4.9294977979332712E-3</v>
      </c>
      <c r="AN192" s="9">
        <f>AL192*1/((AN191+AN193)/2)</f>
        <v>1.3238298241913569</v>
      </c>
      <c r="AO192" s="21">
        <f t="shared" ref="AO192:AO197" si="766">AN192*SQRT((R192/Q192)^2+(AG192/AF192)^2)</f>
        <v>4.9196171269969653E-3</v>
      </c>
      <c r="AP192" s="58">
        <f t="shared" ref="AP192:AP197" si="767">ThU_Alter_Kombi(AN192,U192)</f>
        <v>377.06540000000001</v>
      </c>
      <c r="AQ192" s="58">
        <f t="shared" ref="AQ192:AQ197" si="768">Montealter(AN192,AO192,U192,V192)</f>
        <v>10.2234</v>
      </c>
      <c r="AR192" s="58">
        <f t="shared" ref="AR192:AR197" si="769">(AQ192/AP192)*100</f>
        <v>2.7113068449133757</v>
      </c>
      <c r="AS192" s="67">
        <f t="shared" ref="AS192:AS197" si="770">Z192/Q192</f>
        <v>3.9470157554113473E-4</v>
      </c>
      <c r="AT192" s="67">
        <f t="shared" ref="AT192:AT197" si="771">AS192*SQRT((Y192/X192)^2+(P192/O192)^2)</f>
        <v>1.2426062158625586E-6</v>
      </c>
      <c r="AU192" s="58">
        <v>0.75</v>
      </c>
      <c r="AV192" s="58">
        <f t="shared" ref="AV192:AV197" si="772">AU192/2</f>
        <v>0.375</v>
      </c>
      <c r="AW192" s="58">
        <f t="shared" ref="AW192:AW197" si="773">marincorr_age(AN192,U192,AS192,AU192)</f>
        <v>377.04730000000001</v>
      </c>
      <c r="AX192" s="57">
        <f t="shared" ref="AX192:AX197" si="774">marincorr_age_error(AN192, AO192, U192, V192, AS192, AT192, AU192, AV192)</f>
        <v>10.508612836899999</v>
      </c>
      <c r="AY192" s="47">
        <f t="shared" ref="AY192:AY197" si="775">SQRT(((AU192*EXP(-0.0000091577*AW192*1000))/(0.0000091577*(EXP(-0.0000091577*AW192*1000)+(AJ192/1000)*EXP(-(0.0000091577-0.0000028263)*AW192*1000)-AS192*AU192*EXP(-0.0000091577*AW192*1000))))^2*AT192^2+((AS192*EXP(-0.0000091577*AW192*1000))/(0.0000091577*(EXP(-0.0000091577*AW192*1000)+(AJ192/1000)*EXP(-(0.0000091577-0.0000028263)*AW192*1000)-AS192*AU192*EXP(-0.0000091577*AW192*1000))))^2*AV192^2+((0.0000091577/(0.0000091577-0.0000028263))*(EXP(-(0.0000091577-0.0000028263)*AW192*1000)-1)/(0.0000091577*(EXP(-0.0000091577*AW192*1000)+(AJ192/1000)*EXP(-(0.0000091577-0.0000028263)*AW192*1000)-AS192*AU192*EXP(-0.0000091577*AW192*1000))))^2*T192^2+(1/(0.0000091577*(EXP(-0.0000091577*AW192*1000)+(AJ192/1000)*EXP(-(0.0000091577-0.0000028263)*AW192*1000)-AS192*AU192*EXP(-0.0000091577*AW192*1000))))^2*AO192^2)/1000</f>
        <v>9.7308001810711993</v>
      </c>
      <c r="AZ192" s="9" t="str">
        <f>Input!B192</f>
        <v>ETH2.1-7,8-8,1cm</v>
      </c>
      <c r="BA192" s="48">
        <f>Input!E192</f>
        <v>7.95</v>
      </c>
      <c r="BB192" s="58">
        <f t="shared" ref="BB192:BB197" si="776">((U192-1)*EXP(0.0000028263*AW192*1000))*1000</f>
        <v>785.57119192152459</v>
      </c>
      <c r="BC192" s="22">
        <f t="shared" ref="BC192:BC197" si="777">SQRT((EXP(0.0000028263*AW192*1000)*V192)^2+((U192-1)*0.0000028263*EXP(0.0000028263*AW192*1000)*AX192*1000)^2)*1000</f>
        <v>23.453018035546517</v>
      </c>
      <c r="BD192" s="9">
        <f t="shared" ref="BD192:BD197" si="778">AW192*1000-58</f>
        <v>376989.3</v>
      </c>
      <c r="BE192" s="49">
        <f t="shared" ref="BE192:BE197" si="779">AY192/2*1000</f>
        <v>4865.4000905355997</v>
      </c>
      <c r="BF192" s="89">
        <f t="shared" ref="BF192:BF197" si="780">AY192/AW192*100</f>
        <v>2.5807903096166447</v>
      </c>
      <c r="BG192" s="85"/>
      <c r="BH192" s="85"/>
      <c r="BI192" s="85"/>
      <c r="BJ192" s="85"/>
      <c r="BK192" s="85"/>
      <c r="BL192" s="85"/>
      <c r="BM192" s="90"/>
      <c r="BN192" s="85"/>
      <c r="BO192" s="85"/>
      <c r="BP192" s="85"/>
      <c r="BQ192" s="85"/>
      <c r="BR192" s="85"/>
      <c r="BS192" s="85"/>
      <c r="BT192" s="85"/>
      <c r="BU192" s="85"/>
      <c r="BV192" s="85"/>
      <c r="BW192" s="85"/>
      <c r="BX192" s="85"/>
      <c r="BY192" s="85"/>
      <c r="BZ192" s="85"/>
      <c r="CA192" s="85"/>
      <c r="CB192" s="85"/>
      <c r="CC192" s="85"/>
      <c r="CD192" s="85"/>
      <c r="CE192" s="85"/>
      <c r="CF192" s="85"/>
      <c r="CG192" s="85"/>
      <c r="CH192" s="85"/>
      <c r="CI192" s="85"/>
      <c r="CJ192" s="85"/>
      <c r="CK192" s="85"/>
      <c r="CL192" s="85"/>
      <c r="CM192" s="85"/>
      <c r="CN192" s="85"/>
      <c r="CO192" s="85"/>
      <c r="CP192" s="85"/>
      <c r="CQ192" s="85"/>
      <c r="CR192" s="85"/>
      <c r="CS192" s="85"/>
      <c r="CT192" s="85"/>
      <c r="CU192" s="85"/>
      <c r="CV192" s="85"/>
      <c r="CW192" s="85"/>
      <c r="CX192" s="85"/>
      <c r="CY192" s="85"/>
      <c r="CZ192" s="85"/>
      <c r="DA192" s="85"/>
      <c r="DB192" s="85"/>
      <c r="DC192" s="85"/>
      <c r="DD192" s="85"/>
      <c r="DE192" s="85"/>
    </row>
    <row r="193" spans="1:109" s="155" customFormat="1" ht="15" customHeight="1" x14ac:dyDescent="0.2">
      <c r="A193" s="138">
        <f>Input!A193</f>
        <v>8307</v>
      </c>
      <c r="B193" s="138" t="str">
        <f>Input!B193</f>
        <v>Hu1-13</v>
      </c>
      <c r="C193" s="138">
        <f>Input!O193</f>
        <v>2.0287407802539477</v>
      </c>
      <c r="D193" s="138">
        <f>C193*Input!P193/100</f>
        <v>1.2954979640868773E-2</v>
      </c>
      <c r="E193" s="139">
        <f>Input!M193</f>
        <v>2.7197948760005635</v>
      </c>
      <c r="F193" s="140">
        <f>E193*Input!N193/100</f>
        <v>4.0191499736327011E-4</v>
      </c>
      <c r="G193" s="141">
        <f t="shared" si="755"/>
        <v>375.00531750295767</v>
      </c>
      <c r="H193" s="140">
        <f>G193*Input!L193/100</f>
        <v>1.7374634858162853E-2</v>
      </c>
      <c r="I193" s="138">
        <v>0</v>
      </c>
      <c r="J193" s="142">
        <f>(((C193*$G$4*0.000000001*Input!G193*(234/233))-(I193*0.000000000000001))/Input!F193)*1000000000000</f>
        <v>736.48062042944684</v>
      </c>
      <c r="K193" s="138">
        <f>J193*Input!P193/100</f>
        <v>4.7029623185095044</v>
      </c>
      <c r="L193" s="143">
        <f t="shared" si="756"/>
        <v>10.184991639327661</v>
      </c>
      <c r="M193" s="144">
        <f>L193*Input!P193/100</f>
        <v>6.5038550323512578E-2</v>
      </c>
      <c r="N193" s="138">
        <v>0</v>
      </c>
      <c r="O193" s="142">
        <f>(((G193*$D$4*0.000000001*Input!G193*(238/236))-(N193*0.000000001))/Input!F193)*1000000</f>
        <v>13.713529509728618</v>
      </c>
      <c r="P193" s="138">
        <f>O193*Input!N193/100</f>
        <v>2.0265032577929461E-3</v>
      </c>
      <c r="Q193" s="145">
        <f t="shared" si="757"/>
        <v>10.231653119742298</v>
      </c>
      <c r="R193" s="146">
        <f>Q193*Input!N193/100</f>
        <v>1.5119724185561219E-3</v>
      </c>
      <c r="S193" s="144">
        <f>Input!S193*0.0000028263/0.000000000155125</f>
        <v>0.99826752733713697</v>
      </c>
      <c r="T193" s="138">
        <f>S193*Input!T193/100</f>
        <v>1.7629154545705404E-3</v>
      </c>
      <c r="U193" s="144">
        <f>S193</f>
        <v>0.99826752733713697</v>
      </c>
      <c r="V193" s="138">
        <f>U193*Input!T193/100</f>
        <v>1.7629154545705404E-3</v>
      </c>
      <c r="W193" s="147">
        <v>0</v>
      </c>
      <c r="X193" s="142">
        <f>((($L$4*0.000000001*Input!G193/Input!W193*(232/229))-(W193*0.000000001))/Input!F193)*1000000000</f>
        <v>0.78996107166200802</v>
      </c>
      <c r="Y193" s="142">
        <f>X193*Input!X193/100</f>
        <v>3.7666736879057379E-3</v>
      </c>
      <c r="Z193" s="142">
        <f t="shared" si="758"/>
        <v>1.9288589059495838E-4</v>
      </c>
      <c r="AA193" s="142">
        <f>Z193*Input!X193/100</f>
        <v>9.1971393899666789E-7</v>
      </c>
      <c r="AB193" s="143">
        <v>0</v>
      </c>
      <c r="AC193" s="143">
        <v>0.85</v>
      </c>
      <c r="AD193" s="142">
        <f>(((Input!G193*$L$4*0.000000001*Input!U193*(230/229))-((AB193*0.000000000000001)+(Input!G193*AC193*0.000000000000001)))/Input!F193)*1000000000000</f>
        <v>224.78131155894926</v>
      </c>
      <c r="AE193" s="142">
        <f>AD193*Input!V193/100</f>
        <v>0.71228902280296413</v>
      </c>
      <c r="AF193" s="142">
        <f t="shared" si="759"/>
        <v>10.247448147621839</v>
      </c>
      <c r="AG193" s="142">
        <f>AF193*Input!V193/100</f>
        <v>3.247220499191452E-2</v>
      </c>
      <c r="AH193" s="138">
        <f t="shared" si="760"/>
        <v>53126.99708627462</v>
      </c>
      <c r="AI193" s="147">
        <f t="shared" si="761"/>
        <v>304.15776755290096</v>
      </c>
      <c r="AJ193" s="144">
        <f t="shared" si="762"/>
        <v>-1.7324726628630271</v>
      </c>
      <c r="AK193" s="147">
        <f t="shared" si="763"/>
        <v>1.7629154545705403</v>
      </c>
      <c r="AL193" s="147">
        <f t="shared" si="764"/>
        <v>1.0015437415337181</v>
      </c>
      <c r="AM193" s="147">
        <f t="shared" si="765"/>
        <v>3.1771498180153154E-3</v>
      </c>
      <c r="AN193" s="138">
        <f>AF193/Q193</f>
        <v>1.0015437415337181</v>
      </c>
      <c r="AO193" s="142">
        <f t="shared" si="766"/>
        <v>3.1771498180153154E-3</v>
      </c>
      <c r="AP193" s="138" t="str">
        <f t="shared" si="767"/>
        <v>Out of range</v>
      </c>
      <c r="AQ193" s="138" t="e">
        <f t="shared" si="768"/>
        <v>#VALUE!</v>
      </c>
      <c r="AR193" s="138" t="e">
        <f t="shared" si="769"/>
        <v>#VALUE!</v>
      </c>
      <c r="AS193" s="146">
        <f t="shared" si="770"/>
        <v>1.8851879392077803E-5</v>
      </c>
      <c r="AT193" s="146">
        <f t="shared" si="771"/>
        <v>8.9932243487552094E-8</v>
      </c>
      <c r="AU193" s="138">
        <v>0.75</v>
      </c>
      <c r="AV193" s="138">
        <f t="shared" si="772"/>
        <v>0.375</v>
      </c>
      <c r="AW193" s="138" t="str">
        <f t="shared" si="773"/>
        <v>Out of range</v>
      </c>
      <c r="AX193" s="148">
        <f t="shared" si="774"/>
        <v>268.91010747939998</v>
      </c>
      <c r="AY193" s="148" t="e">
        <f t="shared" si="775"/>
        <v>#VALUE!</v>
      </c>
      <c r="AZ193" s="138" t="str">
        <f>Input!B193</f>
        <v>Hu1-13</v>
      </c>
      <c r="BA193" s="149">
        <f>Input!E193</f>
        <v>0</v>
      </c>
      <c r="BB193" s="138" t="e">
        <f t="shared" si="776"/>
        <v>#VALUE!</v>
      </c>
      <c r="BC193" s="144" t="e">
        <f t="shared" si="777"/>
        <v>#VALUE!</v>
      </c>
      <c r="BD193" s="138" t="e">
        <f t="shared" si="778"/>
        <v>#VALUE!</v>
      </c>
      <c r="BE193" s="150" t="e">
        <f t="shared" si="779"/>
        <v>#VALUE!</v>
      </c>
      <c r="BF193" s="151" t="e">
        <f t="shared" si="780"/>
        <v>#VALUE!</v>
      </c>
      <c r="BG193" s="152"/>
      <c r="BH193" s="152"/>
      <c r="BI193" s="152"/>
      <c r="BJ193" s="152"/>
      <c r="BK193" s="152"/>
      <c r="BL193" s="152"/>
      <c r="BM193" s="156"/>
      <c r="BN193" s="152"/>
      <c r="BO193" s="152"/>
      <c r="BP193" s="152"/>
      <c r="BQ193" s="152"/>
      <c r="BR193" s="152"/>
      <c r="BS193" s="152"/>
      <c r="BT193" s="152"/>
      <c r="BU193" s="152"/>
      <c r="BV193" s="152"/>
      <c r="BW193" s="152"/>
      <c r="BX193" s="152"/>
      <c r="BY193" s="152"/>
      <c r="BZ193" s="152"/>
      <c r="CA193" s="152"/>
      <c r="CB193" s="152"/>
      <c r="CC193" s="152"/>
      <c r="CD193" s="152"/>
      <c r="CE193" s="152"/>
      <c r="CF193" s="152"/>
      <c r="CG193" s="152"/>
      <c r="CH193" s="152"/>
      <c r="CI193" s="152"/>
      <c r="CJ193" s="152"/>
      <c r="CK193" s="152"/>
      <c r="CL193" s="152"/>
      <c r="CM193" s="152"/>
      <c r="CN193" s="152"/>
      <c r="CO193" s="152"/>
      <c r="CP193" s="152"/>
      <c r="CQ193" s="152"/>
      <c r="CR193" s="152"/>
      <c r="CS193" s="152"/>
      <c r="CT193" s="152"/>
      <c r="CU193" s="152"/>
      <c r="CV193" s="152"/>
      <c r="CW193" s="152"/>
      <c r="CX193" s="152"/>
      <c r="CY193" s="152"/>
      <c r="CZ193" s="152"/>
      <c r="DA193" s="152"/>
      <c r="DB193" s="152"/>
      <c r="DC193" s="152"/>
      <c r="DD193" s="152"/>
      <c r="DE193" s="152"/>
    </row>
    <row r="194" spans="1:109" ht="15" customHeight="1" x14ac:dyDescent="0.2">
      <c r="A194" s="9">
        <f>Input!A194</f>
        <v>8355</v>
      </c>
      <c r="B194" s="9" t="str">
        <f>Input!B194</f>
        <v>ETH2.1-8,1-8,3cm</v>
      </c>
      <c r="C194" s="9">
        <f>Input!O194</f>
        <v>1.88771102562618</v>
      </c>
      <c r="D194" s="9">
        <f>C194*Input!P194/100</f>
        <v>6.0834309132660703E-3</v>
      </c>
      <c r="E194" s="11">
        <f>Input!M194</f>
        <v>1.9717165617853014</v>
      </c>
      <c r="F194" s="12">
        <f>E194*Input!N194/100</f>
        <v>1.3518718185585968E-4</v>
      </c>
      <c r="G194" s="13">
        <f t="shared" si="755"/>
        <v>271.86027953895734</v>
      </c>
      <c r="H194" s="12">
        <f>G194*Input!L194/100</f>
        <v>3.0622089457688434E-2</v>
      </c>
      <c r="I194" s="9">
        <v>0.3</v>
      </c>
      <c r="J194" s="21">
        <f>(((C194*$G$4*0.000000001*Input!G194*(234/233))-(I194*0.000000000000001))/Input!F194)*1000000000000</f>
        <v>32.565637295905418</v>
      </c>
      <c r="K194" s="9">
        <f>J194*Input!P194/100</f>
        <v>0.10494763337540255</v>
      </c>
      <c r="L194" s="14">
        <f t="shared" si="756"/>
        <v>0.45035909213031083</v>
      </c>
      <c r="M194" s="22">
        <f>L194*Input!P194/100</f>
        <v>1.4513494840806837E-3</v>
      </c>
      <c r="N194" s="9">
        <v>5.0000000000000001E-3</v>
      </c>
      <c r="O194" s="21">
        <f>(((G194*$D$4*0.000000001*Input!G194*(238/236))-(N194*0.000000001))/Input!F194)*1000000</f>
        <v>0.47243884918595896</v>
      </c>
      <c r="P194" s="58">
        <f>O194*Input!N194/100</f>
        <v>3.2391915683279529E-5</v>
      </c>
      <c r="Q194" s="66">
        <f t="shared" si="757"/>
        <v>0.35248623789606992</v>
      </c>
      <c r="R194" s="67">
        <f>Q194*Input!N194/100</f>
        <v>2.416758172432117E-5</v>
      </c>
      <c r="S194" s="65">
        <f>Input!S194*0.0000028263/0.000000000155125</f>
        <v>1.2819991620660873</v>
      </c>
      <c r="T194" s="9">
        <f>S194*Input!T194/100</f>
        <v>9.4562773093132045E-4</v>
      </c>
      <c r="U194" s="9">
        <f>S194*1/((U193+U195)/2)</f>
        <v>1.2843307334071161</v>
      </c>
      <c r="V194" s="9">
        <f>U194*Input!T194/100</f>
        <v>9.473475436909233E-4</v>
      </c>
      <c r="W194" s="3">
        <v>3.0000000000000001E-3</v>
      </c>
      <c r="X194" s="21">
        <f>((($L$4*0.000000001*Input!G194/Input!W194*(232/229))-(W194*0.000000001))/Input!F194)*1000000000</f>
        <v>1.5466511484820684</v>
      </c>
      <c r="Y194" s="21">
        <f>X194*Input!X194/100</f>
        <v>4.9951950290212464E-3</v>
      </c>
      <c r="Z194" s="21">
        <f t="shared" si="758"/>
        <v>3.7764795623033043E-4</v>
      </c>
      <c r="AA194" s="21">
        <f>Z194*Input!X194/100</f>
        <v>1.2196836988956278E-6</v>
      </c>
      <c r="AB194" s="14">
        <v>0.05</v>
      </c>
      <c r="AC194" s="14">
        <v>0.85</v>
      </c>
      <c r="AD194" s="21">
        <f>(((Input!G194*$L$4*0.000000001*Input!U194*(230/229))-((AB194*0.000000000000001)+(Input!G194*AC194*0.000000000000001)))/Input!F194)*1000000000000</f>
        <v>10.392855313800304</v>
      </c>
      <c r="AE194" s="21">
        <f>AD194*Input!V194/100</f>
        <v>3.3194200181894569E-2</v>
      </c>
      <c r="AF194" s="21">
        <f t="shared" si="759"/>
        <v>0.47379493070523737</v>
      </c>
      <c r="AG194" s="21">
        <f>AF194*Input!V194/100</f>
        <v>1.513274581443741E-3</v>
      </c>
      <c r="AH194" s="9">
        <f t="shared" si="760"/>
        <v>1254.5941872283458</v>
      </c>
      <c r="AI194" s="3">
        <f t="shared" si="761"/>
        <v>5.6986950465501085</v>
      </c>
      <c r="AJ194" s="22">
        <f t="shared" si="762"/>
        <v>284.3307334071161</v>
      </c>
      <c r="AK194" s="3">
        <f t="shared" si="763"/>
        <v>0.94734754369092333</v>
      </c>
      <c r="AL194" s="3">
        <f t="shared" si="764"/>
        <v>1.344151571798202</v>
      </c>
      <c r="AM194" s="3">
        <f t="shared" si="765"/>
        <v>4.2941342072625125E-3</v>
      </c>
      <c r="AN194" s="9">
        <f>AL194*1/((AN193+AN195)/2)</f>
        <v>1.345001420695203</v>
      </c>
      <c r="AO194" s="21">
        <f t="shared" si="766"/>
        <v>4.2968492025771661E-3</v>
      </c>
      <c r="AP194" s="58">
        <f t="shared" si="767"/>
        <v>383.22129999999999</v>
      </c>
      <c r="AQ194" s="58">
        <f t="shared" si="768"/>
        <v>9.8010000000000002</v>
      </c>
      <c r="AR194" s="58">
        <f t="shared" si="769"/>
        <v>2.5575300746592111</v>
      </c>
      <c r="AS194" s="67">
        <f t="shared" si="770"/>
        <v>1.0713835481477136E-3</v>
      </c>
      <c r="AT194" s="67">
        <f t="shared" si="771"/>
        <v>3.4610103211451116E-6</v>
      </c>
      <c r="AU194" s="58">
        <v>0.75</v>
      </c>
      <c r="AV194" s="58">
        <f t="shared" si="772"/>
        <v>0.375</v>
      </c>
      <c r="AW194" s="58">
        <f t="shared" si="773"/>
        <v>383.17360000000002</v>
      </c>
      <c r="AX194" s="57">
        <f t="shared" si="774"/>
        <v>8.6987639250999997</v>
      </c>
      <c r="AY194" s="47">
        <f t="shared" si="775"/>
        <v>8.8774197287971983</v>
      </c>
      <c r="AZ194" s="9" t="str">
        <f>Input!B194</f>
        <v>ETH2.1-8,1-8,3cm</v>
      </c>
      <c r="BA194" s="48">
        <f>Input!E194</f>
        <v>8.1999999999999993</v>
      </c>
      <c r="BB194" s="58">
        <f t="shared" si="776"/>
        <v>839.74784355155964</v>
      </c>
      <c r="BC194" s="22">
        <f t="shared" si="777"/>
        <v>20.834193336802766</v>
      </c>
      <c r="BD194" s="9">
        <f t="shared" si="778"/>
        <v>383115.60000000003</v>
      </c>
      <c r="BE194" s="49">
        <f t="shared" si="779"/>
        <v>4438.7098643985992</v>
      </c>
      <c r="BF194" s="89">
        <f t="shared" si="780"/>
        <v>2.3168140312373291</v>
      </c>
      <c r="BG194" s="85"/>
      <c r="BH194" s="85"/>
      <c r="BI194" s="85"/>
      <c r="BJ194" s="85"/>
      <c r="BK194" s="85"/>
      <c r="BL194" s="85"/>
      <c r="BM194" s="90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</row>
    <row r="195" spans="1:109" s="155" customFormat="1" ht="15" customHeight="1" x14ac:dyDescent="0.2">
      <c r="A195" s="138">
        <f>Input!A195</f>
        <v>8307</v>
      </c>
      <c r="B195" s="138" t="str">
        <f>Input!B195</f>
        <v>Hu1-13</v>
      </c>
      <c r="C195" s="138">
        <f>Input!O195</f>
        <v>2.0301398346588395</v>
      </c>
      <c r="D195" s="138">
        <f>C195*Input!P195/100</f>
        <v>1.9423769612843467E-2</v>
      </c>
      <c r="E195" s="139">
        <f>Input!M195</f>
        <v>2.719633616742517</v>
      </c>
      <c r="F195" s="140">
        <f>E195*Input!N195/100</f>
        <v>3.0131515372170802E-4</v>
      </c>
      <c r="G195" s="141">
        <f t="shared" si="755"/>
        <v>374.98308307645823</v>
      </c>
      <c r="H195" s="140">
        <f>G195*Input!L195/100</f>
        <v>4.6093476893233711E-2</v>
      </c>
      <c r="I195" s="138">
        <v>0</v>
      </c>
      <c r="J195" s="142">
        <f>(((C195*$G$4*0.000000001*Input!G195*(234/233))-(I195*0.000000000000001))/Input!F195)*1000000000000</f>
        <v>736.98851008501936</v>
      </c>
      <c r="K195" s="138">
        <f>J195*Input!P195/100</f>
        <v>7.0512852281477452</v>
      </c>
      <c r="L195" s="143">
        <f t="shared" si="756"/>
        <v>10.192015384083756</v>
      </c>
      <c r="M195" s="144">
        <f>L195*Input!P195/100</f>
        <v>9.7514149188776059E-2</v>
      </c>
      <c r="N195" s="138">
        <v>0</v>
      </c>
      <c r="O195" s="142">
        <f>(((G195*$D$4*0.000000001*Input!G195*(238/236))-(N195*0.000000001))/Input!F195)*1000000</f>
        <v>13.712716421354401</v>
      </c>
      <c r="P195" s="138">
        <f>O195*Input!N195/100</f>
        <v>1.5192668714661562E-3</v>
      </c>
      <c r="Q195" s="145">
        <f t="shared" si="757"/>
        <v>10.231046475173166</v>
      </c>
      <c r="R195" s="146">
        <f>Q195*Input!N195/100</f>
        <v>1.1335237667392771E-3</v>
      </c>
      <c r="S195" s="144">
        <f>Input!S195*0.0000028263/0.000000000155125</f>
        <v>0.99810167682440532</v>
      </c>
      <c r="T195" s="138">
        <f>S195*Input!T195/100</f>
        <v>1.4039294013506762E-3</v>
      </c>
      <c r="U195" s="144">
        <f>S195</f>
        <v>0.99810167682440532</v>
      </c>
      <c r="V195" s="138">
        <f>U195*Input!T195/100</f>
        <v>1.4039294013506762E-3</v>
      </c>
      <c r="W195" s="147">
        <v>0</v>
      </c>
      <c r="X195" s="142">
        <f>((($L$4*0.000000001*Input!G195/Input!W195*(232/229))-(W195*0.000000001))/Input!F195)*1000000000</f>
        <v>0.84825365965082555</v>
      </c>
      <c r="Y195" s="142">
        <f>X195*Input!X195/100</f>
        <v>5.8237680341716802E-3</v>
      </c>
      <c r="Z195" s="142">
        <f t="shared" si="758"/>
        <v>2.0711927265978854E-4</v>
      </c>
      <c r="AA195" s="142">
        <f>Z195*Input!X195/100</f>
        <v>1.4219975188477112E-6</v>
      </c>
      <c r="AB195" s="143">
        <v>0</v>
      </c>
      <c r="AC195" s="143">
        <v>0.85</v>
      </c>
      <c r="AD195" s="142">
        <f>(((Input!G195*$L$4*0.000000001*Input!U195*(230/229))-((AB195*0.000000000000001)+(Input!G195*AC195*0.000000000000001)))/Input!F195)*1000000000000</f>
        <v>223.79148162100725</v>
      </c>
      <c r="AE195" s="142">
        <f>AD195*Input!V195/100</f>
        <v>0.91287786096701595</v>
      </c>
      <c r="AF195" s="142">
        <f t="shared" si="759"/>
        <v>10.202323262044487</v>
      </c>
      <c r="AG195" s="142">
        <f>AF195*Input!V195/100</f>
        <v>4.1616753992994457E-2</v>
      </c>
      <c r="AH195" s="138">
        <f t="shared" si="760"/>
        <v>49258.203406317924</v>
      </c>
      <c r="AI195" s="147">
        <f t="shared" si="761"/>
        <v>393.3749411728769</v>
      </c>
      <c r="AJ195" s="144">
        <f t="shared" si="762"/>
        <v>-1.898323175594685</v>
      </c>
      <c r="AK195" s="147">
        <f t="shared" si="763"/>
        <v>1.4039294013506762</v>
      </c>
      <c r="AL195" s="147">
        <f t="shared" si="764"/>
        <v>0.99719254396914536</v>
      </c>
      <c r="AM195" s="147">
        <f t="shared" si="765"/>
        <v>4.0691928937953131E-3</v>
      </c>
      <c r="AN195" s="138">
        <f>AF195/Q195</f>
        <v>0.99719254396914536</v>
      </c>
      <c r="AO195" s="142">
        <f t="shared" si="766"/>
        <v>4.0691928937953131E-3</v>
      </c>
      <c r="AP195" s="138" t="str">
        <f t="shared" si="767"/>
        <v>Out of range</v>
      </c>
      <c r="AQ195" s="138" t="e">
        <f t="shared" si="768"/>
        <v>#VALUE!</v>
      </c>
      <c r="AR195" s="138" t="e">
        <f t="shared" si="769"/>
        <v>#VALUE!</v>
      </c>
      <c r="AS195" s="146">
        <f t="shared" si="770"/>
        <v>2.0244192337742553E-5</v>
      </c>
      <c r="AT195" s="146">
        <f t="shared" si="771"/>
        <v>1.3900656832587376E-7</v>
      </c>
      <c r="AU195" s="138">
        <v>0.75</v>
      </c>
      <c r="AV195" s="138">
        <f t="shared" si="772"/>
        <v>0.375</v>
      </c>
      <c r="AW195" s="138" t="str">
        <f t="shared" si="773"/>
        <v>Out of range</v>
      </c>
      <c r="AX195" s="148">
        <f t="shared" si="774"/>
        <v>328.35965022720001</v>
      </c>
      <c r="AY195" s="148" t="e">
        <f t="shared" si="775"/>
        <v>#VALUE!</v>
      </c>
      <c r="AZ195" s="138" t="str">
        <f>Input!B195</f>
        <v>Hu1-13</v>
      </c>
      <c r="BA195" s="149">
        <f>Input!E195</f>
        <v>0</v>
      </c>
      <c r="BB195" s="138" t="e">
        <f t="shared" si="776"/>
        <v>#VALUE!</v>
      </c>
      <c r="BC195" s="144" t="e">
        <f t="shared" si="777"/>
        <v>#VALUE!</v>
      </c>
      <c r="BD195" s="138" t="e">
        <f t="shared" si="778"/>
        <v>#VALUE!</v>
      </c>
      <c r="BE195" s="150" t="e">
        <f t="shared" si="779"/>
        <v>#VALUE!</v>
      </c>
      <c r="BF195" s="151" t="e">
        <f t="shared" si="780"/>
        <v>#VALUE!</v>
      </c>
      <c r="BG195" s="152"/>
      <c r="BH195" s="152"/>
      <c r="BI195" s="152"/>
      <c r="BJ195" s="152"/>
      <c r="BK195" s="152"/>
      <c r="BL195" s="152"/>
      <c r="BM195" s="156"/>
      <c r="BN195" s="152"/>
      <c r="BO195" s="152"/>
      <c r="BP195" s="152"/>
      <c r="BQ195" s="152"/>
      <c r="BR195" s="152"/>
      <c r="BS195" s="152"/>
      <c r="BT195" s="152"/>
      <c r="BU195" s="152"/>
      <c r="BV195" s="152"/>
      <c r="BW195" s="152"/>
      <c r="BX195" s="152"/>
      <c r="BY195" s="152"/>
      <c r="BZ195" s="152"/>
      <c r="CA195" s="152"/>
      <c r="CB195" s="152"/>
      <c r="CC195" s="152"/>
      <c r="CD195" s="152"/>
      <c r="CE195" s="152"/>
      <c r="CF195" s="152"/>
      <c r="CG195" s="152"/>
      <c r="CH195" s="152"/>
      <c r="CI195" s="152"/>
      <c r="CJ195" s="152"/>
      <c r="CK195" s="152"/>
      <c r="CL195" s="152"/>
      <c r="CM195" s="152"/>
      <c r="CN195" s="152"/>
      <c r="CO195" s="152"/>
      <c r="CP195" s="152"/>
      <c r="CQ195" s="152"/>
      <c r="CR195" s="152"/>
      <c r="CS195" s="152"/>
      <c r="CT195" s="152"/>
      <c r="CU195" s="152"/>
      <c r="CV195" s="152"/>
      <c r="CW195" s="152"/>
      <c r="CX195" s="152"/>
      <c r="CY195" s="152"/>
      <c r="CZ195" s="152"/>
      <c r="DA195" s="152"/>
      <c r="DB195" s="152"/>
      <c r="DC195" s="152"/>
      <c r="DD195" s="152"/>
      <c r="DE195" s="152"/>
    </row>
    <row r="196" spans="1:109" ht="15" customHeight="1" x14ac:dyDescent="0.2">
      <c r="A196" s="9">
        <f>Input!A196</f>
        <v>8356</v>
      </c>
      <c r="B196" s="9" t="str">
        <f>Input!B196</f>
        <v>ETH2.1-8,3-8,6cm</v>
      </c>
      <c r="C196" s="9">
        <f>Input!O196</f>
        <v>1.4514387693037816</v>
      </c>
      <c r="D196" s="9">
        <f>C196*Input!P196/100</f>
        <v>4.8502747669220293E-3</v>
      </c>
      <c r="E196" s="11">
        <f>Input!M196</f>
        <v>1.4395161796724329</v>
      </c>
      <c r="F196" s="12">
        <f>E196*Input!N196/100</f>
        <v>9.7449656153650966E-5</v>
      </c>
      <c r="G196" s="13">
        <f t="shared" si="755"/>
        <v>198.48049085323504</v>
      </c>
      <c r="H196" s="12">
        <f>G196*Input!L196/100</f>
        <v>2.5295617627933024E-2</v>
      </c>
      <c r="I196" s="9">
        <v>0.3</v>
      </c>
      <c r="J196" s="21">
        <f>(((C196*$G$4*0.000000001*Input!G196*(234/233))-(I196*0.000000000000001))/Input!F196)*1000000000000</f>
        <v>26.569365717550578</v>
      </c>
      <c r="K196" s="9">
        <f>J196*Input!P196/100</f>
        <v>8.8786882945653872E-2</v>
      </c>
      <c r="L196" s="14">
        <f t="shared" si="756"/>
        <v>0.36743501483813362</v>
      </c>
      <c r="M196" s="22">
        <f>L196*Input!P196/100</f>
        <v>1.2278580527429884E-3</v>
      </c>
      <c r="N196" s="9">
        <v>5.0000000000000001E-3</v>
      </c>
      <c r="O196" s="21">
        <f>(((G196*$D$4*0.000000001*Input!G196*(238/236))-(N196*0.000000001))/Input!F196)*1000000</f>
        <v>0.36599488693168053</v>
      </c>
      <c r="P196" s="58">
        <f>O196*Input!N196/100</f>
        <v>2.4776432796748816E-5</v>
      </c>
      <c r="Q196" s="66">
        <f t="shared" si="757"/>
        <v>0.27306848496061353</v>
      </c>
      <c r="R196" s="67">
        <f>Q196*Input!N196/100</f>
        <v>1.8485676188693827E-5</v>
      </c>
      <c r="S196" s="65">
        <f>Input!S196*0.0000028263/0.000000000155125</f>
        <v>1.3323670642557808</v>
      </c>
      <c r="T196" s="9">
        <f>S196*Input!T196/100</f>
        <v>1.3821953074505081E-3</v>
      </c>
      <c r="U196" s="9">
        <f>S196*1/((U195+U197)/2)</f>
        <v>1.3329805659669585</v>
      </c>
      <c r="V196" s="9">
        <f>U196*Input!T196/100</f>
        <v>1.382831753073529E-3</v>
      </c>
      <c r="W196" s="3">
        <v>3.0000000000000001E-3</v>
      </c>
      <c r="X196" s="21">
        <f>((($L$4*0.000000001*Input!G196/Input!W196*(232/229))-(W196*0.000000001))/Input!F196)*1000000000</f>
        <v>1.0092589394214744</v>
      </c>
      <c r="Y196" s="21">
        <f>X196*Input!X196/100</f>
        <v>2.6538364605073724E-3</v>
      </c>
      <c r="Z196" s="21">
        <f t="shared" si="758"/>
        <v>2.4643215514615427E-4</v>
      </c>
      <c r="AA196" s="21">
        <f>Z196*Input!X196/100</f>
        <v>6.4799092960539256E-7</v>
      </c>
      <c r="AB196" s="14">
        <v>0.05</v>
      </c>
      <c r="AC196" s="14">
        <v>0.85</v>
      </c>
      <c r="AD196" s="21">
        <f>(((Input!G196*$L$4*0.000000001*Input!U196*(230/229))-((AB196*0.000000000000001)+(Input!G196*AC196*0.000000000000001)))/Input!F196)*1000000000000</f>
        <v>8.4517969607274832</v>
      </c>
      <c r="AE196" s="21">
        <f>AD196*Input!V196/100</f>
        <v>2.7168026698019151E-2</v>
      </c>
      <c r="AF196" s="21">
        <f t="shared" si="759"/>
        <v>0.38530494598777765</v>
      </c>
      <c r="AG196" s="21">
        <f>AF196*Input!V196/100</f>
        <v>1.2385502287993613E-3</v>
      </c>
      <c r="AH196" s="9">
        <f t="shared" si="760"/>
        <v>1563.5335646813646</v>
      </c>
      <c r="AI196" s="3">
        <f t="shared" si="761"/>
        <v>6.4932816495657129</v>
      </c>
      <c r="AJ196" s="22">
        <f t="shared" si="762"/>
        <v>332.98056596695847</v>
      </c>
      <c r="AK196" s="3">
        <f t="shared" si="763"/>
        <v>1.382831753073529</v>
      </c>
      <c r="AL196" s="3">
        <f t="shared" si="764"/>
        <v>1.4110194592515966</v>
      </c>
      <c r="AM196" s="3">
        <f t="shared" si="765"/>
        <v>4.5366819135022381E-3</v>
      </c>
      <c r="AN196" s="9">
        <f>AL196*1/((AN195+AN197)/2)</f>
        <v>1.4126677068655582</v>
      </c>
      <c r="AO196" s="21">
        <f t="shared" si="766"/>
        <v>4.5419813266961559E-3</v>
      </c>
      <c r="AP196" s="58">
        <f t="shared" si="767"/>
        <v>389.86200000000002</v>
      </c>
      <c r="AQ196" s="58">
        <f t="shared" si="768"/>
        <v>10.163500000000001</v>
      </c>
      <c r="AR196" s="58">
        <f t="shared" si="769"/>
        <v>2.6069480995839553</v>
      </c>
      <c r="AS196" s="67">
        <f t="shared" si="770"/>
        <v>9.0245549639936956E-4</v>
      </c>
      <c r="AT196" s="67">
        <f t="shared" si="771"/>
        <v>2.3737841416217946E-6</v>
      </c>
      <c r="AU196" s="58">
        <v>0.75</v>
      </c>
      <c r="AV196" s="58">
        <f t="shared" si="772"/>
        <v>0.375</v>
      </c>
      <c r="AW196" s="58">
        <f t="shared" si="773"/>
        <v>389.82510000000002</v>
      </c>
      <c r="AX196" s="57">
        <f t="shared" si="774"/>
        <v>9.0169763189999994</v>
      </c>
      <c r="AY196" s="47">
        <f t="shared" si="775"/>
        <v>9.4878766985809193</v>
      </c>
      <c r="AZ196" s="9" t="str">
        <f>Input!B196</f>
        <v>ETH2.1-8,3-8,6cm</v>
      </c>
      <c r="BA196" s="48">
        <f>Input!E196</f>
        <v>8.4499999999999993</v>
      </c>
      <c r="BB196" s="58">
        <f t="shared" si="776"/>
        <v>1002.0937177380864</v>
      </c>
      <c r="BC196" s="22">
        <f t="shared" si="777"/>
        <v>25.874894617215904</v>
      </c>
      <c r="BD196" s="9">
        <f t="shared" si="778"/>
        <v>389767.10000000003</v>
      </c>
      <c r="BE196" s="49">
        <f t="shared" si="779"/>
        <v>4743.9383492904599</v>
      </c>
      <c r="BF196" s="89">
        <f t="shared" si="780"/>
        <v>2.4338803988201168</v>
      </c>
      <c r="BG196" s="85"/>
      <c r="BH196" s="85"/>
      <c r="BI196" s="85"/>
      <c r="BJ196" s="85"/>
      <c r="BK196" s="85"/>
      <c r="BL196" s="85"/>
      <c r="BM196" s="90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</row>
    <row r="197" spans="1:109" s="155" customFormat="1" ht="15" customHeight="1" x14ac:dyDescent="0.2">
      <c r="A197" s="138">
        <f>Input!A197</f>
        <v>8307</v>
      </c>
      <c r="B197" s="138" t="str">
        <f>Input!B197</f>
        <v>Hu1-13</v>
      </c>
      <c r="C197" s="138">
        <f>Input!O197</f>
        <v>2.0559489454002304</v>
      </c>
      <c r="D197" s="138">
        <f>C197*Input!P197/100</f>
        <v>1.9862624258597396E-2</v>
      </c>
      <c r="E197" s="139">
        <f>Input!M197</f>
        <v>2.7196032072301968</v>
      </c>
      <c r="F197" s="140">
        <f>E197*Input!N197/100</f>
        <v>3.0081057822303764E-4</v>
      </c>
      <c r="G197" s="141">
        <f t="shared" si="755"/>
        <v>374.9788902128995</v>
      </c>
      <c r="H197" s="140">
        <f>G197*Input!L197/100</f>
        <v>2.7200359745951256E-2</v>
      </c>
      <c r="I197" s="138">
        <v>0</v>
      </c>
      <c r="J197" s="142">
        <f>(((C197*$G$4*0.000000001*Input!G197*(234/233))-(I197*0.000000000000001))/Input!F197)*1000000000000</f>
        <v>746.35782432987457</v>
      </c>
      <c r="K197" s="138">
        <f>J197*Input!P197/100</f>
        <v>7.2105997866803246</v>
      </c>
      <c r="L197" s="143">
        <f t="shared" si="756"/>
        <v>10.321586189618925</v>
      </c>
      <c r="M197" s="144">
        <f>L197*Input!P197/100</f>
        <v>9.9717353728946231E-2</v>
      </c>
      <c r="N197" s="138">
        <v>0</v>
      </c>
      <c r="O197" s="142">
        <f>(((G197*$D$4*0.000000001*Input!G197*(238/236))-(N197*0.000000001))/Input!F197)*1000000</f>
        <v>13.71256309297355</v>
      </c>
      <c r="P197" s="138">
        <f>O197*Input!N197/100</f>
        <v>1.5167227417408006E-3</v>
      </c>
      <c r="Q197" s="145">
        <f t="shared" si="757"/>
        <v>10.23093207699397</v>
      </c>
      <c r="R197" s="146">
        <f>Q197*Input!N197/100</f>
        <v>1.1316255936378158E-3</v>
      </c>
      <c r="S197" s="144">
        <f>Input!S197*0.0000028263/0.000000000155125</f>
        <v>1.0009778270680874</v>
      </c>
      <c r="T197" s="138">
        <f>S197*Input!T197/100</f>
        <v>1.8522100877325629E-3</v>
      </c>
      <c r="U197" s="144">
        <f>S197</f>
        <v>1.0009778270680874</v>
      </c>
      <c r="V197" s="138">
        <f>U197*Input!T197/100</f>
        <v>1.8522100877325629E-3</v>
      </c>
      <c r="W197" s="147">
        <v>0</v>
      </c>
      <c r="X197" s="142">
        <f>((($L$4*0.000000001*Input!G197/Input!W197*(232/229))-(W197*0.000000001))/Input!F197)*1000000000</f>
        <v>0.8374095089342054</v>
      </c>
      <c r="Y197" s="142">
        <f>X197*Input!X197/100</f>
        <v>3.5887076421899796E-3</v>
      </c>
      <c r="Z197" s="142">
        <f t="shared" si="758"/>
        <v>2.04471441337771E-4</v>
      </c>
      <c r="AA197" s="142">
        <f>Z197*Input!X197/100</f>
        <v>8.7625972276380263E-7</v>
      </c>
      <c r="AB197" s="143">
        <v>0</v>
      </c>
      <c r="AC197" s="143">
        <v>0.85</v>
      </c>
      <c r="AD197" s="142">
        <f>(((Input!G197*$L$4*0.000000001*Input!U197*(230/229))-((AB197*0.000000000000001)+(Input!G197*AC197*0.000000000000001)))/Input!F197)*1000000000000</f>
        <v>224.52538501925088</v>
      </c>
      <c r="AE197" s="142">
        <f>AD197*Input!V197/100</f>
        <v>0.68603212852934348</v>
      </c>
      <c r="AF197" s="142">
        <f t="shared" si="759"/>
        <v>10.235780834503279</v>
      </c>
      <c r="AG197" s="142">
        <f>AF197*Input!V197/100</f>
        <v>3.1275191945231803E-2</v>
      </c>
      <c r="AH197" s="138">
        <f t="shared" si="760"/>
        <v>50059.708913552189</v>
      </c>
      <c r="AI197" s="147">
        <f t="shared" si="761"/>
        <v>263.47456670491749</v>
      </c>
      <c r="AJ197" s="144">
        <f t="shared" si="762"/>
        <v>0.97782706808735576</v>
      </c>
      <c r="AK197" s="147">
        <f t="shared" si="763"/>
        <v>1.8522100877325629</v>
      </c>
      <c r="AL197" s="147">
        <f t="shared" si="764"/>
        <v>1.0004739311602129</v>
      </c>
      <c r="AM197" s="147">
        <f t="shared" si="765"/>
        <v>3.0589272932732277E-3</v>
      </c>
      <c r="AN197" s="138">
        <f>AF197/Q197</f>
        <v>1.0004739311602129</v>
      </c>
      <c r="AO197" s="142">
        <f t="shared" si="766"/>
        <v>3.0589272932732277E-3</v>
      </c>
      <c r="AP197" s="138">
        <f t="shared" si="767"/>
        <v>762.34360000000004</v>
      </c>
      <c r="AQ197" s="138" t="e">
        <f t="shared" si="768"/>
        <v>#VALUE!</v>
      </c>
      <c r="AR197" s="138" t="e">
        <f t="shared" si="769"/>
        <v>#VALUE!</v>
      </c>
      <c r="AS197" s="146">
        <f t="shared" si="770"/>
        <v>1.998561223933454E-5</v>
      </c>
      <c r="AT197" s="146">
        <f t="shared" si="771"/>
        <v>8.5676605963346866E-8</v>
      </c>
      <c r="AU197" s="138">
        <v>0.75</v>
      </c>
      <c r="AV197" s="138">
        <f t="shared" si="772"/>
        <v>0.375</v>
      </c>
      <c r="AW197" s="138">
        <f t="shared" si="773"/>
        <v>762.34199999999998</v>
      </c>
      <c r="AX197" s="148">
        <f t="shared" si="774"/>
        <v>324.29645909329997</v>
      </c>
      <c r="AY197" s="148">
        <f t="shared" si="775"/>
        <v>472.27469083148867</v>
      </c>
      <c r="AZ197" s="138" t="str">
        <f>Input!B197</f>
        <v>Hu1-13</v>
      </c>
      <c r="BA197" s="149">
        <f>Input!E197</f>
        <v>0</v>
      </c>
      <c r="BB197" s="138">
        <f t="shared" si="776"/>
        <v>8.4332712722897316</v>
      </c>
      <c r="BC197" s="144">
        <f t="shared" si="777"/>
        <v>17.746202188597973</v>
      </c>
      <c r="BD197" s="138">
        <f t="shared" si="778"/>
        <v>762284</v>
      </c>
      <c r="BE197" s="150">
        <f t="shared" si="779"/>
        <v>236137.34541574435</v>
      </c>
      <c r="BF197" s="151">
        <f t="shared" si="780"/>
        <v>61.950501327683462</v>
      </c>
      <c r="BG197" s="152"/>
      <c r="BH197" s="152"/>
      <c r="BI197" s="152"/>
      <c r="BJ197" s="152"/>
      <c r="BK197" s="152"/>
      <c r="BL197" s="152"/>
      <c r="BM197" s="156"/>
      <c r="BN197" s="152"/>
      <c r="BO197" s="152"/>
      <c r="BP197" s="152"/>
      <c r="BQ197" s="152"/>
      <c r="BR197" s="152"/>
      <c r="BS197" s="152"/>
      <c r="BT197" s="152"/>
      <c r="BU197" s="152"/>
      <c r="BV197" s="152"/>
      <c r="BW197" s="152"/>
      <c r="BX197" s="152"/>
      <c r="BY197" s="152"/>
      <c r="BZ197" s="152"/>
      <c r="CA197" s="152"/>
      <c r="CB197" s="152"/>
      <c r="CC197" s="152"/>
      <c r="CD197" s="152"/>
      <c r="CE197" s="152"/>
      <c r="CF197" s="152"/>
      <c r="CG197" s="152"/>
      <c r="CH197" s="152"/>
      <c r="CI197" s="152"/>
      <c r="CJ197" s="152"/>
      <c r="CK197" s="152"/>
      <c r="CL197" s="152"/>
      <c r="CM197" s="152"/>
      <c r="CN197" s="152"/>
      <c r="CO197" s="152"/>
      <c r="CP197" s="152"/>
      <c r="CQ197" s="152"/>
      <c r="CR197" s="152"/>
      <c r="CS197" s="152"/>
      <c r="CT197" s="152"/>
      <c r="CU197" s="152"/>
      <c r="CV197" s="152"/>
      <c r="CW197" s="152"/>
      <c r="CX197" s="152"/>
      <c r="CY197" s="152"/>
      <c r="CZ197" s="152"/>
      <c r="DA197" s="152"/>
      <c r="DB197" s="152"/>
      <c r="DC197" s="152"/>
      <c r="DD197" s="152"/>
      <c r="DE197" s="152"/>
    </row>
    <row r="198" spans="1:109" ht="15" customHeight="1" x14ac:dyDescent="0.2">
      <c r="A198" s="9">
        <f>Input!A198</f>
        <v>8357</v>
      </c>
      <c r="B198" s="9" t="str">
        <f>Input!B198</f>
        <v>ETH2.1-8,6-8,8cm</v>
      </c>
      <c r="C198" s="9">
        <f>Input!O198</f>
        <v>1.081089990964669</v>
      </c>
      <c r="D198" s="9">
        <f>C198*Input!P198/100</f>
        <v>4.1402817815338047E-3</v>
      </c>
      <c r="E198" s="11">
        <f>Input!M198</f>
        <v>1.0812214873637163</v>
      </c>
      <c r="F198" s="12">
        <f>E198*Input!N198/100</f>
        <v>5.3601311389798065E-5</v>
      </c>
      <c r="G198" s="13">
        <f t="shared" ref="G198:G199" si="781">E198*137.88</f>
        <v>149.07881867770919</v>
      </c>
      <c r="H198" s="12">
        <f>G198*Input!L198/100</f>
        <v>1.2085237541599417E-2</v>
      </c>
      <c r="I198" s="9">
        <v>0.3</v>
      </c>
      <c r="J198" s="21">
        <f>(((C198*$G$4*0.000000001*Input!G198*(234/233))-(I198*0.000000000000001))/Input!F198)*1000000000000</f>
        <v>25.78968829706422</v>
      </c>
      <c r="K198" s="9">
        <f>J198*Input!P198/100</f>
        <v>9.8767519355620531E-2</v>
      </c>
      <c r="L198" s="14">
        <f t="shared" ref="L198:L199" si="782">(J198/234)*602200000000*0.0000028263/(365.2425*24*60)</f>
        <v>0.3566526428533886</v>
      </c>
      <c r="M198" s="22">
        <f>L198*Input!P198/100</f>
        <v>1.365882999457004E-3</v>
      </c>
      <c r="N198" s="9">
        <v>5.0000000000000001E-3</v>
      </c>
      <c r="O198" s="21">
        <f>(((G198*$D$4*0.000000001*Input!G198*(238/236))-(N198*0.000000001))/Input!F198)*1000000</f>
        <v>0.3582401175995098</v>
      </c>
      <c r="P198" s="58">
        <f>O198*Input!N198/100</f>
        <v>1.7759673036640014E-5</v>
      </c>
      <c r="Q198" s="66">
        <f t="shared" ref="Q198:Q199" si="783">(O198/238.05)*602200000000000000*0.00000000015512/(365.2425*24*60)</f>
        <v>0.26728265792213313</v>
      </c>
      <c r="R198" s="67">
        <f>Q198*Input!N198/100</f>
        <v>1.3250477486633339E-5</v>
      </c>
      <c r="S198" s="65">
        <f>Input!S198*0.0000028263/0.000000000155125</f>
        <v>1.3366746441351454</v>
      </c>
      <c r="T198" s="9">
        <f>S198*Input!T198/100</f>
        <v>1.7262787437242555E-3</v>
      </c>
      <c r="U198" s="9">
        <f>S198*1/((U197+U199)/2)</f>
        <v>1.3353688842942009</v>
      </c>
      <c r="V198" s="9">
        <f>U198*Input!T198/100</f>
        <v>1.7245923906033063E-3</v>
      </c>
      <c r="W198" s="3">
        <v>3.0000000000000001E-3</v>
      </c>
      <c r="X198" s="21">
        <f>((($L$4*0.000000001*Input!G198/Input!W198*(232/229))-(W198*0.000000001))/Input!F198)*1000000000</f>
        <v>0.6774138633690403</v>
      </c>
      <c r="Y198" s="21">
        <f>X198*Input!X198/100</f>
        <v>1.624620861465525E-3</v>
      </c>
      <c r="Z198" s="21">
        <f t="shared" ref="Z198:Z199" si="784">(X198/232)*6.022E+23*0.000000001*0.000000000049475/(365.2425*24*60)</f>
        <v>1.6540508263578635E-4</v>
      </c>
      <c r="AA198" s="21">
        <f>Z198*Input!X198/100</f>
        <v>3.9668592919855034E-7</v>
      </c>
      <c r="AB198" s="14">
        <v>0.05</v>
      </c>
      <c r="AC198" s="14">
        <v>0.85</v>
      </c>
      <c r="AD198" s="21">
        <f>(((Input!G198*$L$4*0.000000001*Input!U198*(230/229))-((AB198*0.000000000000001)+(Input!G198*AC198*0.000000000000001)))/Input!F198)*1000000000000</f>
        <v>8.3325026064238514</v>
      </c>
      <c r="AE198" s="21">
        <f>AD198*Input!V198/100</f>
        <v>1.9442882195919234E-2</v>
      </c>
      <c r="AF198" s="21">
        <f t="shared" ref="AF198:AF199" si="785">(AD198/230)*602200000000*0.0000091577/(365.2425*24*60)</f>
        <v>0.37986649249023269</v>
      </c>
      <c r="AG198" s="21">
        <f>AF198*Input!V198/100</f>
        <v>8.863722956378926E-4</v>
      </c>
      <c r="AH198" s="9">
        <f t="shared" ref="AH198:AH199" si="786">AF198/Z198</f>
        <v>2296.582949187115</v>
      </c>
      <c r="AI198" s="3">
        <f t="shared" ref="AI198:AI199" si="787">AH198*SQRT((AG198/AF198)^2+(AA198/Z198)^2)</f>
        <v>7.6845843471716586</v>
      </c>
      <c r="AJ198" s="22">
        <f t="shared" ref="AJ198:AJ199" si="788">(U198-1)*1000</f>
        <v>335.36888429420088</v>
      </c>
      <c r="AK198" s="3">
        <f t="shared" ref="AK198:AK199" si="789">V198*1000</f>
        <v>1.7245923906033063</v>
      </c>
      <c r="AL198" s="3">
        <f t="shared" ref="AL198:AL199" si="790">AF198/Q198</f>
        <v>1.4212163835967928</v>
      </c>
      <c r="AM198" s="3">
        <f t="shared" ref="AM198:AM199" si="791">AL198*SQRT((R198/Q198)^2+(AG198/AF198)^2)</f>
        <v>3.3169840848680954E-3</v>
      </c>
      <c r="AN198" s="9">
        <f>AL198*1/((AN197+AN199)/2)</f>
        <v>1.4205431439364546</v>
      </c>
      <c r="AO198" s="21">
        <f t="shared" ref="AO198:AO199" si="792">AN198*SQRT((R198/Q198)^2+(AG198/AF198)^2)</f>
        <v>3.3154128074296858E-3</v>
      </c>
      <c r="AP198" s="58">
        <f t="shared" ref="AP198:AP199" si="793">ThU_Alter_Kombi(AN198,U198)</f>
        <v>399.298</v>
      </c>
      <c r="AQ198" s="58">
        <f t="shared" ref="AQ198:AQ199" si="794">Montealter(AN198,AO198,U198,V198)</f>
        <v>8.7403999999999993</v>
      </c>
      <c r="AR198" s="58">
        <f t="shared" ref="AR198:AR199" si="795">(AQ198/AP198)*100</f>
        <v>2.1889415924948286</v>
      </c>
      <c r="AS198" s="67">
        <f t="shared" ref="AS198:AS199" si="796">Z198/Q198</f>
        <v>6.1883956079175726E-4</v>
      </c>
      <c r="AT198" s="67">
        <f t="shared" ref="AT198:AT199" si="797">AS198*SQRT((Y198/X198)^2+(P198/O198)^2)</f>
        <v>1.4844609588889505E-6</v>
      </c>
      <c r="AU198" s="58">
        <v>0.75</v>
      </c>
      <c r="AV198" s="58">
        <f t="shared" ref="AV198:AV199" si="798">AU198/2</f>
        <v>0.375</v>
      </c>
      <c r="AW198" s="58">
        <f t="shared" ref="AW198:AW199" si="799">marincorr_age(AN198,U198,AS198,AU198)</f>
        <v>399.2731</v>
      </c>
      <c r="AX198" s="57">
        <f t="shared" ref="AX198:AX199" si="800">marincorr_age_error(AN198, AO198, U198, V198, AS198, AT198, AU198, AV198)</f>
        <v>8.1707867474999993</v>
      </c>
      <c r="AY198" s="47">
        <f t="shared" ref="AY198:AY199" si="801">SQRT(((AU198*EXP(-0.0000091577*AW198*1000))/(0.0000091577*(EXP(-0.0000091577*AW198*1000)+(AJ198/1000)*EXP(-(0.0000091577-0.0000028263)*AW198*1000)-AS198*AU198*EXP(-0.0000091577*AW198*1000))))^2*AT198^2+((AS198*EXP(-0.0000091577*AW198*1000))/(0.0000091577*(EXP(-0.0000091577*AW198*1000)+(AJ198/1000)*EXP(-(0.0000091577-0.0000028263)*AW198*1000)-AS198*AU198*EXP(-0.0000091577*AW198*1000))))^2*AV198^2+((0.0000091577/(0.0000091577-0.0000028263))*(EXP(-(0.0000091577-0.0000028263)*AW198*1000)-1)/(0.0000091577*(EXP(-0.0000091577*AW198*1000)+(AJ198/1000)*EXP(-(0.0000091577-0.0000028263)*AW198*1000)-AS198*AU198*EXP(-0.0000091577*AW198*1000))))^2*T198^2+(1/(0.0000091577*(EXP(-0.0000091577*AW198*1000)+(AJ198/1000)*EXP(-(0.0000091577-0.0000028263)*AW198*1000)-AS198*AU198*EXP(-0.0000091577*AW198*1000))))^2*AO198^2)/1000</f>
        <v>8.3767851065202947</v>
      </c>
      <c r="AZ198" s="9" t="str">
        <f>Input!B198</f>
        <v>ETH2.1-8,6-8,8cm</v>
      </c>
      <c r="BA198" s="48">
        <f>Input!E198</f>
        <v>8.6999999999999993</v>
      </c>
      <c r="BB198" s="58">
        <f t="shared" ref="BB198:BB199" si="802">((U198-1)*EXP(0.0000028263*AW198*1000))*1000</f>
        <v>1036.5950553556743</v>
      </c>
      <c r="BC198" s="22">
        <f t="shared" ref="BC198:BC199" si="803">SQRT((EXP(0.0000028263*AW198*1000)*V198)^2+((U198-1)*0.0000028263*EXP(0.0000028263*AW198*1000)*AX198*1000)^2)*1000</f>
        <v>24.524512183350989</v>
      </c>
      <c r="BD198" s="9">
        <f t="shared" ref="BD198:BD199" si="804">AW198*1000-58</f>
        <v>399215.1</v>
      </c>
      <c r="BE198" s="49">
        <f t="shared" ref="BE198:BE199" si="805">AY198/2*1000</f>
        <v>4188.392553260147</v>
      </c>
      <c r="BF198" s="89">
        <f t="shared" ref="BF198:BF199" si="806">AY198/AW198*100</f>
        <v>2.0980088832732018</v>
      </c>
      <c r="BG198" s="85"/>
      <c r="BH198" s="85"/>
      <c r="BI198" s="85"/>
      <c r="BJ198" s="85"/>
      <c r="BK198" s="85"/>
      <c r="BL198" s="85"/>
      <c r="BM198" s="90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</row>
    <row r="199" spans="1:109" s="155" customFormat="1" ht="15" customHeight="1" x14ac:dyDescent="0.2">
      <c r="A199" s="138">
        <f>Input!A199</f>
        <v>8307</v>
      </c>
      <c r="B199" s="138" t="str">
        <f>Input!B199</f>
        <v>Hu1-13</v>
      </c>
      <c r="C199" s="138">
        <f>Input!O199</f>
        <v>2.0559489454002304</v>
      </c>
      <c r="D199" s="138">
        <f>C199*Input!P199/100</f>
        <v>1.9862624258597396E-2</v>
      </c>
      <c r="E199" s="139">
        <f>Input!M199</f>
        <v>2.7196032072301968</v>
      </c>
      <c r="F199" s="140">
        <f>E199*Input!N199/100</f>
        <v>3.0081057822303764E-4</v>
      </c>
      <c r="G199" s="141">
        <f t="shared" si="781"/>
        <v>374.9788902128995</v>
      </c>
      <c r="H199" s="140">
        <f>G199*Input!L199/100</f>
        <v>2.7200359745951256E-2</v>
      </c>
      <c r="I199" s="138">
        <v>0</v>
      </c>
      <c r="J199" s="142">
        <f>(((C199*$G$4*0.000000001*Input!G199*(234/233))-(I199*0.000000000000001))/Input!F199)*1000000000000</f>
        <v>746.35782432987457</v>
      </c>
      <c r="K199" s="138">
        <f>J199*Input!P199/100</f>
        <v>7.2105997866803246</v>
      </c>
      <c r="L199" s="143">
        <f t="shared" si="782"/>
        <v>10.321586189618925</v>
      </c>
      <c r="M199" s="144">
        <f>L199*Input!P199/100</f>
        <v>9.9717353728946231E-2</v>
      </c>
      <c r="N199" s="138">
        <v>0</v>
      </c>
      <c r="O199" s="142">
        <f>(((G199*$D$4*0.000000001*Input!G199*(238/236))-(N199*0.000000001))/Input!F199)*1000000</f>
        <v>13.71256309297355</v>
      </c>
      <c r="P199" s="138">
        <f>O199*Input!N199/100</f>
        <v>1.5167227417408006E-3</v>
      </c>
      <c r="Q199" s="145">
        <f t="shared" si="783"/>
        <v>10.23093207699397</v>
      </c>
      <c r="R199" s="146">
        <f>Q199*Input!N199/100</f>
        <v>1.1316255936378158E-3</v>
      </c>
      <c r="S199" s="144">
        <f>Input!S199*0.0000028263/0.000000000155125</f>
        <v>1.0009778270680874</v>
      </c>
      <c r="T199" s="138">
        <f>S199*Input!T199/100</f>
        <v>1.8522100877325629E-3</v>
      </c>
      <c r="U199" s="144">
        <f>S199</f>
        <v>1.0009778270680874</v>
      </c>
      <c r="V199" s="138">
        <f>U199*Input!T199/100</f>
        <v>1.8522100877325629E-3</v>
      </c>
      <c r="W199" s="147">
        <v>0</v>
      </c>
      <c r="X199" s="142">
        <f>((($L$4*0.000000001*Input!G199/Input!W199*(232/229))-(W199*0.000000001))/Input!F199)*1000000000</f>
        <v>0.8374095089342054</v>
      </c>
      <c r="Y199" s="142">
        <f>X199*Input!X199/100</f>
        <v>3.5887076421899796E-3</v>
      </c>
      <c r="Z199" s="142">
        <f t="shared" si="784"/>
        <v>2.04471441337771E-4</v>
      </c>
      <c r="AA199" s="142">
        <f>Z199*Input!X199/100</f>
        <v>8.7625972276380263E-7</v>
      </c>
      <c r="AB199" s="143">
        <v>0</v>
      </c>
      <c r="AC199" s="143">
        <v>0.85</v>
      </c>
      <c r="AD199" s="142">
        <f>(((Input!G199*$L$4*0.000000001*Input!U199*(230/229))-((AB199*0.000000000000001)+(Input!G199*AC199*0.000000000000001)))/Input!F199)*1000000000000</f>
        <v>224.52538501925088</v>
      </c>
      <c r="AE199" s="142">
        <f>AD199*Input!V199/100</f>
        <v>0.68603212852934348</v>
      </c>
      <c r="AF199" s="142">
        <f t="shared" si="785"/>
        <v>10.235780834503279</v>
      </c>
      <c r="AG199" s="142">
        <f>AF199*Input!V199/100</f>
        <v>3.1275191945231803E-2</v>
      </c>
      <c r="AH199" s="138">
        <f t="shared" si="786"/>
        <v>50059.708913552189</v>
      </c>
      <c r="AI199" s="147">
        <f t="shared" si="787"/>
        <v>263.47456670491749</v>
      </c>
      <c r="AJ199" s="144">
        <f t="shared" si="788"/>
        <v>0.97782706808735576</v>
      </c>
      <c r="AK199" s="147">
        <f t="shared" si="789"/>
        <v>1.8522100877325629</v>
      </c>
      <c r="AL199" s="147">
        <f t="shared" si="790"/>
        <v>1.0004739311602129</v>
      </c>
      <c r="AM199" s="147">
        <f t="shared" si="791"/>
        <v>3.0589272932732277E-3</v>
      </c>
      <c r="AN199" s="138">
        <f>AF199/Q199</f>
        <v>1.0004739311602129</v>
      </c>
      <c r="AO199" s="142">
        <f t="shared" si="792"/>
        <v>3.0589272932732277E-3</v>
      </c>
      <c r="AP199" s="138">
        <f t="shared" si="793"/>
        <v>762.34360000000004</v>
      </c>
      <c r="AQ199" s="138" t="e">
        <f t="shared" si="794"/>
        <v>#VALUE!</v>
      </c>
      <c r="AR199" s="138" t="e">
        <f t="shared" si="795"/>
        <v>#VALUE!</v>
      </c>
      <c r="AS199" s="146">
        <f t="shared" si="796"/>
        <v>1.998561223933454E-5</v>
      </c>
      <c r="AT199" s="146">
        <f t="shared" si="797"/>
        <v>8.5676605963346866E-8</v>
      </c>
      <c r="AU199" s="138">
        <v>0.75</v>
      </c>
      <c r="AV199" s="138">
        <f t="shared" si="798"/>
        <v>0.375</v>
      </c>
      <c r="AW199" s="138">
        <f t="shared" si="799"/>
        <v>762.34199999999998</v>
      </c>
      <c r="AX199" s="148">
        <f t="shared" si="800"/>
        <v>331.90483608850002</v>
      </c>
      <c r="AY199" s="148">
        <f t="shared" si="801"/>
        <v>472.27469083148867</v>
      </c>
      <c r="AZ199" s="138" t="str">
        <f>Input!B199</f>
        <v>Hu1-13</v>
      </c>
      <c r="BA199" s="149">
        <f>Input!E199</f>
        <v>0</v>
      </c>
      <c r="BB199" s="138">
        <f t="shared" si="802"/>
        <v>8.4332712722897316</v>
      </c>
      <c r="BC199" s="144">
        <f t="shared" si="803"/>
        <v>17.825936965315538</v>
      </c>
      <c r="BD199" s="138">
        <f t="shared" si="804"/>
        <v>762284</v>
      </c>
      <c r="BE199" s="150">
        <f t="shared" si="805"/>
        <v>236137.34541574435</v>
      </c>
      <c r="BF199" s="151">
        <f t="shared" si="806"/>
        <v>61.950501327683462</v>
      </c>
      <c r="BG199" s="152"/>
      <c r="BH199" s="152"/>
      <c r="BI199" s="152"/>
      <c r="BJ199" s="152"/>
      <c r="BK199" s="152"/>
      <c r="BL199" s="152"/>
      <c r="BM199" s="156"/>
      <c r="BN199" s="152"/>
      <c r="BO199" s="152"/>
      <c r="BP199" s="152"/>
      <c r="BQ199" s="152"/>
      <c r="BR199" s="152"/>
      <c r="BS199" s="152"/>
      <c r="BT199" s="152"/>
      <c r="BU199" s="152"/>
      <c r="BV199" s="152"/>
      <c r="BW199" s="152"/>
      <c r="BX199" s="152"/>
      <c r="BY199" s="152"/>
      <c r="BZ199" s="152"/>
      <c r="CA199" s="152"/>
      <c r="CB199" s="152"/>
      <c r="CC199" s="152"/>
      <c r="CD199" s="152"/>
      <c r="CE199" s="152"/>
      <c r="CF199" s="152"/>
      <c r="CG199" s="152"/>
      <c r="CH199" s="152"/>
      <c r="CI199" s="152"/>
      <c r="CJ199" s="152"/>
      <c r="CK199" s="152"/>
      <c r="CL199" s="152"/>
      <c r="CM199" s="152"/>
      <c r="CN199" s="152"/>
      <c r="CO199" s="152"/>
      <c r="CP199" s="152"/>
      <c r="CQ199" s="152"/>
      <c r="CR199" s="152"/>
      <c r="CS199" s="152"/>
      <c r="CT199" s="152"/>
      <c r="CU199" s="152"/>
      <c r="CV199" s="152"/>
      <c r="CW199" s="152"/>
      <c r="CX199" s="152"/>
      <c r="CY199" s="152"/>
      <c r="CZ199" s="152"/>
      <c r="DA199" s="152"/>
      <c r="DB199" s="152"/>
      <c r="DC199" s="152"/>
      <c r="DD199" s="152"/>
      <c r="DE199" s="152"/>
    </row>
    <row r="200" spans="1:109" s="76" customFormat="1" ht="15" customHeight="1" x14ac:dyDescent="0.2">
      <c r="A200" s="58"/>
      <c r="B200" s="58"/>
      <c r="C200" s="58"/>
      <c r="D200" s="58"/>
      <c r="E200" s="60"/>
      <c r="F200" s="61"/>
      <c r="G200" s="59"/>
      <c r="H200" s="61"/>
      <c r="I200" s="58"/>
      <c r="J200" s="63"/>
      <c r="K200" s="58"/>
      <c r="L200" s="64"/>
      <c r="M200" s="65"/>
      <c r="N200" s="58"/>
      <c r="O200" s="63"/>
      <c r="P200" s="58"/>
      <c r="Q200" s="66"/>
      <c r="R200" s="67"/>
      <c r="S200" s="65"/>
      <c r="T200" s="58"/>
      <c r="U200" s="58"/>
      <c r="V200" s="58"/>
      <c r="W200" s="68"/>
      <c r="X200" s="63"/>
      <c r="Y200" s="63"/>
      <c r="Z200" s="63"/>
      <c r="AA200" s="63"/>
      <c r="AB200" s="64"/>
      <c r="AC200" s="64"/>
      <c r="AD200" s="63"/>
      <c r="AE200" s="63"/>
      <c r="AF200" s="63"/>
      <c r="AG200" s="63"/>
      <c r="AH200" s="58"/>
      <c r="AI200" s="68"/>
      <c r="AJ200" s="65"/>
      <c r="AK200" s="68"/>
      <c r="AL200" s="68"/>
      <c r="AM200" s="68"/>
      <c r="AN200" s="58"/>
      <c r="AO200" s="63"/>
      <c r="AP200" s="58"/>
      <c r="AQ200" s="58"/>
      <c r="AR200" s="58"/>
      <c r="AS200" s="67"/>
      <c r="AT200" s="67"/>
      <c r="AU200" s="58"/>
      <c r="AV200" s="58"/>
      <c r="AW200" s="58"/>
      <c r="AX200" s="57"/>
      <c r="AY200" s="57"/>
      <c r="AZ200" s="58"/>
      <c r="BA200" s="69"/>
      <c r="BB200" s="58"/>
      <c r="BC200" s="65"/>
      <c r="BD200" s="58"/>
      <c r="BE200" s="62"/>
      <c r="BF200" s="74"/>
      <c r="BG200" s="75"/>
      <c r="BH200" s="75"/>
      <c r="BI200" s="75"/>
      <c r="BJ200" s="75"/>
      <c r="BK200" s="75"/>
      <c r="BL200" s="75"/>
      <c r="BM200" s="103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</row>
    <row r="201" spans="1:109" s="155" customFormat="1" ht="15" customHeight="1" x14ac:dyDescent="0.2">
      <c r="A201" s="138">
        <f>Input!A201</f>
        <v>8307</v>
      </c>
      <c r="B201" s="138" t="str">
        <f>Input!B201</f>
        <v>Hu1-13</v>
      </c>
      <c r="C201" s="138">
        <f>Input!O201</f>
        <v>2.0581492988045493</v>
      </c>
      <c r="D201" s="138">
        <f>C201*Input!P201/100</f>
        <v>1.1569112636865537E-2</v>
      </c>
      <c r="E201" s="139">
        <f>Input!M201</f>
        <v>2.7189866666494762</v>
      </c>
      <c r="F201" s="140">
        <f>E201*Input!N201/100</f>
        <v>1.6397176970963788E-3</v>
      </c>
      <c r="G201" s="141">
        <f t="shared" ref="G201:G211" si="807">E201*137.88</f>
        <v>374.89388159762979</v>
      </c>
      <c r="H201" s="140">
        <f>G201*Input!L201/100</f>
        <v>0.13007372259296326</v>
      </c>
      <c r="I201" s="138">
        <v>0</v>
      </c>
      <c r="J201" s="142">
        <f>(((C201*$G$4*0.000000001*Input!G201*(234/233))-(I201*0.000000000000001))/Input!F201)*1000000000000</f>
        <v>747.15660436927112</v>
      </c>
      <c r="K201" s="138">
        <f>J201*Input!P201/100</f>
        <v>4.1998599996350139</v>
      </c>
      <c r="L201" s="143">
        <f t="shared" ref="L201:L211" si="808">(J201/234)*602200000000*0.0000028263/(365.2425*24*60)</f>
        <v>10.332632736937672</v>
      </c>
      <c r="M201" s="144">
        <f>L201*Input!P201/100</f>
        <v>5.8081010954078575E-2</v>
      </c>
      <c r="N201" s="138">
        <v>0</v>
      </c>
      <c r="O201" s="142">
        <f>(((G201*$D$4*0.000000001*Input!G201*(238/236))-(N201*0.000000001))/Input!F201)*1000000</f>
        <v>13.709454421976979</v>
      </c>
      <c r="P201" s="138">
        <f>O201*Input!N201/100</f>
        <v>8.2676518090295855E-3</v>
      </c>
      <c r="Q201" s="145">
        <f t="shared" ref="Q201:Q211" si="809">(O201/238.05)*602200000000000000*0.00000000015512/(365.2425*24*60)</f>
        <v>10.228612700113075</v>
      </c>
      <c r="R201" s="146">
        <f>Q201*Input!N201/100</f>
        <v>6.1684882338124344E-3</v>
      </c>
      <c r="S201" s="144">
        <f>Input!S201*0.0000028263/0.000000000155125</f>
        <v>0.99928321417217392</v>
      </c>
      <c r="T201" s="138">
        <f>S201*Input!T201/100</f>
        <v>1.5448668918733094E-3</v>
      </c>
      <c r="U201" s="144">
        <f>S201</f>
        <v>0.99928321417217392</v>
      </c>
      <c r="V201" s="138">
        <f>U201*Input!T201/100</f>
        <v>1.5448668918733094E-3</v>
      </c>
      <c r="W201" s="147">
        <v>0</v>
      </c>
      <c r="X201" s="142">
        <f>((($L$4*0.000000001*Input!G201/Input!W201*(232/229))-(W201*0.000000001))/Input!F201)*1000000000</f>
        <v>0.64844054249885641</v>
      </c>
      <c r="Y201" s="142">
        <f>X201*Input!X201/100</f>
        <v>1.1704526900998373E-2</v>
      </c>
      <c r="Z201" s="142">
        <f t="shared" ref="Z201:Z211" si="810">(X201/232)*6.022E+23*0.000000001*0.000000000049475/(365.2425*24*60)</f>
        <v>1.5833062669103819E-4</v>
      </c>
      <c r="AA201" s="142">
        <f>Z201*Input!X201/100</f>
        <v>2.8579105683547785E-6</v>
      </c>
      <c r="AB201" s="143">
        <v>0</v>
      </c>
      <c r="AC201" s="143">
        <v>0.85</v>
      </c>
      <c r="AD201" s="142">
        <f>(((Input!G201*$L$4*0.000000001*Input!U201*(230/229))-((AB201*0.000000000000001)+(Input!G201*AC201*0.000000000000001)))/Input!F201)*1000000000000</f>
        <v>223.00448691724787</v>
      </c>
      <c r="AE201" s="142">
        <f>AD201*Input!V201/100</f>
        <v>0.9746168104095001</v>
      </c>
      <c r="AF201" s="142">
        <f t="shared" ref="AF201:AF211" si="811">(AD201/230)*602200000000*0.0000091577/(365.2425*24*60)</f>
        <v>10.166445335346333</v>
      </c>
      <c r="AG201" s="142">
        <f>AF201*Input!V201/100</f>
        <v>4.4431341552399223E-2</v>
      </c>
      <c r="AH201" s="138">
        <f t="shared" ref="AH201:AH211" si="812">AF201/Z201</f>
        <v>64210.226080800152</v>
      </c>
      <c r="AI201" s="147">
        <f t="shared" ref="AI201:AI211" si="813">AH201*SQRT((AG201/AF201)^2+(AA201/Z201)^2)</f>
        <v>1192.5008792224291</v>
      </c>
      <c r="AJ201" s="144">
        <f t="shared" ref="AJ201:AJ211" si="814">(U201-1)*1000</f>
        <v>-0.71678582782608302</v>
      </c>
      <c r="AK201" s="147">
        <f t="shared" ref="AK201:AK211" si="815">V201*1000</f>
        <v>1.5448668918733093</v>
      </c>
      <c r="AL201" s="147">
        <f t="shared" ref="AL201:AL211" si="816">AF201/Q201</f>
        <v>0.9939222095322805</v>
      </c>
      <c r="AM201" s="147">
        <f t="shared" ref="AM201:AM211" si="817">AL201*SQRT((R201/Q201)^2+(AG201/AF201)^2)</f>
        <v>4.3849885279566379E-3</v>
      </c>
      <c r="AN201" s="138">
        <f>AF201/Q201</f>
        <v>0.9939222095322805</v>
      </c>
      <c r="AO201" s="142">
        <f t="shared" ref="AO201:AO211" si="818">AN201*SQRT((R201/Q201)^2+(AG201/AF201)^2)</f>
        <v>4.3849885279566379E-3</v>
      </c>
      <c r="AP201" s="138">
        <f t="shared" ref="AP201:AP211" si="819">ThU_Alter_Kombi(AN201,U201)</f>
        <v>577.09280000000001</v>
      </c>
      <c r="AQ201" s="138" t="e">
        <f t="shared" ref="AQ201:AQ211" si="820">Montealter(AN201,AO201,U201,V201)</f>
        <v>#VALUE!</v>
      </c>
      <c r="AR201" s="138" t="e">
        <f t="shared" ref="AR201:AR211" si="821">(AQ201/AP201)*100</f>
        <v>#VALUE!</v>
      </c>
      <c r="AS201" s="146">
        <f t="shared" ref="AS201:AS211" si="822">Z201/Q201</f>
        <v>1.5479188755410386E-5</v>
      </c>
      <c r="AT201" s="146">
        <f t="shared" ref="AT201:AT211" si="823">AS201*SQRT((Y201/X201)^2+(P201/O201)^2)</f>
        <v>2.7955943399017638E-7</v>
      </c>
      <c r="AU201" s="138">
        <v>0.75</v>
      </c>
      <c r="AV201" s="138">
        <f t="shared" ref="AV201:AV211" si="824">AU201/2</f>
        <v>0.375</v>
      </c>
      <c r="AW201" s="138">
        <f t="shared" ref="AW201:AW211" si="825">marincorr_age(AN201,U201,AS201,AU201)</f>
        <v>577.0915</v>
      </c>
      <c r="AX201" s="148">
        <f t="shared" ref="AX201:AX211" si="826">marincorr_age_error(AN201, AO201, U201, V201, AS201, AT201, AU201, AV201)</f>
        <v>231.44648018820001</v>
      </c>
      <c r="AY201" s="148">
        <f t="shared" ref="AY201:AY211" si="827">SQRT(((AU201*EXP(-0.0000091577*AW201*1000))/(0.0000091577*(EXP(-0.0000091577*AW201*1000)+(AJ201/1000)*EXP(-(0.0000091577-0.0000028263)*AW201*1000)-AS201*AU201*EXP(-0.0000091577*AW201*1000))))^2*AT201^2+((AS201*EXP(-0.0000091577*AW201*1000))/(0.0000091577*(EXP(-0.0000091577*AW201*1000)+(AJ201/1000)*EXP(-(0.0000091577-0.0000028263)*AW201*1000)-AS201*AU201*EXP(-0.0000091577*AW201*1000))))^2*AV201^2+((0.0000091577/(0.0000091577-0.0000028263))*(EXP(-(0.0000091577-0.0000028263)*AW201*1000)-1)/(0.0000091577*(EXP(-0.0000091577*AW201*1000)+(AJ201/1000)*EXP(-(0.0000091577-0.0000028263)*AW201*1000)-AS201*AU201*EXP(-0.0000091577*AW201*1000))))^2*T201^2+(1/(0.0000091577*(EXP(-0.0000091577*AW201*1000)+(AJ201/1000)*EXP(-(0.0000091577-0.0000028263)*AW201*1000)-AS201*AU201*EXP(-0.0000091577*AW201*1000))))^2*AO201^2)/1000</f>
        <v>105.87202864258896</v>
      </c>
      <c r="AZ201" s="138" t="str">
        <f>Input!B201</f>
        <v>Hu1-13</v>
      </c>
      <c r="BA201" s="149">
        <f>Input!E201</f>
        <v>0</v>
      </c>
      <c r="BB201" s="138">
        <f t="shared" ref="BB201:BB211" si="828">((U201-1)*EXP(0.0000028263*AW201*1000))*1000</f>
        <v>-3.6621687167410508</v>
      </c>
      <c r="BC201" s="144">
        <f t="shared" ref="BC201:BC211" si="829">SQRT((EXP(0.0000028263*AW201*1000)*V201)^2+((U201-1)*0.0000028263*EXP(0.0000028263*AW201*1000)*AX201*1000)^2)*1000</f>
        <v>8.2484882397568899</v>
      </c>
      <c r="BD201" s="138">
        <f t="shared" ref="BD201:BD211" si="830">AW201*1000-58</f>
        <v>577033.5</v>
      </c>
      <c r="BE201" s="150">
        <f t="shared" ref="BE201:BE211" si="831">AY201/2*1000</f>
        <v>52936.014321294482</v>
      </c>
      <c r="BF201" s="151">
        <f t="shared" ref="BF201:BF211" si="832">AY201/AW201*100</f>
        <v>18.345795882037592</v>
      </c>
      <c r="BG201" s="152"/>
      <c r="BH201" s="152"/>
      <c r="BI201" s="152"/>
      <c r="BJ201" s="152"/>
      <c r="BK201" s="152"/>
      <c r="BL201" s="152"/>
      <c r="BM201" s="156"/>
      <c r="BN201" s="152"/>
      <c r="BO201" s="152"/>
      <c r="BP201" s="152"/>
      <c r="BQ201" s="152"/>
      <c r="BR201" s="152"/>
      <c r="BS201" s="152"/>
      <c r="BT201" s="152"/>
      <c r="BU201" s="152"/>
      <c r="BV201" s="152"/>
      <c r="BW201" s="152"/>
      <c r="BX201" s="152"/>
      <c r="BY201" s="152"/>
      <c r="BZ201" s="152"/>
      <c r="CA201" s="152"/>
      <c r="CB201" s="152"/>
      <c r="CC201" s="152"/>
      <c r="CD201" s="152"/>
      <c r="CE201" s="152"/>
      <c r="CF201" s="152"/>
      <c r="CG201" s="152"/>
      <c r="CH201" s="152"/>
      <c r="CI201" s="152"/>
      <c r="CJ201" s="152"/>
      <c r="CK201" s="152"/>
      <c r="CL201" s="152"/>
      <c r="CM201" s="152"/>
      <c r="CN201" s="152"/>
      <c r="CO201" s="152"/>
      <c r="CP201" s="152"/>
      <c r="CQ201" s="152"/>
      <c r="CR201" s="152"/>
      <c r="CS201" s="152"/>
      <c r="CT201" s="152"/>
      <c r="CU201" s="152"/>
      <c r="CV201" s="152"/>
      <c r="CW201" s="152"/>
      <c r="CX201" s="152"/>
      <c r="CY201" s="152"/>
      <c r="CZ201" s="152"/>
      <c r="DA201" s="152"/>
      <c r="DB201" s="152"/>
      <c r="DC201" s="152"/>
      <c r="DD201" s="152"/>
      <c r="DE201" s="152"/>
    </row>
    <row r="202" spans="1:109" ht="15" customHeight="1" x14ac:dyDescent="0.2">
      <c r="A202" s="9">
        <f>Input!A202</f>
        <v>8445</v>
      </c>
      <c r="B202" s="9" t="str">
        <f>Input!B202</f>
        <v>ETH-2_a 7,4-7,7 dft S1</v>
      </c>
      <c r="C202" s="9">
        <f>Input!O202</f>
        <v>2.2774671958590722</v>
      </c>
      <c r="D202" s="9">
        <f>C202*Input!P202/100</f>
        <v>9.4401806028425114E-3</v>
      </c>
      <c r="E202" s="11">
        <f>Input!M202</f>
        <v>2.3916761034245364</v>
      </c>
      <c r="F202" s="12">
        <f>E202*Input!N202/100</f>
        <v>1.6825317777514252E-4</v>
      </c>
      <c r="G202" s="13">
        <f t="shared" si="807"/>
        <v>329.76430114017506</v>
      </c>
      <c r="H202" s="12">
        <f>G202*Input!L202/100</f>
        <v>1.6845728066409837E-2</v>
      </c>
      <c r="I202" s="9">
        <v>0.3</v>
      </c>
      <c r="J202" s="21">
        <f>(((C202*$G$4*0.000000001*Input!G202*(234/233))-(I202*0.000000000000001))/Input!F202)*1000000000000</f>
        <v>33.293866350088692</v>
      </c>
      <c r="K202" s="9">
        <f>J202*Input!P202/100</f>
        <v>0.13800423201844744</v>
      </c>
      <c r="L202" s="14">
        <f t="shared" si="808"/>
        <v>0.46042997060644408</v>
      </c>
      <c r="M202" s="22">
        <f>L202*Input!P202/100</f>
        <v>1.908498214766498E-3</v>
      </c>
      <c r="N202" s="9">
        <v>5.0000000000000001E-3</v>
      </c>
      <c r="O202" s="21">
        <f>(((G202*$D$4*0.000000001*Input!G202*(238/236))-(N202*0.000000001))/Input!F202)*1000000</f>
        <v>0.48561352384134016</v>
      </c>
      <c r="P202" s="58">
        <f>O202*Input!N202/100</f>
        <v>3.4162660420405235E-5</v>
      </c>
      <c r="Q202" s="66">
        <f t="shared" si="809"/>
        <v>0.3623158518509379</v>
      </c>
      <c r="R202" s="67">
        <f>Q202*Input!N202/100</f>
        <v>2.5488732920373691E-5</v>
      </c>
      <c r="S202" s="65">
        <f>Input!S202*0.0000028263/0.000000000155125</f>
        <v>1.2723534278261925</v>
      </c>
      <c r="T202" s="9">
        <f>S202*Input!T202/100</f>
        <v>8.0422358723305208E-4</v>
      </c>
      <c r="U202" s="9">
        <f>S202*1/((U201+U203)/2)</f>
        <v>1.2735848432868628</v>
      </c>
      <c r="V202" s="9">
        <f>U202*Input!T202/100</f>
        <v>8.0500193492913721E-4</v>
      </c>
      <c r="W202" s="3">
        <v>3.0000000000000001E-3</v>
      </c>
      <c r="X202" s="21">
        <f>((($L$4*0.000000001*Input!G202/Input!W202*(232/229))-(W202*0.000000001))/Input!F202)*1000000000</f>
        <v>2.4742105398878964</v>
      </c>
      <c r="Y202" s="21">
        <f>X202*Input!X202/100</f>
        <v>8.6500918386327504E-3</v>
      </c>
      <c r="Z202" s="21">
        <f t="shared" si="810"/>
        <v>6.0413141941493198E-4</v>
      </c>
      <c r="AA202" s="21">
        <f>Z202*Input!X202/100</f>
        <v>2.1121049224774127E-6</v>
      </c>
      <c r="AB202" s="14">
        <v>0.05</v>
      </c>
      <c r="AC202" s="14">
        <v>0</v>
      </c>
      <c r="AD202" s="21">
        <f>(((Input!G202*$L$4*0.000000001*Input!U202*(230/229))-((AB202*0.000000000000001)+(Input!G202*AC202*0.000000000000001)))/Input!F202)*1000000000000</f>
        <v>10.58817655418493</v>
      </c>
      <c r="AE202" s="21">
        <f>AD202*Input!V202/100</f>
        <v>3.8082883858855811E-2</v>
      </c>
      <c r="AF202" s="21">
        <f t="shared" si="811"/>
        <v>0.48269933770014767</v>
      </c>
      <c r="AG202" s="21">
        <f>AF202*Input!V202/100</f>
        <v>1.7361424530757106E-3</v>
      </c>
      <c r="AH202" s="9">
        <f t="shared" si="812"/>
        <v>798.9972416392701</v>
      </c>
      <c r="AI202" s="3">
        <f t="shared" si="813"/>
        <v>4.0076894748738683</v>
      </c>
      <c r="AJ202" s="22">
        <f t="shared" si="814"/>
        <v>273.58484328686285</v>
      </c>
      <c r="AK202" s="3">
        <f t="shared" si="815"/>
        <v>0.80500193492913719</v>
      </c>
      <c r="AL202" s="3">
        <f t="shared" si="816"/>
        <v>1.3322611617300624</v>
      </c>
      <c r="AM202" s="3">
        <f t="shared" si="817"/>
        <v>4.7927091943866032E-3</v>
      </c>
      <c r="AN202" s="9">
        <f>AL202*1/((AN201+AN203)/2)</f>
        <v>1.3382581114203698</v>
      </c>
      <c r="AO202" s="21">
        <f t="shared" si="818"/>
        <v>4.8142827692566285E-3</v>
      </c>
      <c r="AP202" s="58">
        <f t="shared" si="819"/>
        <v>399.1764</v>
      </c>
      <c r="AQ202" s="58">
        <f t="shared" si="820"/>
        <v>10.735300000000001</v>
      </c>
      <c r="AR202" s="58">
        <f t="shared" si="821"/>
        <v>2.6893623971757852</v>
      </c>
      <c r="AS202" s="67">
        <f t="shared" si="822"/>
        <v>1.6674164719226268E-3</v>
      </c>
      <c r="AT202" s="67">
        <f t="shared" si="823"/>
        <v>5.8306377429356119E-6</v>
      </c>
      <c r="AU202" s="58">
        <v>0.75</v>
      </c>
      <c r="AV202" s="58">
        <f t="shared" si="824"/>
        <v>0.375</v>
      </c>
      <c r="AW202" s="58">
        <f t="shared" si="825"/>
        <v>399.10239999999999</v>
      </c>
      <c r="AX202" s="57">
        <f t="shared" si="826"/>
        <v>11.5640993122</v>
      </c>
      <c r="AY202" s="47">
        <f t="shared" si="827"/>
        <v>11.291586773222214</v>
      </c>
      <c r="AZ202" s="9" t="str">
        <f>Input!B202</f>
        <v>ETH-2_a 7,4-7,7 dft S1</v>
      </c>
      <c r="BA202" s="48">
        <f>Input!E202</f>
        <v>7.55</v>
      </c>
      <c r="BB202" s="58">
        <f t="shared" si="828"/>
        <v>845.21826856040286</v>
      </c>
      <c r="BC202" s="22">
        <f t="shared" si="829"/>
        <v>27.736510199774226</v>
      </c>
      <c r="BD202" s="9">
        <f t="shared" si="830"/>
        <v>399044.39999999997</v>
      </c>
      <c r="BE202" s="49">
        <f t="shared" si="831"/>
        <v>5645.7933866111071</v>
      </c>
      <c r="BF202" s="89">
        <f t="shared" si="832"/>
        <v>2.8292455202530014</v>
      </c>
      <c r="BG202" s="85"/>
      <c r="BH202" s="85"/>
      <c r="BI202" s="85"/>
      <c r="BJ202" s="85"/>
      <c r="BK202" s="85"/>
      <c r="BL202" s="85"/>
      <c r="BM202" s="90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</row>
    <row r="203" spans="1:109" s="155" customFormat="1" ht="15" customHeight="1" x14ac:dyDescent="0.2">
      <c r="A203" s="138">
        <f>Input!A203</f>
        <v>8307</v>
      </c>
      <c r="B203" s="138" t="str">
        <f>Input!B203</f>
        <v>Hu1-13</v>
      </c>
      <c r="C203" s="138">
        <f>Input!O203</f>
        <v>2.0623284653141818</v>
      </c>
      <c r="D203" s="138">
        <f>C203*Input!P203/100</f>
        <v>1.7650916195024055E-2</v>
      </c>
      <c r="E203" s="139">
        <f>Input!M203</f>
        <v>2.7197358122467823</v>
      </c>
      <c r="F203" s="140">
        <f>E203*Input!N203/100</f>
        <v>2.8692342273183821E-4</v>
      </c>
      <c r="G203" s="141">
        <f t="shared" si="807"/>
        <v>374.99717379258635</v>
      </c>
      <c r="H203" s="140">
        <f>G203*Input!L203/100</f>
        <v>6.3041832988591631E-2</v>
      </c>
      <c r="I203" s="138">
        <v>0</v>
      </c>
      <c r="J203" s="142">
        <f>(((C203*$G$4*0.000000001*Input!G203*(234/233))-(I203*0.000000000000001))/Input!F203)*1000000000000</f>
        <v>748.67374010876506</v>
      </c>
      <c r="K203" s="138">
        <f>J203*Input!P203/100</f>
        <v>6.4076977389059353</v>
      </c>
      <c r="L203" s="143">
        <f t="shared" si="808"/>
        <v>10.353613621422403</v>
      </c>
      <c r="M203" s="144">
        <f>L203*Input!P203/100</f>
        <v>8.8613802030582695E-2</v>
      </c>
      <c r="N203" s="138">
        <v>0</v>
      </c>
      <c r="O203" s="142">
        <f>(((G203*$D$4*0.000000001*Input!G203*(238/236))-(N203*0.000000001))/Input!F203)*1000000</f>
        <v>13.71323170325153</v>
      </c>
      <c r="P203" s="138">
        <f>O203*Input!N203/100</f>
        <v>1.4467020507264857E-3</v>
      </c>
      <c r="Q203" s="145">
        <f t="shared" si="809"/>
        <v>10.231430926573994</v>
      </c>
      <c r="R203" s="146">
        <f>Q203*Input!N203/100</f>
        <v>1.0793832135011137E-3</v>
      </c>
      <c r="S203" s="144">
        <f>Input!S203*0.0000028263/0.000000000155125</f>
        <v>0.99878300738006698</v>
      </c>
      <c r="T203" s="138">
        <f>S203*Input!T203/100</f>
        <v>1.5008184185561877E-3</v>
      </c>
      <c r="U203" s="144">
        <f>S203</f>
        <v>0.99878300738006698</v>
      </c>
      <c r="V203" s="138">
        <f>U203*Input!T203/100</f>
        <v>1.5008184185561877E-3</v>
      </c>
      <c r="W203" s="147">
        <v>0</v>
      </c>
      <c r="X203" s="142">
        <f>((($L$4*0.000000001*Input!G203/Input!W203*(232/229))-(W203*0.000000001))/Input!F203)*1000000000</f>
        <v>0.91956585780294908</v>
      </c>
      <c r="Y203" s="142">
        <f>X203*Input!X203/100</f>
        <v>3.9897235820136063E-3</v>
      </c>
      <c r="Z203" s="142">
        <f t="shared" si="810"/>
        <v>2.2453167099723695E-4</v>
      </c>
      <c r="AA203" s="142">
        <f>Z203*Input!X203/100</f>
        <v>9.7417634102565723E-7</v>
      </c>
      <c r="AB203" s="143">
        <v>0</v>
      </c>
      <c r="AC203" s="143">
        <v>0.85</v>
      </c>
      <c r="AD203" s="142">
        <f>(((Input!G203*$L$4*0.000000001*Input!U203*(230/229))-((AB203*0.000000000000001)+(Input!G203*AC203*0.000000000000001)))/Input!F203)*1000000000000</f>
        <v>223.7825930902687</v>
      </c>
      <c r="AE203" s="142">
        <f>AD203*Input!V203/100</f>
        <v>0.79220367046063445</v>
      </c>
      <c r="AF203" s="142">
        <f t="shared" si="811"/>
        <v>10.201918047050324</v>
      </c>
      <c r="AG203" s="142">
        <f>AF203*Input!V203/100</f>
        <v>3.6115395800028843E-2</v>
      </c>
      <c r="AH203" s="138">
        <f t="shared" si="812"/>
        <v>45436.432204594719</v>
      </c>
      <c r="AI203" s="147">
        <f t="shared" si="813"/>
        <v>254.42928689963585</v>
      </c>
      <c r="AJ203" s="144">
        <f t="shared" si="814"/>
        <v>-1.2169926199330217</v>
      </c>
      <c r="AK203" s="147">
        <f t="shared" si="815"/>
        <v>1.5008184185561877</v>
      </c>
      <c r="AL203" s="147">
        <f t="shared" si="816"/>
        <v>0.99711546901548087</v>
      </c>
      <c r="AM203" s="147">
        <f t="shared" si="817"/>
        <v>3.5314150463762422E-3</v>
      </c>
      <c r="AN203" s="138">
        <f>AF203/Q203</f>
        <v>0.99711546901548087</v>
      </c>
      <c r="AO203" s="142">
        <f t="shared" si="818"/>
        <v>3.5314150463762422E-3</v>
      </c>
      <c r="AP203" s="138">
        <f t="shared" si="819"/>
        <v>739.95650000000001</v>
      </c>
      <c r="AQ203" s="138" t="e">
        <f t="shared" si="820"/>
        <v>#VALUE!</v>
      </c>
      <c r="AR203" s="138" t="e">
        <f t="shared" si="821"/>
        <v>#VALUE!</v>
      </c>
      <c r="AS203" s="146">
        <f t="shared" si="822"/>
        <v>2.1945285327985069E-5</v>
      </c>
      <c r="AT203" s="146">
        <f t="shared" si="823"/>
        <v>9.524222838812972E-8</v>
      </c>
      <c r="AU203" s="138">
        <v>0.75</v>
      </c>
      <c r="AV203" s="138">
        <f t="shared" si="824"/>
        <v>0.375</v>
      </c>
      <c r="AW203" s="138">
        <f t="shared" si="825"/>
        <v>739.9547</v>
      </c>
      <c r="AX203" s="148">
        <f t="shared" si="826"/>
        <v>321.49267900960001</v>
      </c>
      <c r="AY203" s="148">
        <f t="shared" si="827"/>
        <v>399.83182946692307</v>
      </c>
      <c r="AZ203" s="138" t="str">
        <f>Input!B203</f>
        <v>Hu1-13</v>
      </c>
      <c r="BA203" s="149">
        <f>Input!E203</f>
        <v>0</v>
      </c>
      <c r="BB203" s="138">
        <f t="shared" si="828"/>
        <v>-9.8524161394525258</v>
      </c>
      <c r="BC203" s="144">
        <f t="shared" si="829"/>
        <v>15.092043536788307</v>
      </c>
      <c r="BD203" s="138">
        <f t="shared" si="830"/>
        <v>739896.7</v>
      </c>
      <c r="BE203" s="150">
        <f t="shared" si="831"/>
        <v>199915.91473346154</v>
      </c>
      <c r="BF203" s="151">
        <f t="shared" si="832"/>
        <v>54.034636102307751</v>
      </c>
      <c r="BG203" s="152"/>
      <c r="BH203" s="152"/>
      <c r="BI203" s="152"/>
      <c r="BJ203" s="152"/>
      <c r="BK203" s="152"/>
      <c r="BL203" s="152"/>
      <c r="BM203" s="156"/>
      <c r="BN203" s="152"/>
      <c r="BO203" s="152"/>
      <c r="BP203" s="152"/>
      <c r="BQ203" s="152"/>
      <c r="BR203" s="152"/>
      <c r="BS203" s="152"/>
      <c r="BT203" s="152"/>
      <c r="BU203" s="152"/>
      <c r="BV203" s="152"/>
      <c r="BW203" s="152"/>
      <c r="BX203" s="152"/>
      <c r="BY203" s="152"/>
      <c r="BZ203" s="152"/>
      <c r="CA203" s="152"/>
      <c r="CB203" s="152"/>
      <c r="CC203" s="152"/>
      <c r="CD203" s="152"/>
      <c r="CE203" s="152"/>
      <c r="CF203" s="152"/>
      <c r="CG203" s="152"/>
      <c r="CH203" s="152"/>
      <c r="CI203" s="152"/>
      <c r="CJ203" s="152"/>
      <c r="CK203" s="152"/>
      <c r="CL203" s="152"/>
      <c r="CM203" s="152"/>
      <c r="CN203" s="152"/>
      <c r="CO203" s="152"/>
      <c r="CP203" s="152"/>
      <c r="CQ203" s="152"/>
      <c r="CR203" s="152"/>
      <c r="CS203" s="152"/>
      <c r="CT203" s="152"/>
      <c r="CU203" s="152"/>
      <c r="CV203" s="152"/>
      <c r="CW203" s="152"/>
      <c r="CX203" s="152"/>
      <c r="CY203" s="152"/>
      <c r="CZ203" s="152"/>
      <c r="DA203" s="152"/>
      <c r="DB203" s="152"/>
      <c r="DC203" s="152"/>
      <c r="DD203" s="152"/>
      <c r="DE203" s="152"/>
    </row>
    <row r="204" spans="1:109" ht="15" customHeight="1" x14ac:dyDescent="0.2">
      <c r="A204" s="9">
        <f>Input!A204</f>
        <v>8446</v>
      </c>
      <c r="B204" s="9" t="str">
        <f>Input!B204</f>
        <v>ETH-2_a 7,7-8,0 dft S2</v>
      </c>
      <c r="C204" s="9">
        <f>Input!O204</f>
        <v>2.4726977554292011</v>
      </c>
      <c r="D204" s="9">
        <f>C204*Input!P204/100</f>
        <v>1.1233987784998265E-2</v>
      </c>
      <c r="E204" s="11">
        <f>Input!M204</f>
        <v>2.6063542104778081</v>
      </c>
      <c r="F204" s="12">
        <f>E204*Input!N204/100</f>
        <v>2.0327659463137692E-4</v>
      </c>
      <c r="G204" s="13">
        <f t="shared" si="807"/>
        <v>359.36411854068018</v>
      </c>
      <c r="H204" s="12">
        <f>G204*Input!L204/100</f>
        <v>1.7365059272970426E-2</v>
      </c>
      <c r="I204" s="9">
        <v>0.3</v>
      </c>
      <c r="J204" s="21">
        <f>(((C204*$G$4*0.000000001*Input!G204*(234/233))-(I204*0.000000000000001))/Input!F204)*1000000000000</f>
        <v>37.302512042917208</v>
      </c>
      <c r="K204" s="9">
        <f>J204*Input!P204/100</f>
        <v>0.16947318519611976</v>
      </c>
      <c r="L204" s="14">
        <f t="shared" si="808"/>
        <v>0.51586662668936745</v>
      </c>
      <c r="M204" s="22">
        <f>L204*Input!P204/100</f>
        <v>2.3436909627115748E-3</v>
      </c>
      <c r="N204" s="9">
        <v>5.0000000000000001E-3</v>
      </c>
      <c r="O204" s="21">
        <f>(((G204*$D$4*0.000000001*Input!G204*(238/236))-(N204*0.000000001))/Input!F204)*1000000</f>
        <v>0.54610604491215164</v>
      </c>
      <c r="P204" s="58">
        <f>O204*Input!N204/100</f>
        <v>4.2592283378474882E-5</v>
      </c>
      <c r="Q204" s="66">
        <f t="shared" si="809"/>
        <v>0.40744927220753968</v>
      </c>
      <c r="R204" s="67">
        <f>Q204*Input!N204/100</f>
        <v>3.1778067695640563E-5</v>
      </c>
      <c r="S204" s="65">
        <f>Input!S204*0.0000028263/0.000000000155125</f>
        <v>1.2630252689261567</v>
      </c>
      <c r="T204" s="9">
        <f>S204*Input!T204/100</f>
        <v>1.2591402793310929E-3</v>
      </c>
      <c r="U204" s="9">
        <f>S204*1/((U203+U205)/2)</f>
        <v>1.2632931089348927</v>
      </c>
      <c r="V204" s="9">
        <f>U204*Input!T204/100</f>
        <v>1.2594072954801069E-3</v>
      </c>
      <c r="W204" s="3">
        <v>3.0000000000000001E-3</v>
      </c>
      <c r="X204" s="21">
        <f>((($L$4*0.000000001*Input!G204/Input!W204*(232/229))-(W204*0.000000001))/Input!F204)*1000000000</f>
        <v>3.2560937513987671</v>
      </c>
      <c r="Y204" s="21">
        <f>X204*Input!X204/100</f>
        <v>8.997750336357864E-3</v>
      </c>
      <c r="Z204" s="21">
        <f t="shared" si="810"/>
        <v>7.9504492769227105E-4</v>
      </c>
      <c r="AA204" s="21">
        <f>Z204*Input!X204/100</f>
        <v>2.1969931800918401E-6</v>
      </c>
      <c r="AB204" s="14">
        <v>0.05</v>
      </c>
      <c r="AC204" s="14">
        <v>0</v>
      </c>
      <c r="AD204" s="21">
        <f>(((Input!G204*$L$4*0.000000001*Input!U204*(230/229))-((AB204*0.000000000000001)+(Input!G204*AC204*0.000000000000001)))/Input!F204)*1000000000000</f>
        <v>11.76090950456239</v>
      </c>
      <c r="AE204" s="21">
        <f>AD204*Input!V204/100</f>
        <v>3.2725730437676674E-2</v>
      </c>
      <c r="AF204" s="21">
        <f t="shared" si="811"/>
        <v>0.53616250159333012</v>
      </c>
      <c r="AG204" s="21">
        <f>AF204*Input!V204/100</f>
        <v>1.4919177374102743E-3</v>
      </c>
      <c r="AH204" s="9">
        <f t="shared" si="812"/>
        <v>674.38012987469358</v>
      </c>
      <c r="AI204" s="3">
        <f t="shared" si="813"/>
        <v>2.6446470664900397</v>
      </c>
      <c r="AJ204" s="22">
        <f t="shared" si="814"/>
        <v>263.29310893489264</v>
      </c>
      <c r="AK204" s="3">
        <f t="shared" si="815"/>
        <v>1.259407295480107</v>
      </c>
      <c r="AL204" s="3">
        <f t="shared" si="816"/>
        <v>1.3159000105422416</v>
      </c>
      <c r="AM204" s="3">
        <f t="shared" si="817"/>
        <v>3.6630416650553915E-3</v>
      </c>
      <c r="AN204" s="9">
        <f>AL204*1/((AN203+AN205)/2)</f>
        <v>1.320225831320885</v>
      </c>
      <c r="AO204" s="21">
        <f t="shared" si="818"/>
        <v>3.6750833563851176E-3</v>
      </c>
      <c r="AP204" s="58">
        <f t="shared" si="819"/>
        <v>389.4597</v>
      </c>
      <c r="AQ204" s="58">
        <f t="shared" si="820"/>
        <v>9.3125999999999998</v>
      </c>
      <c r="AR204" s="58">
        <f t="shared" si="821"/>
        <v>2.3911588285000991</v>
      </c>
      <c r="AS204" s="67">
        <f t="shared" si="822"/>
        <v>1.9512734024158581E-3</v>
      </c>
      <c r="AT204" s="67">
        <f t="shared" si="823"/>
        <v>5.3942127403491165E-6</v>
      </c>
      <c r="AU204" s="58">
        <v>0.75</v>
      </c>
      <c r="AV204" s="58">
        <f t="shared" si="824"/>
        <v>0.375</v>
      </c>
      <c r="AW204" s="58">
        <f t="shared" si="825"/>
        <v>389.37049999999999</v>
      </c>
      <c r="AX204" s="57">
        <f t="shared" si="826"/>
        <v>8.4399592024000007</v>
      </c>
      <c r="AY204" s="47">
        <f t="shared" si="827"/>
        <v>8.7065002424394713</v>
      </c>
      <c r="AZ204" s="9" t="str">
        <f>Input!B204</f>
        <v>ETH-2_a 7,7-8,0 dft S2</v>
      </c>
      <c r="BA204" s="48">
        <f>Input!E204</f>
        <v>7.85</v>
      </c>
      <c r="BB204" s="58">
        <f t="shared" si="828"/>
        <v>791.35426587539587</v>
      </c>
      <c r="BC204" s="22">
        <f t="shared" si="829"/>
        <v>19.252631891974485</v>
      </c>
      <c r="BD204" s="9">
        <f t="shared" si="830"/>
        <v>389312.5</v>
      </c>
      <c r="BE204" s="49">
        <f t="shared" si="831"/>
        <v>4353.2501212197358</v>
      </c>
      <c r="BF204" s="89">
        <f t="shared" si="832"/>
        <v>2.2360451658354887</v>
      </c>
      <c r="BG204" s="85"/>
      <c r="BH204" s="85"/>
      <c r="BI204" s="85"/>
      <c r="BJ204" s="85"/>
      <c r="BK204" s="85"/>
      <c r="BL204" s="85"/>
      <c r="BM204" s="90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</row>
    <row r="205" spans="1:109" s="155" customFormat="1" ht="15" customHeight="1" x14ac:dyDescent="0.2">
      <c r="A205" s="138">
        <f>Input!A205</f>
        <v>8307</v>
      </c>
      <c r="B205" s="138" t="str">
        <f>Input!B205</f>
        <v>Hu1-13</v>
      </c>
      <c r="C205" s="138">
        <f>Input!O205</f>
        <v>2.071368574531125</v>
      </c>
      <c r="D205" s="138">
        <f>C205*Input!P205/100</f>
        <v>1.5064104332893615E-2</v>
      </c>
      <c r="E205" s="139">
        <f>Input!M205</f>
        <v>2.7197332023372964</v>
      </c>
      <c r="F205" s="140">
        <f>E205*Input!N205/100</f>
        <v>2.8810014548285895E-4</v>
      </c>
      <c r="G205" s="141">
        <f t="shared" si="807"/>
        <v>374.99681393826643</v>
      </c>
      <c r="H205" s="140">
        <f>G205*Input!L205/100</f>
        <v>2.6586001402180721E-2</v>
      </c>
      <c r="I205" s="138">
        <v>0</v>
      </c>
      <c r="J205" s="142">
        <f>(((C205*$G$4*0.000000001*Input!G205*(234/233))-(I205*0.000000000000001))/Input!F205)*1000000000000</f>
        <v>751.95551238329415</v>
      </c>
      <c r="K205" s="138">
        <f>J205*Input!P205/100</f>
        <v>5.4686241895894945</v>
      </c>
      <c r="L205" s="143">
        <f t="shared" si="808"/>
        <v>10.398998146488067</v>
      </c>
      <c r="M205" s="144">
        <f>L205*Input!P205/100</f>
        <v>7.5627097447745734E-2</v>
      </c>
      <c r="N205" s="138">
        <v>0</v>
      </c>
      <c r="O205" s="142">
        <f>(((G205*$D$4*0.000000001*Input!G205*(238/236))-(N205*0.000000001))/Input!F205)*1000000</f>
        <v>13.713218543777238</v>
      </c>
      <c r="P205" s="138">
        <f>O205*Input!N205/100</f>
        <v>1.4526352269057944E-3</v>
      </c>
      <c r="Q205" s="145">
        <f t="shared" si="809"/>
        <v>10.231421108301019</v>
      </c>
      <c r="R205" s="146">
        <f>Q205*Input!N205/100</f>
        <v>1.0838099513822651E-3</v>
      </c>
      <c r="S205" s="144">
        <f>Input!S205*0.0000028263/0.000000000155125</f>
        <v>1.0007929579967065</v>
      </c>
      <c r="T205" s="138">
        <f>S205*Input!T205/100</f>
        <v>1.3425406884031892E-3</v>
      </c>
      <c r="U205" s="144">
        <f>S205</f>
        <v>1.0007929579967065</v>
      </c>
      <c r="V205" s="138">
        <f>U205*Input!T205/100</f>
        <v>1.3425406884031892E-3</v>
      </c>
      <c r="W205" s="147">
        <v>0</v>
      </c>
      <c r="X205" s="142">
        <f>((($L$4*0.000000001*Input!G205/Input!W205*(232/229))-(W205*0.000000001))/Input!F205)*1000000000</f>
        <v>0.91709136446773576</v>
      </c>
      <c r="Y205" s="142">
        <f>X205*Input!X205/100</f>
        <v>4.8152279319716752E-3</v>
      </c>
      <c r="Z205" s="142">
        <f t="shared" si="810"/>
        <v>2.2392747052729515E-4</v>
      </c>
      <c r="AA205" s="142">
        <f>Z205*Input!X205/100</f>
        <v>1.1757408831829972E-6</v>
      </c>
      <c r="AB205" s="143">
        <v>0</v>
      </c>
      <c r="AC205" s="143">
        <v>0.85</v>
      </c>
      <c r="AD205" s="142">
        <f>(((Input!G205*$L$4*0.000000001*Input!U205*(230/229))-((AB205*0.000000000000001)+(Input!G205*AC205*0.000000000000001)))/Input!F205)*1000000000000</f>
        <v>223.60640504063301</v>
      </c>
      <c r="AE205" s="142">
        <f>AD205*Input!V205/100</f>
        <v>0.60411993735658709</v>
      </c>
      <c r="AF205" s="142">
        <f t="shared" si="811"/>
        <v>10.193885893975184</v>
      </c>
      <c r="AG205" s="142">
        <f>AF205*Input!V205/100</f>
        <v>2.7540936077253303E-2</v>
      </c>
      <c r="AH205" s="138">
        <f t="shared" si="812"/>
        <v>45523.15921745127</v>
      </c>
      <c r="AI205" s="147">
        <f t="shared" si="813"/>
        <v>268.80817907644047</v>
      </c>
      <c r="AJ205" s="144">
        <f t="shared" si="814"/>
        <v>0.79295799670653366</v>
      </c>
      <c r="AK205" s="147">
        <f t="shared" si="815"/>
        <v>1.3425406884031892</v>
      </c>
      <c r="AL205" s="147">
        <f t="shared" si="816"/>
        <v>0.9963313782192601</v>
      </c>
      <c r="AM205" s="147">
        <f t="shared" si="817"/>
        <v>2.6938679282462862E-3</v>
      </c>
      <c r="AN205" s="138">
        <f>AF205/Q205</f>
        <v>0.9963313782192601</v>
      </c>
      <c r="AO205" s="142">
        <f t="shared" si="818"/>
        <v>2.6938679282462862E-3</v>
      </c>
      <c r="AP205" s="138">
        <f t="shared" si="819"/>
        <v>583.31759999999997</v>
      </c>
      <c r="AQ205" s="138" t="e">
        <f t="shared" si="820"/>
        <v>#VALUE!</v>
      </c>
      <c r="AR205" s="138" t="e">
        <f t="shared" si="821"/>
        <v>#VALUE!</v>
      </c>
      <c r="AS205" s="146">
        <f t="shared" si="822"/>
        <v>2.1886252961049267E-5</v>
      </c>
      <c r="AT205" s="146">
        <f t="shared" si="823"/>
        <v>1.1493810361118461E-7</v>
      </c>
      <c r="AU205" s="138">
        <v>0.75</v>
      </c>
      <c r="AV205" s="138">
        <f t="shared" si="824"/>
        <v>0.375</v>
      </c>
      <c r="AW205" s="138">
        <f t="shared" si="825"/>
        <v>583.31579999999997</v>
      </c>
      <c r="AX205" s="148">
        <f t="shared" si="826"/>
        <v>201.0796482021</v>
      </c>
      <c r="AY205" s="148">
        <f t="shared" si="827"/>
        <v>74.803509355243946</v>
      </c>
      <c r="AZ205" s="138" t="str">
        <f>Input!B205</f>
        <v>Hu1-13</v>
      </c>
      <c r="BA205" s="149">
        <f>Input!E205</f>
        <v>0</v>
      </c>
      <c r="BB205" s="138">
        <f t="shared" si="828"/>
        <v>4.1232447711474034</v>
      </c>
      <c r="BC205" s="144">
        <f t="shared" si="829"/>
        <v>7.3637677317081511</v>
      </c>
      <c r="BD205" s="138">
        <f t="shared" si="830"/>
        <v>583257.79999999993</v>
      </c>
      <c r="BE205" s="150">
        <f t="shared" si="831"/>
        <v>37401.754677621975</v>
      </c>
      <c r="BF205" s="151">
        <f t="shared" si="832"/>
        <v>12.823844194730189</v>
      </c>
      <c r="BG205" s="152"/>
      <c r="BH205" s="152"/>
      <c r="BI205" s="152"/>
      <c r="BJ205" s="152"/>
      <c r="BK205" s="152"/>
      <c r="BL205" s="152"/>
      <c r="BM205" s="156"/>
      <c r="BN205" s="152"/>
      <c r="BO205" s="152"/>
      <c r="BP205" s="152"/>
      <c r="BQ205" s="152"/>
      <c r="BR205" s="152"/>
      <c r="BS205" s="152"/>
      <c r="BT205" s="152"/>
      <c r="BU205" s="152"/>
      <c r="BV205" s="152"/>
      <c r="BW205" s="152"/>
      <c r="BX205" s="152"/>
      <c r="BY205" s="152"/>
      <c r="BZ205" s="152"/>
      <c r="CA205" s="152"/>
      <c r="CB205" s="152"/>
      <c r="CC205" s="152"/>
      <c r="CD205" s="152"/>
      <c r="CE205" s="152"/>
      <c r="CF205" s="152"/>
      <c r="CG205" s="152"/>
      <c r="CH205" s="152"/>
      <c r="CI205" s="152"/>
      <c r="CJ205" s="152"/>
      <c r="CK205" s="152"/>
      <c r="CL205" s="152"/>
      <c r="CM205" s="152"/>
      <c r="CN205" s="152"/>
      <c r="CO205" s="152"/>
      <c r="CP205" s="152"/>
      <c r="CQ205" s="152"/>
      <c r="CR205" s="152"/>
      <c r="CS205" s="152"/>
      <c r="CT205" s="152"/>
      <c r="CU205" s="152"/>
      <c r="CV205" s="152"/>
      <c r="CW205" s="152"/>
      <c r="CX205" s="152"/>
      <c r="CY205" s="152"/>
      <c r="CZ205" s="152"/>
      <c r="DA205" s="152"/>
      <c r="DB205" s="152"/>
      <c r="DC205" s="152"/>
      <c r="DD205" s="152"/>
      <c r="DE205" s="152"/>
    </row>
    <row r="206" spans="1:109" ht="15" customHeight="1" x14ac:dyDescent="0.2">
      <c r="A206" s="9">
        <f>Input!A206</f>
        <v>8447</v>
      </c>
      <c r="B206" s="9" t="str">
        <f>Input!B206</f>
        <v>ETH-2_a 8,0-8,3 dft S3</v>
      </c>
      <c r="C206" s="9">
        <f>Input!O206</f>
        <v>2.3718384796008167</v>
      </c>
      <c r="D206" s="9">
        <f>C206*Input!P206/100</f>
        <v>1.0013674581515766E-2</v>
      </c>
      <c r="E206" s="11">
        <f>Input!M206</f>
        <v>2.4793605210034579</v>
      </c>
      <c r="F206" s="12">
        <f>E206*Input!N206/100</f>
        <v>1.7510715851818857E-4</v>
      </c>
      <c r="G206" s="13">
        <f t="shared" si="807"/>
        <v>341.85422863595676</v>
      </c>
      <c r="H206" s="12">
        <f>G206*Input!L206/100</f>
        <v>2.2650410089953398E-2</v>
      </c>
      <c r="I206" s="9">
        <v>0.3</v>
      </c>
      <c r="J206" s="21">
        <f>(((C206*$G$4*0.000000001*Input!G206*(234/233))-(I206*0.000000000000001))/Input!F206)*1000000000000</f>
        <v>38.665618289246062</v>
      </c>
      <c r="K206" s="9">
        <f>J206*Input!P206/100</f>
        <v>0.16324253205757</v>
      </c>
      <c r="L206" s="14">
        <f t="shared" si="808"/>
        <v>0.53471739524629058</v>
      </c>
      <c r="M206" s="22">
        <f>L206*Input!P206/100</f>
        <v>2.2575255588117727E-3</v>
      </c>
      <c r="N206" s="9">
        <v>5.0000000000000001E-3</v>
      </c>
      <c r="O206" s="21">
        <f>(((G206*$D$4*0.000000001*Input!G206*(238/236))-(N206*0.000000001))/Input!F206)*1000000</f>
        <v>0.56137871673972906</v>
      </c>
      <c r="P206" s="58">
        <f>O206*Input!N206/100</f>
        <v>3.9647897555897209E-5</v>
      </c>
      <c r="Q206" s="66">
        <f t="shared" si="809"/>
        <v>0.41884420013186258</v>
      </c>
      <c r="R206" s="67">
        <f>Q206*Input!N206/100</f>
        <v>2.958126384832102E-5</v>
      </c>
      <c r="S206" s="65">
        <f>Input!S206*0.0000028263/0.000000000155125</f>
        <v>1.2721812711506906</v>
      </c>
      <c r="T206" s="9">
        <f>S206*Input!T206/100</f>
        <v>9.3870298367791638E-4</v>
      </c>
      <c r="U206" s="9">
        <f>S206*1/((U205+U207)/2)</f>
        <v>1.2717881862742564</v>
      </c>
      <c r="V206" s="9">
        <f>U206*Input!T206/100</f>
        <v>9.384129385760782E-4</v>
      </c>
      <c r="W206" s="3">
        <v>3.0000000000000001E-3</v>
      </c>
      <c r="X206" s="21">
        <f>((($L$4*0.000000001*Input!G206/Input!W206*(232/229))-(W206*0.000000001))/Input!F206)*1000000000</f>
        <v>0.93103481353250395</v>
      </c>
      <c r="Y206" s="21">
        <f>X206*Input!X206/100</f>
        <v>2.3918701168245066E-3</v>
      </c>
      <c r="Z206" s="21">
        <f t="shared" si="810"/>
        <v>2.2733206182590788E-4</v>
      </c>
      <c r="AA206" s="21">
        <f>Z206*Input!X206/100</f>
        <v>5.8402624410403645E-7</v>
      </c>
      <c r="AB206" s="14">
        <v>0.05</v>
      </c>
      <c r="AC206" s="14">
        <v>0</v>
      </c>
      <c r="AD206" s="21">
        <f>(((Input!G206*$L$4*0.000000001*Input!U206*(230/229))-((AB206*0.000000000000001)+(Input!G206*AC206*0.000000000000001)))/Input!F206)*1000000000000</f>
        <v>12.206372902660689</v>
      </c>
      <c r="AE206" s="21">
        <f>AD206*Input!V206/100</f>
        <v>3.3570743989464594E-2</v>
      </c>
      <c r="AF206" s="21">
        <f t="shared" si="811"/>
        <v>0.55647052027164712</v>
      </c>
      <c r="AG206" s="21">
        <f>AF206*Input!V206/100</f>
        <v>1.5304406577363865E-3</v>
      </c>
      <c r="AH206" s="9">
        <f t="shared" si="812"/>
        <v>2447.8312289174382</v>
      </c>
      <c r="AI206" s="3">
        <f t="shared" si="813"/>
        <v>9.2124157731260556</v>
      </c>
      <c r="AJ206" s="22">
        <f t="shared" si="814"/>
        <v>271.78818627425636</v>
      </c>
      <c r="AK206" s="3">
        <f t="shared" si="815"/>
        <v>0.93841293857607821</v>
      </c>
      <c r="AL206" s="3">
        <f t="shared" si="816"/>
        <v>1.3285859517607177</v>
      </c>
      <c r="AM206" s="3">
        <f t="shared" si="817"/>
        <v>3.6551662794784201E-3</v>
      </c>
      <c r="AN206" s="9">
        <f>AL206*1/((AN205+AN207)/2)</f>
        <v>1.3359356930777697</v>
      </c>
      <c r="AO206" s="21">
        <f t="shared" si="818"/>
        <v>3.6753866698787368E-3</v>
      </c>
      <c r="AP206" s="58">
        <f t="shared" si="819"/>
        <v>399.334</v>
      </c>
      <c r="AQ206" s="58">
        <f t="shared" si="820"/>
        <v>8.4818999999999996</v>
      </c>
      <c r="AR206" s="58">
        <f t="shared" si="821"/>
        <v>2.1240114791127227</v>
      </c>
      <c r="AS206" s="67">
        <f t="shared" si="822"/>
        <v>5.4276043873673812E-4</v>
      </c>
      <c r="AT206" s="67">
        <f t="shared" si="823"/>
        <v>1.39490267426533E-6</v>
      </c>
      <c r="AU206" s="58">
        <v>0.75</v>
      </c>
      <c r="AV206" s="58">
        <f t="shared" si="824"/>
        <v>0.375</v>
      </c>
      <c r="AW206" s="58">
        <f t="shared" si="825"/>
        <v>399.30990000000003</v>
      </c>
      <c r="AX206" s="57">
        <f t="shared" si="826"/>
        <v>9.2027074825999993</v>
      </c>
      <c r="AY206" s="47">
        <f t="shared" si="827"/>
        <v>8.9251099530492581</v>
      </c>
      <c r="AZ206" s="9" t="str">
        <f>Input!B206</f>
        <v>ETH-2_a 8,0-8,3 dft S3</v>
      </c>
      <c r="BA206" s="48">
        <f>Input!E206</f>
        <v>8.15</v>
      </c>
      <c r="BB206" s="58">
        <f t="shared" si="828"/>
        <v>840.16021548279116</v>
      </c>
      <c r="BC206" s="22">
        <f t="shared" si="829"/>
        <v>22.043942313485779</v>
      </c>
      <c r="BD206" s="9">
        <f t="shared" si="830"/>
        <v>399251.9</v>
      </c>
      <c r="BE206" s="49">
        <f t="shared" si="831"/>
        <v>4462.5549765246287</v>
      </c>
      <c r="BF206" s="89">
        <f t="shared" si="832"/>
        <v>2.2351336525964562</v>
      </c>
      <c r="BG206" s="85"/>
      <c r="BH206" s="85"/>
      <c r="BI206" s="85"/>
      <c r="BJ206" s="85"/>
      <c r="BK206" s="85"/>
      <c r="BL206" s="85"/>
      <c r="BM206" s="90"/>
      <c r="BN206" s="85"/>
      <c r="BO206" s="85"/>
      <c r="BP206" s="85"/>
      <c r="BQ206" s="85"/>
      <c r="BR206" s="85"/>
      <c r="BS206" s="85"/>
      <c r="BT206" s="85"/>
      <c r="BU206" s="85"/>
      <c r="BV206" s="85"/>
      <c r="BW206" s="85"/>
      <c r="BX206" s="85"/>
      <c r="BY206" s="85"/>
      <c r="BZ206" s="85"/>
      <c r="CA206" s="85"/>
      <c r="CB206" s="85"/>
      <c r="CC206" s="85"/>
      <c r="CD206" s="85"/>
      <c r="CE206" s="85"/>
      <c r="CF206" s="85"/>
      <c r="CG206" s="85"/>
      <c r="CH206" s="85"/>
      <c r="CI206" s="85"/>
      <c r="CJ206" s="85"/>
      <c r="CK206" s="85"/>
      <c r="CL206" s="85"/>
      <c r="CM206" s="85"/>
      <c r="CN206" s="85"/>
      <c r="CO206" s="85"/>
      <c r="CP206" s="85"/>
      <c r="CQ206" s="85"/>
      <c r="CR206" s="85"/>
      <c r="CS206" s="85"/>
      <c r="CT206" s="85"/>
      <c r="CU206" s="85"/>
      <c r="CV206" s="85"/>
      <c r="CW206" s="85"/>
      <c r="CX206" s="85"/>
      <c r="CY206" s="85"/>
      <c r="CZ206" s="85"/>
      <c r="DA206" s="85"/>
      <c r="DB206" s="85"/>
      <c r="DC206" s="85"/>
      <c r="DD206" s="85"/>
      <c r="DE206" s="85"/>
    </row>
    <row r="207" spans="1:109" s="155" customFormat="1" ht="15" customHeight="1" x14ac:dyDescent="0.2">
      <c r="A207" s="138">
        <f>Input!A207</f>
        <v>8307</v>
      </c>
      <c r="B207" s="138" t="str">
        <f>Input!B207</f>
        <v>Hu1-13</v>
      </c>
      <c r="C207" s="138">
        <f>Input!O207</f>
        <v>2.0682657565669094</v>
      </c>
      <c r="D207" s="138">
        <f>C207*Input!P207/100</f>
        <v>1.1678186614496709E-2</v>
      </c>
      <c r="E207" s="139">
        <f>Input!M207</f>
        <v>2.719003576878861</v>
      </c>
      <c r="F207" s="140">
        <f>E207*Input!N207/100</f>
        <v>2.8747107086107398E-4</v>
      </c>
      <c r="G207" s="141">
        <f t="shared" si="807"/>
        <v>374.89621318005732</v>
      </c>
      <c r="H207" s="140">
        <f>G207*Input!L207/100</f>
        <v>2.4423467728402492E-2</v>
      </c>
      <c r="I207" s="138">
        <v>0</v>
      </c>
      <c r="J207" s="142">
        <f>(((C207*$G$4*0.000000001*Input!G207*(234/233))-(I207*0.000000000000001))/Input!F207)*1000000000000</f>
        <v>750.82911648214861</v>
      </c>
      <c r="K207" s="138">
        <f>J207*Input!P207/100</f>
        <v>4.2394564190003585</v>
      </c>
      <c r="L207" s="143">
        <f t="shared" si="808"/>
        <v>10.383420909942384</v>
      </c>
      <c r="M207" s="144">
        <f>L207*Input!P207/100</f>
        <v>5.8628600651616292E-2</v>
      </c>
      <c r="N207" s="138">
        <v>0</v>
      </c>
      <c r="O207" s="142">
        <f>(((G207*$D$4*0.000000001*Input!G207*(238/236))-(N207*0.000000001))/Input!F207)*1000000</f>
        <v>13.709539685366407</v>
      </c>
      <c r="P207" s="138">
        <f>O207*Input!N207/100</f>
        <v>1.4494633577822097E-3</v>
      </c>
      <c r="Q207" s="145">
        <f t="shared" si="809"/>
        <v>10.228676315057998</v>
      </c>
      <c r="R207" s="146">
        <f>Q207*Input!N207/100</f>
        <v>1.0814434224306398E-3</v>
      </c>
      <c r="S207" s="144">
        <f>Input!S207*0.0000028263/0.000000000155125</f>
        <v>0.99982520292140309</v>
      </c>
      <c r="T207" s="138">
        <f>S207*Input!T207/100</f>
        <v>1.3535386785121007E-3</v>
      </c>
      <c r="U207" s="144">
        <f>S207</f>
        <v>0.99982520292140309</v>
      </c>
      <c r="V207" s="138">
        <f>U207*Input!T207/100</f>
        <v>1.3535386785121007E-3</v>
      </c>
      <c r="W207" s="147">
        <v>0</v>
      </c>
      <c r="X207" s="142">
        <f>((($L$4*0.000000001*Input!G207/Input!W207*(232/229))-(W207*0.000000001))/Input!F207)*1000000000</f>
        <v>0.91655638495489411</v>
      </c>
      <c r="Y207" s="142">
        <f>X207*Input!X207/100</f>
        <v>3.1126288977810276E-3</v>
      </c>
      <c r="Z207" s="142">
        <f t="shared" si="810"/>
        <v>2.2379684383759326E-4</v>
      </c>
      <c r="AA207" s="142">
        <f>Z207*Input!X207/100</f>
        <v>7.6001491538936996E-7</v>
      </c>
      <c r="AB207" s="143">
        <v>0</v>
      </c>
      <c r="AC207" s="143">
        <v>0.85</v>
      </c>
      <c r="AD207" s="142">
        <f>(((Input!G207*$L$4*0.000000001*Input!U207*(230/229))-((AB207*0.000000000000001)+(Input!G207*AC207*0.000000000000001)))/Input!F207)*1000000000000</f>
        <v>222.72390322908609</v>
      </c>
      <c r="AE207" s="142">
        <f>AD207*Input!V207/100</f>
        <v>0.71021971451222177</v>
      </c>
      <c r="AF207" s="142">
        <f t="shared" si="811"/>
        <v>10.15365393923086</v>
      </c>
      <c r="AG207" s="142">
        <f>AF207*Input!V207/100</f>
        <v>3.2377868281875062E-2</v>
      </c>
      <c r="AH207" s="138">
        <f t="shared" si="812"/>
        <v>45369.960385139515</v>
      </c>
      <c r="AI207" s="147">
        <f t="shared" si="813"/>
        <v>211.3540104006631</v>
      </c>
      <c r="AJ207" s="144">
        <f t="shared" si="814"/>
        <v>-0.17479707859691107</v>
      </c>
      <c r="AK207" s="147">
        <f t="shared" si="815"/>
        <v>1.3535386785121006</v>
      </c>
      <c r="AL207" s="147">
        <f t="shared" si="816"/>
        <v>0.99266548539455746</v>
      </c>
      <c r="AM207" s="147">
        <f t="shared" si="817"/>
        <v>3.1671409790036266E-3</v>
      </c>
      <c r="AN207" s="138">
        <f>AF207/Q207</f>
        <v>0.99266548539455746</v>
      </c>
      <c r="AO207" s="142">
        <f t="shared" si="818"/>
        <v>3.1671409790036266E-3</v>
      </c>
      <c r="AP207" s="138">
        <f t="shared" si="819"/>
        <v>540.42819999999995</v>
      </c>
      <c r="AQ207" s="138" t="e">
        <f t="shared" si="820"/>
        <v>#VALUE!</v>
      </c>
      <c r="AR207" s="138" t="e">
        <f t="shared" si="821"/>
        <v>#VALUE!</v>
      </c>
      <c r="AS207" s="146">
        <f t="shared" si="822"/>
        <v>2.1879355348075097E-5</v>
      </c>
      <c r="AT207" s="146">
        <f t="shared" si="823"/>
        <v>7.4338372054939563E-8</v>
      </c>
      <c r="AU207" s="138">
        <v>0.75</v>
      </c>
      <c r="AV207" s="138">
        <f t="shared" si="824"/>
        <v>0.375</v>
      </c>
      <c r="AW207" s="138">
        <f t="shared" si="825"/>
        <v>540.42650000000003</v>
      </c>
      <c r="AX207" s="148">
        <f t="shared" si="826"/>
        <v>112.69782488209999</v>
      </c>
      <c r="AY207" s="148">
        <f t="shared" si="827"/>
        <v>56.881011649244947</v>
      </c>
      <c r="AZ207" s="138" t="str">
        <f>Input!B207</f>
        <v>Hu1-13</v>
      </c>
      <c r="BA207" s="149">
        <f>Input!E207</f>
        <v>0</v>
      </c>
      <c r="BB207" s="138">
        <f t="shared" si="828"/>
        <v>-0.80515368094121387</v>
      </c>
      <c r="BC207" s="144">
        <f t="shared" si="829"/>
        <v>6.2399682681491946</v>
      </c>
      <c r="BD207" s="138">
        <f t="shared" si="830"/>
        <v>540368.5</v>
      </c>
      <c r="BE207" s="150">
        <f t="shared" si="831"/>
        <v>28440.505824622473</v>
      </c>
      <c r="BF207" s="151">
        <f t="shared" si="832"/>
        <v>10.525207710807102</v>
      </c>
      <c r="BG207" s="152"/>
      <c r="BH207" s="152"/>
      <c r="BI207" s="152"/>
      <c r="BJ207" s="152"/>
      <c r="BK207" s="152"/>
      <c r="BL207" s="152"/>
      <c r="BM207" s="156"/>
      <c r="BN207" s="152"/>
      <c r="BO207" s="152"/>
      <c r="BP207" s="152"/>
      <c r="BQ207" s="152"/>
      <c r="BR207" s="152"/>
      <c r="BS207" s="152"/>
      <c r="BT207" s="152"/>
      <c r="BU207" s="152"/>
      <c r="BV207" s="152"/>
      <c r="BW207" s="152"/>
      <c r="BX207" s="152"/>
      <c r="BY207" s="152"/>
      <c r="BZ207" s="152"/>
      <c r="CA207" s="152"/>
      <c r="CB207" s="152"/>
      <c r="CC207" s="152"/>
      <c r="CD207" s="152"/>
      <c r="CE207" s="152"/>
      <c r="CF207" s="152"/>
      <c r="CG207" s="152"/>
      <c r="CH207" s="152"/>
      <c r="CI207" s="152"/>
      <c r="CJ207" s="152"/>
      <c r="CK207" s="152"/>
      <c r="CL207" s="152"/>
      <c r="CM207" s="152"/>
      <c r="CN207" s="152"/>
      <c r="CO207" s="152"/>
      <c r="CP207" s="152"/>
      <c r="CQ207" s="152"/>
      <c r="CR207" s="152"/>
      <c r="CS207" s="152"/>
      <c r="CT207" s="152"/>
      <c r="CU207" s="152"/>
      <c r="CV207" s="152"/>
      <c r="CW207" s="152"/>
      <c r="CX207" s="152"/>
      <c r="CY207" s="152"/>
      <c r="CZ207" s="152"/>
      <c r="DA207" s="152"/>
      <c r="DB207" s="152"/>
      <c r="DC207" s="152"/>
      <c r="DD207" s="152"/>
      <c r="DE207" s="152"/>
    </row>
    <row r="208" spans="1:109" ht="15" customHeight="1" x14ac:dyDescent="0.2">
      <c r="A208" s="9">
        <f>Input!A208</f>
        <v>8448</v>
      </c>
      <c r="B208" s="9" t="str">
        <f>Input!B208</f>
        <v>ETH-2_a 8,3-8,6 dft S4</v>
      </c>
      <c r="C208" s="9">
        <f>Input!O208</f>
        <v>2.1018473551935002</v>
      </c>
      <c r="D208" s="9">
        <f>C208*Input!P208/100</f>
        <v>1.1920471057353478E-2</v>
      </c>
      <c r="E208" s="11">
        <f>Input!M208</f>
        <v>2.1829176037869886</v>
      </c>
      <c r="F208" s="12">
        <f>E208*Input!N208/100</f>
        <v>1.513488484739462E-4</v>
      </c>
      <c r="G208" s="13">
        <f t="shared" si="807"/>
        <v>300.98067921014996</v>
      </c>
      <c r="H208" s="12">
        <f>G208*Input!L208/100</f>
        <v>1.396032379820954E-2</v>
      </c>
      <c r="I208" s="9">
        <v>0.3</v>
      </c>
      <c r="J208" s="21">
        <f>(((C208*$G$4*0.000000001*Input!G208*(234/233))-(I208*0.000000000000001))/Input!F208)*1000000000000</f>
        <v>35.205449103320831</v>
      </c>
      <c r="K208" s="9">
        <f>J208*Input!P208/100</f>
        <v>0.19966508798096413</v>
      </c>
      <c r="L208" s="14">
        <f t="shared" si="808"/>
        <v>0.48686577057114583</v>
      </c>
      <c r="M208" s="22">
        <f>L208*Input!P208/100</f>
        <v>2.7612230320004116E-3</v>
      </c>
      <c r="N208" s="9">
        <v>5.0000000000000001E-3</v>
      </c>
      <c r="O208" s="21">
        <f>(((G208*$D$4*0.000000001*Input!G208*(238/236))-(N208*0.000000001))/Input!F208)*1000000</f>
        <v>0.50783427511207913</v>
      </c>
      <c r="P208" s="58">
        <f>O208*Input!N208/100</f>
        <v>3.5209818556813681E-5</v>
      </c>
      <c r="Q208" s="66">
        <f t="shared" si="809"/>
        <v>0.37889473614917663</v>
      </c>
      <c r="R208" s="67">
        <f>Q208*Input!N208/100</f>
        <v>2.6270016747097233E-5</v>
      </c>
      <c r="S208" s="65">
        <f>Input!S208*0.0000028263/0.000000000155125</f>
        <v>1.2757284864686138</v>
      </c>
      <c r="T208" s="9">
        <f>S208*Input!T208/100</f>
        <v>1.3022870506885101E-3</v>
      </c>
      <c r="U208" s="9">
        <f>S208*1/((U207+U209)/2)</f>
        <v>1.2760257898097438</v>
      </c>
      <c r="V208" s="9">
        <f>U208*Input!T208/100</f>
        <v>1.3025905433951377E-3</v>
      </c>
      <c r="W208" s="3">
        <v>3.0000000000000001E-3</v>
      </c>
      <c r="X208" s="21">
        <f>((($L$4*0.000000001*Input!G208/Input!W208*(232/229))-(W208*0.000000001))/Input!F208)*1000000000</f>
        <v>1.5911062523806849</v>
      </c>
      <c r="Y208" s="21">
        <f>X208*Input!X208/100</f>
        <v>3.7851032504393521E-3</v>
      </c>
      <c r="Z208" s="21">
        <f t="shared" si="810"/>
        <v>3.8850262061136827E-4</v>
      </c>
      <c r="AA208" s="21">
        <f>Z208*Input!X208/100</f>
        <v>9.2421391084349927E-7</v>
      </c>
      <c r="AB208" s="14">
        <v>0.05</v>
      </c>
      <c r="AC208" s="14">
        <v>0</v>
      </c>
      <c r="AD208" s="21">
        <f>(((Input!G208*$L$4*0.000000001*Input!U208*(230/229))-((AB208*0.000000000000001)+(Input!G208*AC208*0.000000000000001)))/Input!F208)*1000000000000</f>
        <v>11.099696576333036</v>
      </c>
      <c r="AE208" s="21">
        <f>AD208*Input!V208/100</f>
        <v>2.8298773646328469E-2</v>
      </c>
      <c r="AF208" s="21">
        <f t="shared" si="811"/>
        <v>0.50601878034900161</v>
      </c>
      <c r="AG208" s="21">
        <f>AF208*Input!V208/100</f>
        <v>1.2900993128425091E-3</v>
      </c>
      <c r="AH208" s="9">
        <f t="shared" si="812"/>
        <v>1302.4848572519375</v>
      </c>
      <c r="AI208" s="3">
        <f t="shared" si="813"/>
        <v>4.5417745364221673</v>
      </c>
      <c r="AJ208" s="22">
        <f t="shared" si="814"/>
        <v>276.0257898097438</v>
      </c>
      <c r="AK208" s="3">
        <f t="shared" si="815"/>
        <v>1.3025905433951377</v>
      </c>
      <c r="AL208" s="3">
        <f t="shared" si="816"/>
        <v>1.3355128273668451</v>
      </c>
      <c r="AM208" s="3">
        <f t="shared" si="817"/>
        <v>3.4061604749552462E-3</v>
      </c>
      <c r="AN208" s="9">
        <f>AL208*1/((AN207+AN209)/2)</f>
        <v>1.3446067459690723</v>
      </c>
      <c r="AO208" s="21">
        <f t="shared" si="818"/>
        <v>3.429354071804809E-3</v>
      </c>
      <c r="AP208" s="58">
        <f t="shared" si="819"/>
        <v>406.44819999999999</v>
      </c>
      <c r="AQ208" s="58">
        <f t="shared" si="820"/>
        <v>9.6498000000000008</v>
      </c>
      <c r="AR208" s="58">
        <f t="shared" si="821"/>
        <v>2.3741770784075316</v>
      </c>
      <c r="AS208" s="67">
        <f t="shared" si="822"/>
        <v>1.0253576614968039E-3</v>
      </c>
      <c r="AT208" s="67">
        <f t="shared" si="823"/>
        <v>2.4402723653653238E-6</v>
      </c>
      <c r="AU208" s="58">
        <v>0.75</v>
      </c>
      <c r="AV208" s="58">
        <f t="shared" si="824"/>
        <v>0.375</v>
      </c>
      <c r="AW208" s="58">
        <f t="shared" si="825"/>
        <v>406.4033</v>
      </c>
      <c r="AX208" s="57">
        <f t="shared" si="826"/>
        <v>9.3655231864000008</v>
      </c>
      <c r="AY208" s="47">
        <f t="shared" si="827"/>
        <v>9.2832451941327285</v>
      </c>
      <c r="AZ208" s="9" t="str">
        <f>Input!B208</f>
        <v>ETH-2_a 8,3-8,6 dft S4</v>
      </c>
      <c r="BA208" s="48">
        <f>Input!E208</f>
        <v>8.4499999999999993</v>
      </c>
      <c r="BB208" s="58">
        <f t="shared" si="828"/>
        <v>870.53846848276999</v>
      </c>
      <c r="BC208" s="22">
        <f t="shared" si="829"/>
        <v>23.406300523984839</v>
      </c>
      <c r="BD208" s="9">
        <f t="shared" si="830"/>
        <v>406345.3</v>
      </c>
      <c r="BE208" s="49">
        <f t="shared" si="831"/>
        <v>4641.6225970663645</v>
      </c>
      <c r="BF208" s="89">
        <f t="shared" si="832"/>
        <v>2.2842445408619292</v>
      </c>
      <c r="BG208" s="85"/>
      <c r="BH208" s="85"/>
      <c r="BI208" s="85"/>
      <c r="BJ208" s="85"/>
      <c r="BK208" s="85"/>
      <c r="BL208" s="85"/>
      <c r="BM208" s="90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</row>
    <row r="209" spans="1:109" s="155" customFormat="1" ht="15" customHeight="1" x14ac:dyDescent="0.2">
      <c r="A209" s="138">
        <f>Input!A209</f>
        <v>8307</v>
      </c>
      <c r="B209" s="138" t="str">
        <f>Input!B209</f>
        <v>Hu1-13</v>
      </c>
      <c r="C209" s="138">
        <f>Input!O209</f>
        <v>2.0758636465638332</v>
      </c>
      <c r="D209" s="138">
        <f>C209*Input!P209/100</f>
        <v>1.1464641616522048E-2</v>
      </c>
      <c r="E209" s="139">
        <f>Input!M209</f>
        <v>2.7193180262789727</v>
      </c>
      <c r="F209" s="140">
        <f>E209*Input!N209/100</f>
        <v>2.7905653038924394E-4</v>
      </c>
      <c r="G209" s="141">
        <f t="shared" si="807"/>
        <v>374.93956946334475</v>
      </c>
      <c r="H209" s="140">
        <f>G209*Input!L209/100</f>
        <v>2.7856607790394641E-2</v>
      </c>
      <c r="I209" s="138">
        <v>0</v>
      </c>
      <c r="J209" s="142">
        <f>(((C209*$G$4*0.000000001*Input!G209*(234/233))-(I209*0.000000000000001))/Input!F209)*1000000000000</f>
        <v>753.58732925795175</v>
      </c>
      <c r="K209" s="138">
        <f>J209*Input!P209/100</f>
        <v>4.1619345620294084</v>
      </c>
      <c r="L209" s="143">
        <f t="shared" si="808"/>
        <v>10.421564987711411</v>
      </c>
      <c r="M209" s="144">
        <f>L209*Input!P209/100</f>
        <v>5.7556529719656281E-2</v>
      </c>
      <c r="N209" s="138">
        <v>0</v>
      </c>
      <c r="O209" s="142">
        <f>(((G209*$D$4*0.000000001*Input!G209*(238/236))-(N209*0.000000001))/Input!F209)*1000000</f>
        <v>13.711125176671578</v>
      </c>
      <c r="P209" s="138">
        <f>O209*Input!N209/100</f>
        <v>1.4070362431165143E-3</v>
      </c>
      <c r="Q209" s="145">
        <f t="shared" si="809"/>
        <v>10.229859248820409</v>
      </c>
      <c r="R209" s="146">
        <f>Q209*Input!N209/100</f>
        <v>1.049788586976137E-3</v>
      </c>
      <c r="S209" s="144">
        <f>Input!S209*0.0000028263/0.000000000155125</f>
        <v>0.99970881379909859</v>
      </c>
      <c r="T209" s="138">
        <f>S209*Input!T209/100</f>
        <v>1.2611151929168125E-3</v>
      </c>
      <c r="U209" s="144">
        <f>S209</f>
        <v>0.99970881379909859</v>
      </c>
      <c r="V209" s="138">
        <f>U209*Input!T209/100</f>
        <v>1.2611151929168125E-3</v>
      </c>
      <c r="W209" s="147">
        <v>0</v>
      </c>
      <c r="X209" s="142">
        <f>((($L$4*0.000000001*Input!G209/Input!W209*(232/229))-(W209*0.000000001))/Input!F209)*1000000000</f>
        <v>0.91337367762530097</v>
      </c>
      <c r="Y209" s="142">
        <f>X209*Input!X209/100</f>
        <v>4.4331675282389517E-3</v>
      </c>
      <c r="Z209" s="142">
        <f t="shared" si="810"/>
        <v>2.2301971777430505E-4</v>
      </c>
      <c r="AA209" s="142">
        <f>Z209*Input!X209/100</f>
        <v>1.0824526644610166E-6</v>
      </c>
      <c r="AB209" s="143">
        <v>0</v>
      </c>
      <c r="AC209" s="143">
        <v>0.85</v>
      </c>
      <c r="AD209" s="142">
        <f>(((Input!G209*$L$4*0.000000001*Input!U209*(230/229))-((AB209*0.000000000000001)+(Input!G209*AC209*0.000000000000001)))/Input!F209)*1000000000000</f>
        <v>223.00603703291506</v>
      </c>
      <c r="AE209" s="142">
        <f>AD209*Input!V209/100</f>
        <v>0.79983913944814644</v>
      </c>
      <c r="AF209" s="142">
        <f t="shared" si="811"/>
        <v>10.166516002831154</v>
      </c>
      <c r="AG209" s="142">
        <f>AF209*Input!V209/100</f>
        <v>3.6463485558868892E-2</v>
      </c>
      <c r="AH209" s="138">
        <f t="shared" si="812"/>
        <v>45585.72714686879</v>
      </c>
      <c r="AI209" s="147">
        <f t="shared" si="813"/>
        <v>275.11088916849474</v>
      </c>
      <c r="AJ209" s="144">
        <f t="shared" si="814"/>
        <v>-0.29118620090140546</v>
      </c>
      <c r="AK209" s="147">
        <f t="shared" si="815"/>
        <v>1.2611151929168125</v>
      </c>
      <c r="AL209" s="147">
        <f t="shared" si="816"/>
        <v>0.99380800415249515</v>
      </c>
      <c r="AM209" s="147">
        <f t="shared" si="817"/>
        <v>3.5658758180245353E-3</v>
      </c>
      <c r="AN209" s="138">
        <f>AF209/Q209</f>
        <v>0.99380800415249515</v>
      </c>
      <c r="AO209" s="142">
        <f t="shared" si="818"/>
        <v>3.5658758180245353E-3</v>
      </c>
      <c r="AP209" s="138">
        <f t="shared" si="819"/>
        <v>562.68190000000004</v>
      </c>
      <c r="AQ209" s="138" t="e">
        <f t="shared" si="820"/>
        <v>#VALUE!</v>
      </c>
      <c r="AR209" s="138" t="e">
        <f t="shared" si="821"/>
        <v>#VALUE!</v>
      </c>
      <c r="AS209" s="146">
        <f t="shared" si="822"/>
        <v>2.180085887301149E-5</v>
      </c>
      <c r="AT209" s="146">
        <f t="shared" si="823"/>
        <v>1.0583670346756484E-7</v>
      </c>
      <c r="AU209" s="138">
        <v>0.75</v>
      </c>
      <c r="AV209" s="138">
        <f t="shared" si="824"/>
        <v>0.375</v>
      </c>
      <c r="AW209" s="138">
        <f t="shared" si="825"/>
        <v>562.68010000000004</v>
      </c>
      <c r="AX209" s="148">
        <f t="shared" si="826"/>
        <v>190.07615261149999</v>
      </c>
      <c r="AY209" s="148">
        <f t="shared" si="827"/>
        <v>75.301466847733209</v>
      </c>
      <c r="AZ209" s="138" t="str">
        <f>Input!B209</f>
        <v>Hu1-13</v>
      </c>
      <c r="BA209" s="149">
        <f>Input!E209</f>
        <v>0</v>
      </c>
      <c r="BB209" s="138">
        <f t="shared" si="828"/>
        <v>-1.4283364077549481</v>
      </c>
      <c r="BC209" s="144">
        <f t="shared" si="829"/>
        <v>6.2334724614594732</v>
      </c>
      <c r="BD209" s="138">
        <f t="shared" si="830"/>
        <v>562622.10000000009</v>
      </c>
      <c r="BE209" s="150">
        <f t="shared" si="831"/>
        <v>37650.733423866608</v>
      </c>
      <c r="BF209" s="151">
        <f t="shared" si="832"/>
        <v>13.382642614823807</v>
      </c>
      <c r="BG209" s="152"/>
      <c r="BH209" s="152"/>
      <c r="BI209" s="152"/>
      <c r="BJ209" s="152"/>
      <c r="BK209" s="152"/>
      <c r="BL209" s="152"/>
      <c r="BM209" s="156"/>
      <c r="BN209" s="152"/>
      <c r="BO209" s="152"/>
      <c r="BP209" s="152"/>
      <c r="BQ209" s="152"/>
      <c r="BR209" s="152"/>
      <c r="BS209" s="152"/>
      <c r="BT209" s="152"/>
      <c r="BU209" s="152"/>
      <c r="BV209" s="152"/>
      <c r="BW209" s="152"/>
      <c r="BX209" s="152"/>
      <c r="BY209" s="152"/>
      <c r="BZ209" s="152"/>
      <c r="CA209" s="152"/>
      <c r="CB209" s="152"/>
      <c r="CC209" s="152"/>
      <c r="CD209" s="152"/>
      <c r="CE209" s="152"/>
      <c r="CF209" s="152"/>
      <c r="CG209" s="152"/>
      <c r="CH209" s="152"/>
      <c r="CI209" s="152"/>
      <c r="CJ209" s="152"/>
      <c r="CK209" s="152"/>
      <c r="CL209" s="152"/>
      <c r="CM209" s="152"/>
      <c r="CN209" s="152"/>
      <c r="CO209" s="152"/>
      <c r="CP209" s="152"/>
      <c r="CQ209" s="152"/>
      <c r="CR209" s="152"/>
      <c r="CS209" s="152"/>
      <c r="CT209" s="152"/>
      <c r="CU209" s="152"/>
      <c r="CV209" s="152"/>
      <c r="CW209" s="152"/>
      <c r="CX209" s="152"/>
      <c r="CY209" s="152"/>
      <c r="CZ209" s="152"/>
      <c r="DA209" s="152"/>
      <c r="DB209" s="152"/>
      <c r="DC209" s="152"/>
      <c r="DD209" s="152"/>
      <c r="DE209" s="152"/>
    </row>
    <row r="210" spans="1:109" ht="15" customHeight="1" x14ac:dyDescent="0.2">
      <c r="A210" s="9">
        <f>Input!A210</f>
        <v>8449</v>
      </c>
      <c r="B210" s="9" t="str">
        <f>Input!B210</f>
        <v>ETH-2_a 8,6-8,9 dft S5</v>
      </c>
      <c r="C210" s="9">
        <f>Input!O210</f>
        <v>1.7504871877939931</v>
      </c>
      <c r="D210" s="9">
        <f>C210*Input!P210/100</f>
        <v>7.1564671876429556E-3</v>
      </c>
      <c r="E210" s="11">
        <f>Input!M210</f>
        <v>1.749501404932253</v>
      </c>
      <c r="F210" s="12">
        <f>E210*Input!N210/100</f>
        <v>1.215388315902506E-4</v>
      </c>
      <c r="G210" s="13">
        <f t="shared" si="807"/>
        <v>241.22125371205905</v>
      </c>
      <c r="H210" s="12">
        <f>G210*Input!L210/100</f>
        <v>1.2859359296882927E-2</v>
      </c>
      <c r="I210" s="9">
        <v>0.3</v>
      </c>
      <c r="J210" s="21">
        <f>(((C210*$G$4*0.000000001*Input!G210*(234/233))-(I210*0.000000000000001))/Input!F210)*1000000000000</f>
        <v>28.167599280361426</v>
      </c>
      <c r="K210" s="9">
        <f>J210*Input!P210/100</f>
        <v>0.11515679829603241</v>
      </c>
      <c r="L210" s="14">
        <f t="shared" si="808"/>
        <v>0.38953742327004798</v>
      </c>
      <c r="M210" s="22">
        <f>L210*Input!P210/100</f>
        <v>1.5925348139818301E-3</v>
      </c>
      <c r="N210" s="9">
        <v>5.0000000000000001E-3</v>
      </c>
      <c r="O210" s="21">
        <f>(((G210*$D$4*0.000000001*Input!G210*(238/236))-(N210*0.000000001))/Input!F210)*1000000</f>
        <v>0.39100272649298129</v>
      </c>
      <c r="P210" s="58">
        <f>O210*Input!N210/100</f>
        <v>2.7163175972642041E-5</v>
      </c>
      <c r="Q210" s="66">
        <f t="shared" si="809"/>
        <v>0.291726813546546</v>
      </c>
      <c r="R210" s="67">
        <f>Q210*Input!N210/100</f>
        <v>2.0266423314685523E-5</v>
      </c>
      <c r="S210" s="65">
        <f>Input!S210*0.0000028263/0.000000000155125</f>
        <v>1.3220549361993874</v>
      </c>
      <c r="T210" s="9">
        <f>S210*Input!T210/100</f>
        <v>1.2744864457866875E-3</v>
      </c>
      <c r="U210" s="9">
        <f>S210*1/((U209+U211)/2)</f>
        <v>1.3225834186976646</v>
      </c>
      <c r="V210" s="9">
        <f>U210*Input!T210/100</f>
        <v>1.2749959131033984E-3</v>
      </c>
      <c r="W210" s="3">
        <v>3.0000000000000001E-3</v>
      </c>
      <c r="X210" s="21">
        <f>((($L$4*0.000000001*Input!G210/Input!W210*(232/229))-(W210*0.000000001))/Input!F210)*1000000000</f>
        <v>1.5665797614035784</v>
      </c>
      <c r="Y210" s="21">
        <f>X210*Input!X210/100</f>
        <v>4.2012571067509795E-3</v>
      </c>
      <c r="Z210" s="21">
        <f t="shared" si="810"/>
        <v>3.8251395328965432E-4</v>
      </c>
      <c r="AA210" s="21">
        <f>Z210*Input!X210/100</f>
        <v>1.0258267751715009E-6</v>
      </c>
      <c r="AB210" s="14">
        <v>0.05</v>
      </c>
      <c r="AC210" s="14">
        <v>0</v>
      </c>
      <c r="AD210" s="21">
        <f>(((Input!G210*$L$4*0.000000001*Input!U210*(230/229))-((AB210*0.000000000000001)+(Input!G210*AC210*0.000000000000001)))/Input!F210)*1000000000000</f>
        <v>8.9398755197791449</v>
      </c>
      <c r="AE210" s="21">
        <f>AD210*Input!V210/100</f>
        <v>2.610226821293566E-2</v>
      </c>
      <c r="AF210" s="21">
        <f t="shared" si="811"/>
        <v>0.40755572694087394</v>
      </c>
      <c r="AG210" s="21">
        <f>AF210*Input!V210/100</f>
        <v>1.1899638728517182E-3</v>
      </c>
      <c r="AH210" s="9">
        <f t="shared" si="812"/>
        <v>1065.4663011266859</v>
      </c>
      <c r="AI210" s="3">
        <f t="shared" si="813"/>
        <v>4.2240124734926949</v>
      </c>
      <c r="AJ210" s="22">
        <f t="shared" si="814"/>
        <v>322.58341869766463</v>
      </c>
      <c r="AK210" s="3">
        <f t="shared" si="815"/>
        <v>1.2749959131033983</v>
      </c>
      <c r="AL210" s="3">
        <f t="shared" si="816"/>
        <v>1.3970458251203812</v>
      </c>
      <c r="AM210" s="3">
        <f t="shared" si="817"/>
        <v>4.0801894124421461E-3</v>
      </c>
      <c r="AN210" s="9">
        <f>AL210*1/((AN209+AN211)/2)</f>
        <v>1.4053696355791165</v>
      </c>
      <c r="AO210" s="21">
        <f t="shared" si="818"/>
        <v>4.1044997984683029E-3</v>
      </c>
      <c r="AP210" s="58">
        <f t="shared" si="819"/>
        <v>403.26179999999999</v>
      </c>
      <c r="AQ210" s="58">
        <f t="shared" si="820"/>
        <v>9.7909000000000006</v>
      </c>
      <c r="AR210" s="58">
        <f t="shared" si="821"/>
        <v>2.4279264735712633</v>
      </c>
      <c r="AS210" s="67">
        <f t="shared" si="822"/>
        <v>1.3112060171617476E-3</v>
      </c>
      <c r="AT210" s="67">
        <f t="shared" si="823"/>
        <v>3.5175748504952534E-6</v>
      </c>
      <c r="AU210" s="58">
        <v>0.75</v>
      </c>
      <c r="AV210" s="58">
        <f t="shared" si="824"/>
        <v>0.375</v>
      </c>
      <c r="AW210" s="58">
        <f t="shared" si="825"/>
        <v>403.20830000000001</v>
      </c>
      <c r="AX210" s="57">
        <f t="shared" si="826"/>
        <v>9.1914481645000006</v>
      </c>
      <c r="AY210" s="47">
        <f t="shared" si="827"/>
        <v>9.7020988157557131</v>
      </c>
      <c r="AZ210" s="9" t="str">
        <f>Input!B210</f>
        <v>ETH-2_a 8,6-8,9 dft S5</v>
      </c>
      <c r="BA210" s="48">
        <f>Input!E210</f>
        <v>8.75</v>
      </c>
      <c r="BB210" s="58">
        <f t="shared" si="828"/>
        <v>1008.2277682855782</v>
      </c>
      <c r="BC210" s="22">
        <f t="shared" si="829"/>
        <v>26.492946467347704</v>
      </c>
      <c r="BD210" s="9">
        <f t="shared" si="830"/>
        <v>403150.3</v>
      </c>
      <c r="BE210" s="49">
        <f t="shared" si="831"/>
        <v>4851.0494078778565</v>
      </c>
      <c r="BF210" s="89">
        <f t="shared" si="832"/>
        <v>2.4062249749709301</v>
      </c>
      <c r="BG210" s="85"/>
      <c r="BH210" s="85"/>
      <c r="BI210" s="85"/>
      <c r="BJ210" s="85"/>
      <c r="BK210" s="85"/>
      <c r="BL210" s="85"/>
      <c r="BM210" s="90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</row>
    <row r="211" spans="1:109" s="155" customFormat="1" ht="15" customHeight="1" x14ac:dyDescent="0.2">
      <c r="A211" s="138">
        <f>Input!A211</f>
        <v>8307</v>
      </c>
      <c r="B211" s="138" t="str">
        <f>Input!B211</f>
        <v>Hu1-13</v>
      </c>
      <c r="C211" s="138">
        <f>Input!O211</f>
        <v>2.0576804875151842</v>
      </c>
      <c r="D211" s="138">
        <f>C211*Input!P211/100</f>
        <v>1.6587488878609991E-2</v>
      </c>
      <c r="E211" s="139">
        <f>Input!M211</f>
        <v>2.7192645610361859</v>
      </c>
      <c r="F211" s="140">
        <f>E211*Input!N211/100</f>
        <v>2.5915434387916347E-4</v>
      </c>
      <c r="G211" s="141">
        <f t="shared" si="807"/>
        <v>374.93219767566927</v>
      </c>
      <c r="H211" s="140">
        <f>G211*Input!L211/100</f>
        <v>2.4420605694700712E-2</v>
      </c>
      <c r="I211" s="138">
        <v>0</v>
      </c>
      <c r="J211" s="142">
        <f>(((C211*$G$4*0.000000001*Input!G211*(234/233))-(I211*0.000000000000001))/Input!F211)*1000000000000</f>
        <v>746.98641484450957</v>
      </c>
      <c r="K211" s="138">
        <f>J211*Input!P211/100</f>
        <v>6.0216486106007361</v>
      </c>
      <c r="L211" s="143">
        <f t="shared" si="808"/>
        <v>10.330279139519474</v>
      </c>
      <c r="M211" s="144">
        <f>L211*Input!P211/100</f>
        <v>8.3275023201799026E-2</v>
      </c>
      <c r="N211" s="138">
        <v>0</v>
      </c>
      <c r="O211" s="142">
        <f>(((G211*$D$4*0.000000001*Input!G211*(238/236))-(N211*0.000000001))/Input!F211)*1000000</f>
        <v>13.710855598553325</v>
      </c>
      <c r="P211" s="138">
        <f>O211*Input!N211/100</f>
        <v>1.3066870497187193E-3</v>
      </c>
      <c r="Q211" s="145">
        <f t="shared" si="809"/>
        <v>10.22965811680748</v>
      </c>
      <c r="R211" s="146">
        <f>Q211*Input!N211/100</f>
        <v>9.7491813608573845E-4</v>
      </c>
      <c r="S211" s="144">
        <f>Input!S211*0.0000028263/0.000000000155125</f>
        <v>0.99949201922087427</v>
      </c>
      <c r="T211" s="138">
        <f>S211*Input!T211/100</f>
        <v>1.099189826171014E-3</v>
      </c>
      <c r="U211" s="144">
        <f>S211</f>
        <v>0.99949201922087427</v>
      </c>
      <c r="V211" s="138">
        <f>U211*Input!T211/100</f>
        <v>1.099189826171014E-3</v>
      </c>
      <c r="W211" s="147">
        <v>0</v>
      </c>
      <c r="X211" s="142">
        <f>((($L$4*0.000000001*Input!G211/Input!W211*(232/229))-(W211*0.000000001))/Input!F211)*1000000000</f>
        <v>0.91569753942384624</v>
      </c>
      <c r="Y211" s="142">
        <f>X211*Input!X211/100</f>
        <v>4.0283573627198158E-3</v>
      </c>
      <c r="Z211" s="142">
        <f t="shared" si="810"/>
        <v>2.2358713833300287E-4</v>
      </c>
      <c r="AA211" s="142">
        <f>Z211*Input!X211/100</f>
        <v>9.8360960484825214E-7</v>
      </c>
      <c r="AB211" s="143">
        <v>0</v>
      </c>
      <c r="AC211" s="143">
        <v>0.85</v>
      </c>
      <c r="AD211" s="142">
        <f>(((Input!G211*$L$4*0.000000001*Input!U211*(230/229))-((AB211*0.000000000000001)+(Input!G211*AC211*0.000000000000001)))/Input!F211)*1000000000000</f>
        <v>223.12243490587298</v>
      </c>
      <c r="AE211" s="142">
        <f>AD211*Input!V211/100</f>
        <v>0.63802324225733864</v>
      </c>
      <c r="AF211" s="142">
        <f t="shared" si="811"/>
        <v>10.171822410020246</v>
      </c>
      <c r="AG211" s="142">
        <f>AF211*Input!V211/100</f>
        <v>2.9086537695973073E-2</v>
      </c>
      <c r="AH211" s="138">
        <f t="shared" si="812"/>
        <v>45493.77252134552</v>
      </c>
      <c r="AI211" s="147">
        <f t="shared" si="813"/>
        <v>238.70153321465054</v>
      </c>
      <c r="AJ211" s="144">
        <f t="shared" si="814"/>
        <v>-0.50798077912572737</v>
      </c>
      <c r="AK211" s="147">
        <f t="shared" si="815"/>
        <v>1.099189826171014</v>
      </c>
      <c r="AL211" s="147">
        <f t="shared" si="816"/>
        <v>0.99434627177889656</v>
      </c>
      <c r="AM211" s="147">
        <f t="shared" si="817"/>
        <v>2.8449325709023567E-3</v>
      </c>
      <c r="AN211" s="138">
        <f>AF211/Q211</f>
        <v>0.99434627177889656</v>
      </c>
      <c r="AO211" s="142">
        <f t="shared" si="818"/>
        <v>2.8449325709023567E-3</v>
      </c>
      <c r="AP211" s="138">
        <f t="shared" si="819"/>
        <v>579.93460000000005</v>
      </c>
      <c r="AQ211" s="138" t="e">
        <f t="shared" si="820"/>
        <v>#VALUE!</v>
      </c>
      <c r="AR211" s="138" t="e">
        <f t="shared" si="821"/>
        <v>#VALUE!</v>
      </c>
      <c r="AS211" s="146">
        <f t="shared" si="822"/>
        <v>2.1856755697988177E-5</v>
      </c>
      <c r="AT211" s="146">
        <f t="shared" si="823"/>
        <v>9.6175295079149932E-8</v>
      </c>
      <c r="AU211" s="138">
        <v>0.75</v>
      </c>
      <c r="AV211" s="138">
        <f t="shared" si="824"/>
        <v>0.375</v>
      </c>
      <c r="AW211" s="138">
        <f t="shared" si="825"/>
        <v>579.93280000000004</v>
      </c>
      <c r="AX211" s="148">
        <f t="shared" si="826"/>
        <v>187.81738260430001</v>
      </c>
      <c r="AY211" s="148">
        <f t="shared" si="827"/>
        <v>71.830657454978393</v>
      </c>
      <c r="AZ211" s="138" t="str">
        <f>Input!B211</f>
        <v>Hu1-13</v>
      </c>
      <c r="BA211" s="149">
        <f>Input!E211</f>
        <v>0</v>
      </c>
      <c r="BB211" s="138">
        <f t="shared" si="828"/>
        <v>-2.6162772336711289</v>
      </c>
      <c r="BC211" s="144">
        <f t="shared" si="829"/>
        <v>5.8290681042928991</v>
      </c>
      <c r="BD211" s="138">
        <f t="shared" si="830"/>
        <v>579874.80000000005</v>
      </c>
      <c r="BE211" s="150">
        <f t="shared" si="831"/>
        <v>35915.328727489199</v>
      </c>
      <c r="BF211" s="151">
        <f t="shared" si="832"/>
        <v>12.386031184126573</v>
      </c>
      <c r="BG211" s="152"/>
      <c r="BH211" s="152"/>
      <c r="BI211" s="152"/>
      <c r="BJ211" s="152"/>
      <c r="BK211" s="152"/>
      <c r="BL211" s="152"/>
      <c r="BM211" s="156"/>
      <c r="BN211" s="152"/>
      <c r="BO211" s="152"/>
      <c r="BP211" s="152"/>
      <c r="BQ211" s="152"/>
      <c r="BR211" s="152"/>
      <c r="BS211" s="152"/>
      <c r="BT211" s="152"/>
      <c r="BU211" s="152"/>
      <c r="BV211" s="152"/>
      <c r="BW211" s="152"/>
      <c r="BX211" s="152"/>
      <c r="BY211" s="152"/>
      <c r="BZ211" s="152"/>
      <c r="CA211" s="152"/>
      <c r="CB211" s="152"/>
      <c r="CC211" s="152"/>
      <c r="CD211" s="152"/>
      <c r="CE211" s="152"/>
      <c r="CF211" s="152"/>
      <c r="CG211" s="152"/>
      <c r="CH211" s="152"/>
      <c r="CI211" s="152"/>
      <c r="CJ211" s="152"/>
      <c r="CK211" s="152"/>
      <c r="CL211" s="152"/>
      <c r="CM211" s="152"/>
      <c r="CN211" s="152"/>
      <c r="CO211" s="152"/>
      <c r="CP211" s="152"/>
      <c r="CQ211" s="152"/>
      <c r="CR211" s="152"/>
      <c r="CS211" s="152"/>
      <c r="CT211" s="152"/>
      <c r="CU211" s="152"/>
      <c r="CV211" s="152"/>
      <c r="CW211" s="152"/>
      <c r="CX211" s="152"/>
      <c r="CY211" s="152"/>
      <c r="CZ211" s="152"/>
      <c r="DA211" s="152"/>
      <c r="DB211" s="152"/>
      <c r="DC211" s="152"/>
      <c r="DD211" s="152"/>
      <c r="DE211" s="152"/>
    </row>
    <row r="212" spans="1:109" ht="15" customHeight="1" x14ac:dyDescent="0.2">
      <c r="A212" s="9">
        <f>Input!A212</f>
        <v>8450</v>
      </c>
      <c r="B212" s="9" t="str">
        <f>Input!B212</f>
        <v>ETH-2_a 8,9-9,2 dft S6</v>
      </c>
      <c r="C212" s="9">
        <f>Input!O212</f>
        <v>1.6153860077014055</v>
      </c>
      <c r="D212" s="9">
        <f>C212*Input!P212/100</f>
        <v>6.5076610117061019E-3</v>
      </c>
      <c r="E212" s="11">
        <f>Input!M212</f>
        <v>1.5895756534661196</v>
      </c>
      <c r="F212" s="12">
        <f>E212*Input!N212/100</f>
        <v>1.2666013930172622E-4</v>
      </c>
      <c r="G212" s="13">
        <f t="shared" ref="G212:G213" si="833">E212*137.88</f>
        <v>219.17069109990857</v>
      </c>
      <c r="H212" s="12">
        <f>G212*Input!L212/100</f>
        <v>1.5164935728891951E-2</v>
      </c>
      <c r="I212" s="9">
        <v>0.3</v>
      </c>
      <c r="J212" s="21">
        <f>(((C212*$G$4*0.000000001*Input!G212*(234/233))-(I212*0.000000000000001))/Input!F212)*1000000000000</f>
        <v>26.788705121069864</v>
      </c>
      <c r="K212" s="9">
        <f>J212*Input!P212/100</f>
        <v>0.10791960004565183</v>
      </c>
      <c r="L212" s="14">
        <f t="shared" ref="L212:L213" si="834">(J212/234)*602200000000*0.0000028263/(365.2425*24*60)</f>
        <v>0.37046831935294405</v>
      </c>
      <c r="M212" s="22">
        <f>L212*Input!P212/100</f>
        <v>1.492449622834096E-3</v>
      </c>
      <c r="N212" s="9">
        <v>5.0000000000000001E-3</v>
      </c>
      <c r="O212" s="21">
        <f>(((G212*$D$4*0.000000001*Input!G212*(238/236))-(N212*0.000000001))/Input!F212)*1000000</f>
        <v>0.36612590791927668</v>
      </c>
      <c r="P212" s="58">
        <f>O212*Input!N212/100</f>
        <v>2.9173546032809185E-5</v>
      </c>
      <c r="Q212" s="66">
        <f t="shared" ref="Q212:Q213" si="835">(O212/238.05)*602200000000000000*0.00000000015512/(365.2425*24*60)</f>
        <v>0.27316623961199904</v>
      </c>
      <c r="R212" s="67">
        <f>Q212*Input!N212/100</f>
        <v>2.1766358767725036E-5</v>
      </c>
      <c r="S212" s="65">
        <f>Input!S212*0.0000028263/0.000000000155125</f>
        <v>1.3397481328084808</v>
      </c>
      <c r="T212" s="9">
        <f>S212*Input!T212/100</f>
        <v>1.2871335317710391E-3</v>
      </c>
      <c r="U212" s="9">
        <f>S212*1/((U211+U213)/2)</f>
        <v>1.3404290449991223</v>
      </c>
      <c r="V212" s="9">
        <f>U212*Input!T212/100</f>
        <v>1.2877877031718451E-3</v>
      </c>
      <c r="W212" s="3">
        <v>3.0000000000000001E-3</v>
      </c>
      <c r="X212" s="21">
        <f>((($L$4*0.000000001*Input!G212/Input!W212*(232/229))-(W212*0.000000001))/Input!F212)*1000000000</f>
        <v>0.98147107105564468</v>
      </c>
      <c r="Y212" s="21">
        <f>X212*Input!X212/100</f>
        <v>3.5501462855027366E-3</v>
      </c>
      <c r="Z212" s="21">
        <f t="shared" ref="Z212:Z213" si="836">(X212/232)*6.022E+23*0.000000001*0.000000000049475/(365.2425*24*60)</f>
        <v>2.396471527836938E-4</v>
      </c>
      <c r="AA212" s="21">
        <f>Z212*Input!X212/100</f>
        <v>8.6684414281437553E-7</v>
      </c>
      <c r="AB212" s="14">
        <v>0.05</v>
      </c>
      <c r="AC212" s="14">
        <v>0</v>
      </c>
      <c r="AD212" s="21">
        <f>(((Input!G212*$L$4*0.000000001*Input!U212*(230/229))-((AB212*0.000000000000001)+(Input!G212*AC212*0.000000000000001)))/Input!F212)*1000000000000</f>
        <v>8.5010104840489493</v>
      </c>
      <c r="AE212" s="21">
        <f>AD212*Input!V212/100</f>
        <v>3.0492433359385056E-2</v>
      </c>
      <c r="AF212" s="21">
        <f t="shared" ref="AF212:AF213" si="837">(AD212/230)*602200000000*0.0000091577/(365.2425*24*60)</f>
        <v>0.38754851786170647</v>
      </c>
      <c r="AG212" s="21">
        <f>AF212*Input!V212/100</f>
        <v>1.3901050206443304E-3</v>
      </c>
      <c r="AH212" s="9">
        <f t="shared" ref="AH212:AH213" si="838">AF212/Z212</f>
        <v>1617.1630389095792</v>
      </c>
      <c r="AI212" s="3">
        <f t="shared" ref="AI212:AI213" si="839">AH212*SQRT((AG212/AF212)^2+(AA212/Z212)^2)</f>
        <v>8.2379964479675571</v>
      </c>
      <c r="AJ212" s="22">
        <f t="shared" ref="AJ212:AJ213" si="840">(U212-1)*1000</f>
        <v>340.42904499912231</v>
      </c>
      <c r="AK212" s="3">
        <f t="shared" ref="AK212:AK213" si="841">V212*1000</f>
        <v>1.287787703171845</v>
      </c>
      <c r="AL212" s="3">
        <f t="shared" ref="AL212:AL213" si="842">AF212/Q212</f>
        <v>1.4187277256961701</v>
      </c>
      <c r="AM212" s="3">
        <f t="shared" ref="AM212:AM213" si="843">AL212*SQRT((R212/Q212)^2+(AG212/AF212)^2)</f>
        <v>5.0901164752105033E-3</v>
      </c>
      <c r="AN212" s="9">
        <f>AL212*1/((AN211+AN213)/2)</f>
        <v>1.4267944336514184</v>
      </c>
      <c r="AO212" s="21">
        <f t="shared" ref="AO212:AO213" si="844">AN212*SQRT((R212/Q212)^2+(AG212/AF212)^2)</f>
        <v>5.1190582392431844E-3</v>
      </c>
      <c r="AP212" s="58">
        <f t="shared" ref="AP212:AP213" si="845">ThU_Alter_Kombi(AN212,U212)</f>
        <v>398.30500000000001</v>
      </c>
      <c r="AQ212" s="58">
        <f t="shared" ref="AQ212:AQ213" si="846">Montealter(AN212,AO212,U212,V212)</f>
        <v>10.9794</v>
      </c>
      <c r="AR212" s="58">
        <f t="shared" ref="AR212:AR213" si="847">(AQ212/AP212)*100</f>
        <v>2.7565307992618719</v>
      </c>
      <c r="AS212" s="67">
        <f t="shared" ref="AS212:AS213" si="848">Z212/Q212</f>
        <v>8.7729418219500619E-4</v>
      </c>
      <c r="AT212" s="67">
        <f t="shared" ref="AT212:AT213" si="849">AS212*SQRT((Y212/X212)^2+(P212/O212)^2)</f>
        <v>3.1740907793372016E-6</v>
      </c>
      <c r="AU212" s="58">
        <v>0.75</v>
      </c>
      <c r="AV212" s="58">
        <f t="shared" ref="AV212:AV213" si="850">AU212/2</f>
        <v>0.375</v>
      </c>
      <c r="AW212" s="58">
        <f t="shared" ref="AW212:AW213" si="851">marincorr_age(AN212,U212,AS212,AU212)</f>
        <v>398.26990000000001</v>
      </c>
      <c r="AX212" s="57">
        <f t="shared" ref="AX212:AX213" si="852">marincorr_age_error(AN212, AO212, U212, V212, AS212, AT212, AU212, AV212)</f>
        <v>11.017307626399999</v>
      </c>
      <c r="AY212" s="47">
        <f t="shared" ref="AY212:AY213" si="853">SQRT(((AU212*EXP(-0.0000091577*AW212*1000))/(0.0000091577*(EXP(-0.0000091577*AW212*1000)+(AJ212/1000)*EXP(-(0.0000091577-0.0000028263)*AW212*1000)-AS212*AU212*EXP(-0.0000091577*AW212*1000))))^2*AT212^2+((AS212*EXP(-0.0000091577*AW212*1000))/(0.0000091577*(EXP(-0.0000091577*AW212*1000)+(AJ212/1000)*EXP(-(0.0000091577-0.0000028263)*AW212*1000)-AS212*AU212*EXP(-0.0000091577*AW212*1000))))^2*AV212^2+((0.0000091577/(0.0000091577-0.0000028263))*(EXP(-(0.0000091577-0.0000028263)*AW212*1000)-1)/(0.0000091577*(EXP(-0.0000091577*AW212*1000)+(AJ212/1000)*EXP(-(0.0000091577-0.0000028263)*AW212*1000)-AS212*AU212*EXP(-0.0000091577*AW212*1000))))^2*T212^2+(1/(0.0000091577*(EXP(-0.0000091577*AW212*1000)+(AJ212/1000)*EXP(-(0.0000091577-0.0000028263)*AW212*1000)-AS212*AU212*EXP(-0.0000091577*AW212*1000))))^2*AO212^2)/1000</f>
        <v>11.039476724110761</v>
      </c>
      <c r="AZ212" s="9" t="str">
        <f>Input!B212</f>
        <v>ETH-2_a 8,9-9,2 dft S6</v>
      </c>
      <c r="BA212" s="48">
        <f>Input!E212</f>
        <v>9.0500000000000007</v>
      </c>
      <c r="BB212" s="58">
        <f t="shared" ref="BB212:BB213" si="854">((U212-1)*EXP(0.0000028263*AW212*1000))*1000</f>
        <v>1049.2563325574599</v>
      </c>
      <c r="BC212" s="22">
        <f t="shared" ref="BC212:BC213" si="855">SQRT((EXP(0.0000028263*AW212*1000)*V212)^2+((U212-1)*0.0000028263*EXP(0.0000028263*AW212*1000)*AX212*1000)^2)*1000</f>
        <v>32.912185601959422</v>
      </c>
      <c r="BD212" s="9">
        <f t="shared" ref="BD212:BD213" si="856">AW212*1000-58</f>
        <v>398211.9</v>
      </c>
      <c r="BE212" s="49">
        <f t="shared" ref="BE212:BE213" si="857">AY212/2*1000</f>
        <v>5519.738362055381</v>
      </c>
      <c r="BF212" s="89">
        <f t="shared" ref="BF212:BF213" si="858">AY212/AW212*100</f>
        <v>2.7718581605365511</v>
      </c>
      <c r="BG212" s="85"/>
      <c r="BH212" s="85"/>
      <c r="BI212" s="85"/>
      <c r="BJ212" s="85"/>
      <c r="BK212" s="85"/>
      <c r="BL212" s="85"/>
      <c r="BM212" s="90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</row>
    <row r="213" spans="1:109" s="155" customFormat="1" ht="15" customHeight="1" x14ac:dyDescent="0.2">
      <c r="A213" s="138">
        <f>Input!A213</f>
        <v>8307</v>
      </c>
      <c r="B213" s="138" t="str">
        <f>Input!B213</f>
        <v>Hu1-13</v>
      </c>
      <c r="C213" s="138">
        <f>Input!O213</f>
        <v>2.0576804875151842</v>
      </c>
      <c r="D213" s="138">
        <f>C213*Input!P213/100</f>
        <v>1.6587488878609991E-2</v>
      </c>
      <c r="E213" s="139">
        <f>Input!M213</f>
        <v>2.7192645610361859</v>
      </c>
      <c r="F213" s="140">
        <f>E213*Input!N213/100</f>
        <v>2.5915434387916347E-4</v>
      </c>
      <c r="G213" s="141">
        <f t="shared" si="833"/>
        <v>374.93219767566927</v>
      </c>
      <c r="H213" s="140">
        <f>G213*Input!L213/100</f>
        <v>2.4420605694700712E-2</v>
      </c>
      <c r="I213" s="138">
        <v>0</v>
      </c>
      <c r="J213" s="142">
        <f>(((C213*$G$4*0.000000001*Input!G213*(234/233))-(I213*0.000000000000001))/Input!F213)*1000000000000</f>
        <v>746.98641484450957</v>
      </c>
      <c r="K213" s="138">
        <f>J213*Input!P213/100</f>
        <v>6.0216486106007361</v>
      </c>
      <c r="L213" s="143">
        <f t="shared" si="834"/>
        <v>10.330279139519474</v>
      </c>
      <c r="M213" s="144">
        <f>L213*Input!P213/100</f>
        <v>8.3275023201799026E-2</v>
      </c>
      <c r="N213" s="138">
        <v>0</v>
      </c>
      <c r="O213" s="142">
        <f>(((G213*$D$4*0.000000001*Input!G213*(238/236))-(N213*0.000000001))/Input!F213)*1000000</f>
        <v>13.710855598553325</v>
      </c>
      <c r="P213" s="138">
        <f>O213*Input!N213/100</f>
        <v>1.3066870497187193E-3</v>
      </c>
      <c r="Q213" s="145">
        <f t="shared" si="835"/>
        <v>10.22965811680748</v>
      </c>
      <c r="R213" s="146">
        <f>Q213*Input!N213/100</f>
        <v>9.7491813608573845E-4</v>
      </c>
      <c r="S213" s="144">
        <f>Input!S213*0.0000028263/0.000000000155125</f>
        <v>0.99949201922087427</v>
      </c>
      <c r="T213" s="138">
        <f>S213*Input!T213/100</f>
        <v>1.099189826171014E-3</v>
      </c>
      <c r="U213" s="144">
        <f>S213</f>
        <v>0.99949201922087427</v>
      </c>
      <c r="V213" s="138">
        <f>U213*Input!T213/100</f>
        <v>1.099189826171014E-3</v>
      </c>
      <c r="W213" s="147">
        <v>0</v>
      </c>
      <c r="X213" s="142">
        <f>((($L$4*0.000000001*Input!G213/Input!W213*(232/229))-(W213*0.000000001))/Input!F213)*1000000000</f>
        <v>0.91569753942384624</v>
      </c>
      <c r="Y213" s="142">
        <f>X213*Input!X213/100</f>
        <v>4.0283573627198158E-3</v>
      </c>
      <c r="Z213" s="142">
        <f t="shared" si="836"/>
        <v>2.2358713833300287E-4</v>
      </c>
      <c r="AA213" s="142">
        <f>Z213*Input!X213/100</f>
        <v>9.8360960484825214E-7</v>
      </c>
      <c r="AB213" s="143">
        <v>0</v>
      </c>
      <c r="AC213" s="143">
        <v>0.85</v>
      </c>
      <c r="AD213" s="142">
        <f>(((Input!G213*$L$4*0.000000001*Input!U213*(230/229))-((AB213*0.000000000000001)+(Input!G213*AC213*0.000000000000001)))/Input!F213)*1000000000000</f>
        <v>223.12243490587298</v>
      </c>
      <c r="AE213" s="142">
        <f>AD213*Input!V213/100</f>
        <v>0.63802324225733864</v>
      </c>
      <c r="AF213" s="142">
        <f t="shared" si="837"/>
        <v>10.171822410020246</v>
      </c>
      <c r="AG213" s="142">
        <f>AF213*Input!V213/100</f>
        <v>2.9086537695973073E-2</v>
      </c>
      <c r="AH213" s="138">
        <f t="shared" si="838"/>
        <v>45493.77252134552</v>
      </c>
      <c r="AI213" s="147">
        <f t="shared" si="839"/>
        <v>238.70153321465054</v>
      </c>
      <c r="AJ213" s="144">
        <f t="shared" si="840"/>
        <v>-0.50798077912572737</v>
      </c>
      <c r="AK213" s="147">
        <f t="shared" si="841"/>
        <v>1.099189826171014</v>
      </c>
      <c r="AL213" s="147">
        <f t="shared" si="842"/>
        <v>0.99434627177889656</v>
      </c>
      <c r="AM213" s="147">
        <f t="shared" si="843"/>
        <v>2.8449325709023567E-3</v>
      </c>
      <c r="AN213" s="138">
        <f>AF213/Q213</f>
        <v>0.99434627177889656</v>
      </c>
      <c r="AO213" s="142">
        <f t="shared" si="844"/>
        <v>2.8449325709023567E-3</v>
      </c>
      <c r="AP213" s="138">
        <f t="shared" si="845"/>
        <v>579.93460000000005</v>
      </c>
      <c r="AQ213" s="138" t="e">
        <f t="shared" si="846"/>
        <v>#VALUE!</v>
      </c>
      <c r="AR213" s="138" t="e">
        <f t="shared" si="847"/>
        <v>#VALUE!</v>
      </c>
      <c r="AS213" s="146">
        <f t="shared" si="848"/>
        <v>2.1856755697988177E-5</v>
      </c>
      <c r="AT213" s="146">
        <f t="shared" si="849"/>
        <v>9.6175295079149932E-8</v>
      </c>
      <c r="AU213" s="138">
        <v>0.75</v>
      </c>
      <c r="AV213" s="138">
        <f t="shared" si="850"/>
        <v>0.375</v>
      </c>
      <c r="AW213" s="138">
        <f t="shared" si="851"/>
        <v>579.93280000000004</v>
      </c>
      <c r="AX213" s="148">
        <f t="shared" si="852"/>
        <v>175.95713980439999</v>
      </c>
      <c r="AY213" s="148">
        <f t="shared" si="853"/>
        <v>71.830657454978393</v>
      </c>
      <c r="AZ213" s="138" t="str">
        <f>Input!B213</f>
        <v>Hu1-13</v>
      </c>
      <c r="BA213" s="149">
        <f>Input!E213</f>
        <v>0</v>
      </c>
      <c r="BB213" s="138">
        <f t="shared" si="854"/>
        <v>-2.6162772336711289</v>
      </c>
      <c r="BC213" s="144">
        <f t="shared" si="855"/>
        <v>5.8087979737786304</v>
      </c>
      <c r="BD213" s="138">
        <f t="shared" si="856"/>
        <v>579874.80000000005</v>
      </c>
      <c r="BE213" s="150">
        <f t="shared" si="857"/>
        <v>35915.328727489199</v>
      </c>
      <c r="BF213" s="151">
        <f t="shared" si="858"/>
        <v>12.386031184126573</v>
      </c>
      <c r="BG213" s="152"/>
      <c r="BH213" s="152"/>
      <c r="BI213" s="152"/>
      <c r="BJ213" s="152"/>
      <c r="BK213" s="152"/>
      <c r="BL213" s="152"/>
      <c r="BM213" s="156"/>
      <c r="BN213" s="152"/>
      <c r="BO213" s="152"/>
      <c r="BP213" s="152"/>
      <c r="BQ213" s="152"/>
      <c r="BR213" s="152"/>
      <c r="BS213" s="152"/>
      <c r="BT213" s="152"/>
      <c r="BU213" s="152"/>
      <c r="BV213" s="152"/>
      <c r="BW213" s="152"/>
      <c r="BX213" s="152"/>
      <c r="BY213" s="152"/>
      <c r="BZ213" s="152"/>
      <c r="CA213" s="152"/>
      <c r="CB213" s="152"/>
      <c r="CC213" s="152"/>
      <c r="CD213" s="152"/>
      <c r="CE213" s="152"/>
      <c r="CF213" s="152"/>
      <c r="CG213" s="152"/>
      <c r="CH213" s="152"/>
      <c r="CI213" s="152"/>
      <c r="CJ213" s="152"/>
      <c r="CK213" s="152"/>
      <c r="CL213" s="152"/>
      <c r="CM213" s="152"/>
      <c r="CN213" s="152"/>
      <c r="CO213" s="152"/>
      <c r="CP213" s="152"/>
      <c r="CQ213" s="152"/>
      <c r="CR213" s="152"/>
      <c r="CS213" s="152"/>
      <c r="CT213" s="152"/>
      <c r="CU213" s="152"/>
      <c r="CV213" s="152"/>
      <c r="CW213" s="152"/>
      <c r="CX213" s="152"/>
      <c r="CY213" s="152"/>
      <c r="CZ213" s="152"/>
      <c r="DA213" s="152"/>
      <c r="DB213" s="152"/>
      <c r="DC213" s="152"/>
      <c r="DD213" s="152"/>
      <c r="DE213" s="152"/>
    </row>
    <row r="214" spans="1:109" s="76" customFormat="1" ht="15" customHeight="1" x14ac:dyDescent="0.2">
      <c r="A214" s="58"/>
      <c r="B214" s="58"/>
      <c r="C214" s="58"/>
      <c r="D214" s="58"/>
      <c r="E214" s="60"/>
      <c r="F214" s="61"/>
      <c r="G214" s="59"/>
      <c r="H214" s="61"/>
      <c r="I214" s="58"/>
      <c r="J214" s="63"/>
      <c r="K214" s="58"/>
      <c r="L214" s="64"/>
      <c r="M214" s="65"/>
      <c r="N214" s="58"/>
      <c r="O214" s="63"/>
      <c r="P214" s="58"/>
      <c r="Q214" s="66"/>
      <c r="R214" s="67"/>
      <c r="S214" s="65"/>
      <c r="T214" s="58"/>
      <c r="U214" s="58"/>
      <c r="V214" s="58"/>
      <c r="W214" s="68"/>
      <c r="X214" s="63"/>
      <c r="Y214" s="63"/>
      <c r="Z214" s="63"/>
      <c r="AA214" s="63"/>
      <c r="AB214" s="64"/>
      <c r="AC214" s="64"/>
      <c r="AD214" s="63"/>
      <c r="AE214" s="63"/>
      <c r="AF214" s="63"/>
      <c r="AG214" s="63"/>
      <c r="AH214" s="58"/>
      <c r="AI214" s="68"/>
      <c r="AJ214" s="65"/>
      <c r="AK214" s="68"/>
      <c r="AL214" s="68"/>
      <c r="AM214" s="68"/>
      <c r="AN214" s="58"/>
      <c r="AO214" s="63"/>
      <c r="AP214" s="58"/>
      <c r="AQ214" s="58"/>
      <c r="AR214" s="58"/>
      <c r="AS214" s="67"/>
      <c r="AT214" s="67"/>
      <c r="AU214" s="58"/>
      <c r="AV214" s="58"/>
      <c r="AW214" s="58"/>
      <c r="AX214" s="57"/>
      <c r="AY214" s="57"/>
      <c r="AZ214" s="58"/>
      <c r="BA214" s="69"/>
      <c r="BB214" s="58"/>
      <c r="BC214" s="65"/>
      <c r="BD214" s="58"/>
      <c r="BE214" s="62"/>
      <c r="BF214" s="74"/>
      <c r="BG214" s="75"/>
      <c r="BH214" s="75"/>
      <c r="BI214" s="75"/>
      <c r="BJ214" s="75"/>
      <c r="BK214" s="75"/>
      <c r="BL214" s="75"/>
      <c r="BM214" s="103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</row>
    <row r="215" spans="1:109" s="155" customFormat="1" ht="15" customHeight="1" x14ac:dyDescent="0.2">
      <c r="A215" s="138">
        <f>Input!A215</f>
        <v>8307</v>
      </c>
      <c r="B215" s="138" t="str">
        <f>Input!B215</f>
        <v>Hu1-13</v>
      </c>
      <c r="C215" s="138">
        <f>Input!O215</f>
        <v>2.0420479436363461</v>
      </c>
      <c r="D215" s="138">
        <f>C215*Input!P215/100</f>
        <v>1.1024027421186987E-2</v>
      </c>
      <c r="E215" s="139">
        <f>Input!M215</f>
        <v>2.7193548229150899</v>
      </c>
      <c r="F215" s="140">
        <f>E215*Input!N215/100</f>
        <v>2.9754143147046728E-4</v>
      </c>
      <c r="G215" s="141">
        <f t="shared" ref="G215:G223" si="859">E215*137.88</f>
        <v>374.94464298353256</v>
      </c>
      <c r="H215" s="140">
        <f>G215*Input!L215/100</f>
        <v>2.2744893066929082E-2</v>
      </c>
      <c r="I215" s="138">
        <v>0</v>
      </c>
      <c r="J215" s="142">
        <f>(((C215*$G$4*0.000000001*Input!G215*(234/233))-(I215*0.000000000000001))/Input!F215)*1000000000000</f>
        <v>741.31143372970394</v>
      </c>
      <c r="K215" s="138">
        <f>J215*Input!P215/100</f>
        <v>4.0019812456132176</v>
      </c>
      <c r="L215" s="143">
        <f t="shared" ref="L215:L223" si="860">(J215/234)*602200000000*0.0000028263/(365.2425*24*60)</f>
        <v>10.251798275795002</v>
      </c>
      <c r="M215" s="144">
        <f>L215*Input!P215/100</f>
        <v>5.5344491622263202E-2</v>
      </c>
      <c r="N215" s="138">
        <v>0</v>
      </c>
      <c r="O215" s="142">
        <f>(((G215*$D$4*0.000000001*Input!G215*(238/236))-(N215*0.000000001))/Input!F215)*1000000</f>
        <v>13.71131070969089</v>
      </c>
      <c r="P215" s="138">
        <f>O215*Input!N215/100</f>
        <v>1.5002393146784881E-3</v>
      </c>
      <c r="Q215" s="145">
        <f t="shared" ref="Q215:Q223" si="861">(O215/238.05)*602200000000000000*0.00000000015512/(365.2425*24*60)</f>
        <v>10.22999767485395</v>
      </c>
      <c r="R215" s="146">
        <f>Q215*Input!N215/100</f>
        <v>1.119327322225886E-3</v>
      </c>
      <c r="S215" s="144">
        <f>Input!S215*0.0000028263/0.000000000155125</f>
        <v>0.99724570655224765</v>
      </c>
      <c r="T215" s="138">
        <f>S215*Input!T215/100</f>
        <v>1.1016986560727117E-3</v>
      </c>
      <c r="U215" s="144">
        <f>S215</f>
        <v>0.99724570655224765</v>
      </c>
      <c r="V215" s="138">
        <f>U215*Input!T215/100</f>
        <v>1.1016986560727117E-3</v>
      </c>
      <c r="W215" s="147">
        <v>0</v>
      </c>
      <c r="X215" s="142">
        <f>((($L$4*0.000000001*Input!G215/Input!W215*(232/229))-(W215*0.000000001))/Input!F215)*1000000000</f>
        <v>0.89672248118308306</v>
      </c>
      <c r="Y215" s="142">
        <f>X215*Input!X215/100</f>
        <v>3.7443604984718102E-3</v>
      </c>
      <c r="Z215" s="142">
        <f t="shared" ref="Z215:Z223" si="862">(X215/232)*6.022E+23*0.000000001*0.000000000049475/(365.2425*24*60)</f>
        <v>2.1895397204271921E-4</v>
      </c>
      <c r="AA215" s="142">
        <f>Z215*Input!X215/100</f>
        <v>9.1426569658274506E-7</v>
      </c>
      <c r="AB215" s="143">
        <v>0</v>
      </c>
      <c r="AC215" s="143">
        <v>0.85</v>
      </c>
      <c r="AD215" s="142">
        <f>(((Input!G215*$L$4*0.000000001*Input!U215*(230/229))-((AB215*0.000000000000001)+(Input!G215*AC215*0.000000000000001)))/Input!F215)*1000000000000</f>
        <v>223.94821494608166</v>
      </c>
      <c r="AE215" s="142">
        <f>AD215*Input!V215/100</f>
        <v>0.7135444405565623</v>
      </c>
      <c r="AF215" s="142">
        <f t="shared" ref="AF215:AF223" si="863">(AD215/230)*602200000000*0.0000091577/(365.2425*24*60)</f>
        <v>10.209468502948038</v>
      </c>
      <c r="AG215" s="142">
        <f>AF215*Input!V215/100</f>
        <v>3.2529437633918336E-2</v>
      </c>
      <c r="AH215" s="138">
        <f t="shared" ref="AH215:AH223" si="864">AF215/Z215</f>
        <v>46628.377680018108</v>
      </c>
      <c r="AI215" s="147">
        <f t="shared" ref="AI215:AI223" si="865">AH215*SQRT((AG215/AF215)^2+(AA215/Z215)^2)</f>
        <v>244.91033635799087</v>
      </c>
      <c r="AJ215" s="144">
        <f t="shared" ref="AJ215:AJ223" si="866">(U215-1)*1000</f>
        <v>-2.754293447752354</v>
      </c>
      <c r="AK215" s="147">
        <f t="shared" ref="AK215:AK223" si="867">V215*1000</f>
        <v>1.1016986560727118</v>
      </c>
      <c r="AL215" s="147">
        <f t="shared" ref="AL215:AL223" si="868">AF215/Q215</f>
        <v>0.99799323787175698</v>
      </c>
      <c r="AM215" s="147">
        <f t="shared" ref="AM215:AM223" si="869">AL215*SQRT((R215/Q215)^2+(AG215/AF215)^2)</f>
        <v>3.1816832854135919E-3</v>
      </c>
      <c r="AN215" s="138">
        <f>AF215/Q215</f>
        <v>0.99799323787175698</v>
      </c>
      <c r="AO215" s="142">
        <f t="shared" ref="AO215:AO223" si="870">AN215*SQRT((R215/Q215)^2+(AG215/AF215)^2)</f>
        <v>3.1816832854135919E-3</v>
      </c>
      <c r="AP215" s="138" t="str">
        <f t="shared" ref="AP215:AP223" si="871">ThU_Alter_Kombi(AN215,U215)</f>
        <v>Out of range</v>
      </c>
      <c r="AQ215" s="138" t="e">
        <f t="shared" ref="AQ215:AQ223" si="872">Montealter(AN215,AO215,U215,V215)</f>
        <v>#VALUE!</v>
      </c>
      <c r="AR215" s="138" t="e">
        <f t="shared" ref="AR215:AR223" si="873">(AQ215/AP215)*100</f>
        <v>#VALUE!</v>
      </c>
      <c r="AS215" s="146">
        <f t="shared" ref="AS215:AS223" si="874">Z215/Q215</f>
        <v>2.140313018652227E-5</v>
      </c>
      <c r="AT215" s="146">
        <f t="shared" ref="AT215:AT223" si="875">AS215*SQRT((Y215/X215)^2+(P215/O215)^2)</f>
        <v>8.9401733388737056E-8</v>
      </c>
      <c r="AU215" s="138">
        <v>0.75</v>
      </c>
      <c r="AV215" s="138">
        <f t="shared" ref="AV215:AV223" si="876">AU215/2</f>
        <v>0.375</v>
      </c>
      <c r="AW215" s="138" t="str">
        <f t="shared" ref="AW215:AW223" si="877">marincorr_age(AN215,U215,AS215,AU215)</f>
        <v>Out of range</v>
      </c>
      <c r="AX215" s="148">
        <f t="shared" ref="AX215:AX223" si="878">marincorr_age_error(AN215, AO215, U215, V215, AS215, AT215, AU215, AV215)</f>
        <v>304.62273762339998</v>
      </c>
      <c r="AY215" s="148" t="e">
        <f t="shared" ref="AY215:AY223" si="879">SQRT(((AU215*EXP(-0.0000091577*AW215*1000))/(0.0000091577*(EXP(-0.0000091577*AW215*1000)+(AJ215/1000)*EXP(-(0.0000091577-0.0000028263)*AW215*1000)-AS215*AU215*EXP(-0.0000091577*AW215*1000))))^2*AT215^2+((AS215*EXP(-0.0000091577*AW215*1000))/(0.0000091577*(EXP(-0.0000091577*AW215*1000)+(AJ215/1000)*EXP(-(0.0000091577-0.0000028263)*AW215*1000)-AS215*AU215*EXP(-0.0000091577*AW215*1000))))^2*AV215^2+((0.0000091577/(0.0000091577-0.0000028263))*(EXP(-(0.0000091577-0.0000028263)*AW215*1000)-1)/(0.0000091577*(EXP(-0.0000091577*AW215*1000)+(AJ215/1000)*EXP(-(0.0000091577-0.0000028263)*AW215*1000)-AS215*AU215*EXP(-0.0000091577*AW215*1000))))^2*T215^2+(1/(0.0000091577*(EXP(-0.0000091577*AW215*1000)+(AJ215/1000)*EXP(-(0.0000091577-0.0000028263)*AW215*1000)-AS215*AU215*EXP(-0.0000091577*AW215*1000))))^2*AO215^2)/1000</f>
        <v>#VALUE!</v>
      </c>
      <c r="AZ215" s="138" t="str">
        <f>Input!B215</f>
        <v>Hu1-13</v>
      </c>
      <c r="BA215" s="149">
        <f>Input!E215</f>
        <v>0</v>
      </c>
      <c r="BB215" s="138" t="e">
        <f t="shared" ref="BB215:BB223" si="880">((U215-1)*EXP(0.0000028263*AW215*1000))*1000</f>
        <v>#VALUE!</v>
      </c>
      <c r="BC215" s="144" t="e">
        <f t="shared" ref="BC215:BC223" si="881">SQRT((EXP(0.0000028263*AW215*1000)*V215)^2+((U215-1)*0.0000028263*EXP(0.0000028263*AW215*1000)*AX215*1000)^2)*1000</f>
        <v>#VALUE!</v>
      </c>
      <c r="BD215" s="138" t="e">
        <f t="shared" ref="BD215:BD223" si="882">AW215*1000-58</f>
        <v>#VALUE!</v>
      </c>
      <c r="BE215" s="150" t="e">
        <f t="shared" ref="BE215:BE223" si="883">AY215/2*1000</f>
        <v>#VALUE!</v>
      </c>
      <c r="BF215" s="151" t="e">
        <f t="shared" ref="BF215:BF223" si="884">AY215/AW215*100</f>
        <v>#VALUE!</v>
      </c>
      <c r="BG215" s="152"/>
      <c r="BH215" s="152"/>
      <c r="BI215" s="152"/>
      <c r="BJ215" s="152"/>
      <c r="BK215" s="152"/>
      <c r="BL215" s="152"/>
      <c r="BM215" s="156"/>
      <c r="BN215" s="152"/>
      <c r="BO215" s="152"/>
      <c r="BP215" s="152"/>
      <c r="BQ215" s="152"/>
      <c r="BR215" s="152"/>
      <c r="BS215" s="152"/>
      <c r="BT215" s="152"/>
      <c r="BU215" s="152"/>
      <c r="BV215" s="152"/>
      <c r="BW215" s="152"/>
      <c r="BX215" s="152"/>
      <c r="BY215" s="152"/>
      <c r="BZ215" s="152"/>
      <c r="CA215" s="152"/>
      <c r="CB215" s="152"/>
      <c r="CC215" s="152"/>
      <c r="CD215" s="152"/>
      <c r="CE215" s="152"/>
      <c r="CF215" s="152"/>
      <c r="CG215" s="152"/>
      <c r="CH215" s="152"/>
      <c r="CI215" s="152"/>
      <c r="CJ215" s="152"/>
      <c r="CK215" s="152"/>
      <c r="CL215" s="152"/>
      <c r="CM215" s="152"/>
      <c r="CN215" s="152"/>
      <c r="CO215" s="152"/>
      <c r="CP215" s="152"/>
      <c r="CQ215" s="152"/>
      <c r="CR215" s="152"/>
      <c r="CS215" s="152"/>
      <c r="CT215" s="152"/>
      <c r="CU215" s="152"/>
      <c r="CV215" s="152"/>
      <c r="CW215" s="152"/>
      <c r="CX215" s="152"/>
      <c r="CY215" s="152"/>
      <c r="CZ215" s="152"/>
      <c r="DA215" s="152"/>
      <c r="DB215" s="152"/>
      <c r="DC215" s="152"/>
      <c r="DD215" s="152"/>
      <c r="DE215" s="152"/>
    </row>
    <row r="216" spans="1:109" ht="15" customHeight="1" x14ac:dyDescent="0.2">
      <c r="A216" s="9">
        <f>Input!A216</f>
        <v>8451</v>
      </c>
      <c r="B216" s="9" t="str">
        <f>Input!B216</f>
        <v>ETH-2_a 9,2-9,5 dft S7</v>
      </c>
      <c r="C216" s="9">
        <f>Input!O216</f>
        <v>1.6039096735239604</v>
      </c>
      <c r="D216" s="9">
        <f>C216*Input!P216/100</f>
        <v>6.8122450195715447E-3</v>
      </c>
      <c r="E216" s="11">
        <f>Input!M216</f>
        <v>1.5788392013280441</v>
      </c>
      <c r="F216" s="12">
        <f>E216*Input!N216/100</f>
        <v>1.0654923364105451E-4</v>
      </c>
      <c r="G216" s="13">
        <f t="shared" si="859"/>
        <v>217.69034907911072</v>
      </c>
      <c r="H216" s="12">
        <f>G216*Input!L216/100</f>
        <v>1.9251970890978201E-2</v>
      </c>
      <c r="I216" s="9">
        <v>0.3</v>
      </c>
      <c r="J216" s="21">
        <f>(((C216*$G$4*0.000000001*Input!G216*(234/233))-(I216*0.000000000000001))/Input!F216)*1000000000000</f>
        <v>26.047581555899257</v>
      </c>
      <c r="K216" s="9">
        <f>J216*Input!P216/100</f>
        <v>0.11063123482271806</v>
      </c>
      <c r="L216" s="14">
        <f t="shared" si="860"/>
        <v>0.36021911916276139</v>
      </c>
      <c r="M216" s="22">
        <f>L216*Input!P216/100</f>
        <v>1.5299495607377241E-3</v>
      </c>
      <c r="N216" s="9">
        <v>5.0000000000000001E-3</v>
      </c>
      <c r="O216" s="21">
        <f>(((G216*$D$4*0.000000001*Input!G216*(238/236))-(N216*0.000000001))/Input!F216)*1000000</f>
        <v>0.35612241643225112</v>
      </c>
      <c r="P216" s="58">
        <f>O216*Input!N216/100</f>
        <v>2.4033207765135088E-5</v>
      </c>
      <c r="Q216" s="66">
        <f t="shared" si="861"/>
        <v>0.26570264281812261</v>
      </c>
      <c r="R216" s="67">
        <f>Q216*Input!N216/100</f>
        <v>1.7931156602179898E-5</v>
      </c>
      <c r="S216" s="65">
        <f>Input!S216*0.0000028263/0.000000000155125</f>
        <v>1.3431169197732455</v>
      </c>
      <c r="T216" s="9">
        <f>S216*Input!T216/100</f>
        <v>1.3149618361371672E-3</v>
      </c>
      <c r="U216" s="9">
        <f>S216*1/((U215+U217)/2)</f>
        <v>1.3450043087566457</v>
      </c>
      <c r="V216" s="9">
        <f>U216*Input!T216/100</f>
        <v>1.3168096607357404E-3</v>
      </c>
      <c r="W216" s="3">
        <v>3.0000000000000001E-3</v>
      </c>
      <c r="X216" s="21">
        <f>((($L$4*0.000000001*Input!G216/Input!W216*(232/229))-(W216*0.000000001))/Input!F216)*1000000000</f>
        <v>3.7269494690243747</v>
      </c>
      <c r="Y216" s="21">
        <f>X216*Input!X216/100</f>
        <v>1.0338304941877312E-2</v>
      </c>
      <c r="Z216" s="21">
        <f t="shared" si="862"/>
        <v>9.1001442137233731E-4</v>
      </c>
      <c r="AA216" s="21">
        <f>Z216*Input!X216/100</f>
        <v>2.5243182575577138E-6</v>
      </c>
      <c r="AB216" s="14">
        <v>0.05</v>
      </c>
      <c r="AC216" s="14">
        <v>0</v>
      </c>
      <c r="AD216" s="21">
        <f>(((Input!G216*$L$4*0.000000001*Input!U216*(230/229))-((AB216*0.000000000000001)+(Input!G216*AC216*0.000000000000001)))/Input!F216)*1000000000000</f>
        <v>8.3332234352840153</v>
      </c>
      <c r="AE216" s="21">
        <f>AD216*Input!V216/100</f>
        <v>2.2789331762809013E-2</v>
      </c>
      <c r="AF216" s="21">
        <f t="shared" si="863"/>
        <v>0.37989935401380248</v>
      </c>
      <c r="AG216" s="21">
        <f>AF216*Input!V216/100</f>
        <v>1.0389319910035872E-3</v>
      </c>
      <c r="AH216" s="9">
        <f t="shared" si="864"/>
        <v>417.46520175020896</v>
      </c>
      <c r="AI216" s="3">
        <f t="shared" si="865"/>
        <v>1.6261643734852169</v>
      </c>
      <c r="AJ216" s="22">
        <f t="shared" si="866"/>
        <v>345.00430875664568</v>
      </c>
      <c r="AK216" s="3">
        <f t="shared" si="867"/>
        <v>1.3168096607357405</v>
      </c>
      <c r="AL216" s="3">
        <f t="shared" si="868"/>
        <v>1.4297914013367536</v>
      </c>
      <c r="AM216" s="3">
        <f t="shared" si="869"/>
        <v>3.9113208099658108E-3</v>
      </c>
      <c r="AN216" s="9">
        <f>AL216*1/((AN215+AN217)/2)</f>
        <v>1.4315054628941695</v>
      </c>
      <c r="AO216" s="21">
        <f t="shared" si="870"/>
        <v>3.9160097769247778E-3</v>
      </c>
      <c r="AP216" s="58">
        <f t="shared" si="871"/>
        <v>395.54160000000002</v>
      </c>
      <c r="AQ216" s="58">
        <f t="shared" si="872"/>
        <v>8.2215000000000007</v>
      </c>
      <c r="AR216" s="58">
        <f t="shared" si="873"/>
        <v>2.0785424339690191</v>
      </c>
      <c r="AS216" s="67">
        <f t="shared" si="874"/>
        <v>3.4249355283803317E-3</v>
      </c>
      <c r="AT216" s="67">
        <f t="shared" si="875"/>
        <v>9.5033499335909951E-6</v>
      </c>
      <c r="AU216" s="58">
        <v>0.75</v>
      </c>
      <c r="AV216" s="58">
        <f t="shared" si="876"/>
        <v>0.375</v>
      </c>
      <c r="AW216" s="58">
        <f t="shared" si="877"/>
        <v>395.40499999999997</v>
      </c>
      <c r="AX216" s="57">
        <f t="shared" si="878"/>
        <v>8.2243533902999992</v>
      </c>
      <c r="AY216" s="47">
        <f t="shared" si="879"/>
        <v>8.5273984072332976</v>
      </c>
      <c r="AZ216" s="9" t="str">
        <f>Input!B216</f>
        <v>ETH-2_a 9,2-9,5 dft S7</v>
      </c>
      <c r="BA216" s="48">
        <f>Input!E216</f>
        <v>9.35</v>
      </c>
      <c r="BB216" s="58">
        <f t="shared" si="880"/>
        <v>1054.782704716923</v>
      </c>
      <c r="BC216" s="22">
        <f t="shared" si="881"/>
        <v>24.846216891091323</v>
      </c>
      <c r="BD216" s="9">
        <f t="shared" si="882"/>
        <v>395347</v>
      </c>
      <c r="BE216" s="49">
        <f t="shared" si="883"/>
        <v>4263.6992036166484</v>
      </c>
      <c r="BF216" s="89">
        <f t="shared" si="884"/>
        <v>2.1566238179166417</v>
      </c>
      <c r="BG216" s="85"/>
      <c r="BH216" s="85"/>
      <c r="BI216" s="85"/>
      <c r="BJ216" s="85"/>
      <c r="BK216" s="85"/>
      <c r="BL216" s="85"/>
      <c r="BM216" s="90"/>
      <c r="BN216" s="85"/>
      <c r="BO216" s="85"/>
      <c r="BP216" s="85"/>
      <c r="BQ216" s="85"/>
      <c r="BR216" s="85"/>
      <c r="BS216" s="85"/>
      <c r="BT216" s="85"/>
      <c r="BU216" s="85"/>
      <c r="BV216" s="85"/>
      <c r="BW216" s="85"/>
      <c r="BX216" s="85"/>
      <c r="BY216" s="85"/>
      <c r="BZ216" s="85"/>
      <c r="CA216" s="85"/>
      <c r="CB216" s="85"/>
      <c r="CC216" s="85"/>
      <c r="CD216" s="85"/>
      <c r="CE216" s="85"/>
      <c r="CF216" s="85"/>
      <c r="CG216" s="85"/>
      <c r="CH216" s="85"/>
      <c r="CI216" s="85"/>
      <c r="CJ216" s="85"/>
      <c r="CK216" s="85"/>
      <c r="CL216" s="85"/>
      <c r="CM216" s="85"/>
      <c r="CN216" s="85"/>
      <c r="CO216" s="85"/>
      <c r="CP216" s="85"/>
      <c r="CQ216" s="85"/>
      <c r="CR216" s="85"/>
      <c r="CS216" s="85"/>
      <c r="CT216" s="85"/>
      <c r="CU216" s="85"/>
      <c r="CV216" s="85"/>
      <c r="CW216" s="85"/>
      <c r="CX216" s="85"/>
      <c r="CY216" s="85"/>
      <c r="CZ216" s="85"/>
      <c r="DA216" s="85"/>
      <c r="DB216" s="85"/>
      <c r="DC216" s="85"/>
      <c r="DD216" s="85"/>
      <c r="DE216" s="85"/>
    </row>
    <row r="217" spans="1:109" s="155" customFormat="1" ht="15" customHeight="1" x14ac:dyDescent="0.2">
      <c r="A217" s="138">
        <f>Input!A217</f>
        <v>8307</v>
      </c>
      <c r="B217" s="138" t="str">
        <f>Input!B217</f>
        <v>Hu1-13</v>
      </c>
      <c r="C217" s="138">
        <f>Input!O217</f>
        <v>2.0504342980747543</v>
      </c>
      <c r="D217" s="138">
        <f>C217*Input!P217/100</f>
        <v>1.1872339897037168E-2</v>
      </c>
      <c r="E217" s="139">
        <f>Input!M217</f>
        <v>2.7194003830706506</v>
      </c>
      <c r="F217" s="140">
        <f>E217*Input!N217/100</f>
        <v>2.9112251916453731E-4</v>
      </c>
      <c r="G217" s="141">
        <f t="shared" si="859"/>
        <v>374.9509248177813</v>
      </c>
      <c r="H217" s="140">
        <f>G217*Input!L217/100</f>
        <v>2.5508511554907107E-2</v>
      </c>
      <c r="I217" s="138">
        <v>0</v>
      </c>
      <c r="J217" s="142">
        <f>(((C217*$G$4*0.000000001*Input!G217*(234/233))-(I217*0.000000000000001))/Input!F217)*1000000000000</f>
        <v>744.35587764292143</v>
      </c>
      <c r="K217" s="138">
        <f>J217*Input!P217/100</f>
        <v>4.3099386271639446</v>
      </c>
      <c r="L217" s="143">
        <f t="shared" si="860"/>
        <v>10.293900722135604</v>
      </c>
      <c r="M217" s="144">
        <f>L217*Input!P217/100</f>
        <v>5.9603318357628561E-2</v>
      </c>
      <c r="N217" s="138">
        <v>0</v>
      </c>
      <c r="O217" s="142">
        <f>(((G217*$D$4*0.000000001*Input!G217*(238/236))-(N217*0.000000001))/Input!F217)*1000000</f>
        <v>13.711540429418383</v>
      </c>
      <c r="P217" s="138">
        <f>O217*Input!N217/100</f>
        <v>1.4678743947705677E-3</v>
      </c>
      <c r="Q217" s="145">
        <f t="shared" si="861"/>
        <v>10.23016906855422</v>
      </c>
      <c r="R217" s="146">
        <f>Q217*Input!N217/100</f>
        <v>1.0951798820274189E-3</v>
      </c>
      <c r="S217" s="144">
        <f>Input!S217*0.0000028263/0.000000000155125</f>
        <v>0.99994777606916529</v>
      </c>
      <c r="T217" s="138">
        <f>S217*Input!T217/100</f>
        <v>1.2874662408248901E-3</v>
      </c>
      <c r="U217" s="144">
        <f>S217</f>
        <v>0.99994777606916529</v>
      </c>
      <c r="V217" s="138">
        <f>U217*Input!T217/100</f>
        <v>1.2874662408248901E-3</v>
      </c>
      <c r="W217" s="147">
        <v>0</v>
      </c>
      <c r="X217" s="142">
        <f>((($L$4*0.000000001*Input!G217/Input!W217*(232/229))-(W217*0.000000001))/Input!F217)*1000000000</f>
        <v>0.89761139597492634</v>
      </c>
      <c r="Y217" s="142">
        <f>X217*Input!X217/100</f>
        <v>4.2728810192312087E-3</v>
      </c>
      <c r="Z217" s="142">
        <f t="shared" si="862"/>
        <v>2.1917101960042604E-4</v>
      </c>
      <c r="AA217" s="142">
        <f>Z217*Input!X217/100</f>
        <v>1.0433152852288112E-6</v>
      </c>
      <c r="AB217" s="143">
        <v>0</v>
      </c>
      <c r="AC217" s="143">
        <v>0.85</v>
      </c>
      <c r="AD217" s="142">
        <f>(((Input!G217*$L$4*0.000000001*Input!U217*(230/229))-((AB217*0.000000000000001)+(Input!G217*AC217*0.000000000000001)))/Input!F217)*1000000000000</f>
        <v>224.31521964710626</v>
      </c>
      <c r="AE217" s="142">
        <f>AD217*Input!V217/100</f>
        <v>0.71878018412888722</v>
      </c>
      <c r="AF217" s="142">
        <f t="shared" si="863"/>
        <v>10.226199705455935</v>
      </c>
      <c r="AG217" s="142">
        <f>AF217*Input!V217/100</f>
        <v>3.2768127453812787E-2</v>
      </c>
      <c r="AH217" s="138">
        <f t="shared" si="864"/>
        <v>46658.539637674141</v>
      </c>
      <c r="AI217" s="147">
        <f t="shared" si="865"/>
        <v>267.7403290204673</v>
      </c>
      <c r="AJ217" s="144">
        <f t="shared" si="866"/>
        <v>-5.2223930834705001E-2</v>
      </c>
      <c r="AK217" s="147">
        <f t="shared" si="867"/>
        <v>1.28746624082489</v>
      </c>
      <c r="AL217" s="147">
        <f t="shared" si="868"/>
        <v>0.99961199437940018</v>
      </c>
      <c r="AM217" s="147">
        <f t="shared" si="869"/>
        <v>3.204874674545445E-3</v>
      </c>
      <c r="AN217" s="138">
        <f>AF217/Q217</f>
        <v>0.99961199437940018</v>
      </c>
      <c r="AO217" s="142">
        <f t="shared" si="870"/>
        <v>3.204874674545445E-3</v>
      </c>
      <c r="AP217" s="138">
        <f t="shared" si="871"/>
        <v>881.22329999999999</v>
      </c>
      <c r="AQ217" s="138" t="e">
        <f t="shared" si="872"/>
        <v>#VALUE!</v>
      </c>
      <c r="AR217" s="138" t="e">
        <f t="shared" si="873"/>
        <v>#VALUE!</v>
      </c>
      <c r="AS217" s="146">
        <f t="shared" si="874"/>
        <v>2.1423988023240013E-5</v>
      </c>
      <c r="AT217" s="146">
        <f t="shared" si="875"/>
        <v>1.0200995467252381E-7</v>
      </c>
      <c r="AU217" s="138">
        <v>0.75</v>
      </c>
      <c r="AV217" s="138">
        <f t="shared" si="876"/>
        <v>0.375</v>
      </c>
      <c r="AW217" s="138">
        <f t="shared" si="877"/>
        <v>881.22159999999997</v>
      </c>
      <c r="AX217" s="148">
        <f t="shared" si="878"/>
        <v>334.97875052559999</v>
      </c>
      <c r="AY217" s="148">
        <f t="shared" si="879"/>
        <v>1293.5944779641629</v>
      </c>
      <c r="AZ217" s="138" t="str">
        <f>Input!B217</f>
        <v>Hu1-13</v>
      </c>
      <c r="BA217" s="149">
        <f>Input!E217</f>
        <v>0</v>
      </c>
      <c r="BB217" s="138">
        <f t="shared" si="880"/>
        <v>-0.63026315783886755</v>
      </c>
      <c r="BC217" s="144">
        <f t="shared" si="881"/>
        <v>15.549206468647938</v>
      </c>
      <c r="BD217" s="138">
        <f t="shared" si="882"/>
        <v>881163.6</v>
      </c>
      <c r="BE217" s="150">
        <f t="shared" si="883"/>
        <v>646797.23898208141</v>
      </c>
      <c r="BF217" s="151">
        <f t="shared" si="884"/>
        <v>146.79559352201116</v>
      </c>
      <c r="BG217" s="152"/>
      <c r="BH217" s="152"/>
      <c r="BI217" s="152"/>
      <c r="BJ217" s="152"/>
      <c r="BK217" s="152"/>
      <c r="BL217" s="152"/>
      <c r="BM217" s="156"/>
      <c r="BN217" s="152"/>
      <c r="BO217" s="152"/>
      <c r="BP217" s="152"/>
      <c r="BQ217" s="152"/>
      <c r="BR217" s="152"/>
      <c r="BS217" s="152"/>
      <c r="BT217" s="152"/>
      <c r="BU217" s="152"/>
      <c r="BV217" s="152"/>
      <c r="BW217" s="152"/>
      <c r="BX217" s="152"/>
      <c r="BY217" s="152"/>
      <c r="BZ217" s="152"/>
      <c r="CA217" s="152"/>
      <c r="CB217" s="152"/>
      <c r="CC217" s="152"/>
      <c r="CD217" s="152"/>
      <c r="CE217" s="152"/>
      <c r="CF217" s="152"/>
      <c r="CG217" s="152"/>
      <c r="CH217" s="152"/>
      <c r="CI217" s="152"/>
      <c r="CJ217" s="152"/>
      <c r="CK217" s="152"/>
      <c r="CL217" s="152"/>
      <c r="CM217" s="152"/>
      <c r="CN217" s="152"/>
      <c r="CO217" s="152"/>
      <c r="CP217" s="152"/>
      <c r="CQ217" s="152"/>
      <c r="CR217" s="152"/>
      <c r="CS217" s="152"/>
      <c r="CT217" s="152"/>
      <c r="CU217" s="152"/>
      <c r="CV217" s="152"/>
      <c r="CW217" s="152"/>
      <c r="CX217" s="152"/>
      <c r="CY217" s="152"/>
      <c r="CZ217" s="152"/>
      <c r="DA217" s="152"/>
      <c r="DB217" s="152"/>
      <c r="DC217" s="152"/>
      <c r="DD217" s="152"/>
      <c r="DE217" s="152"/>
    </row>
    <row r="218" spans="1:109" ht="15" customHeight="1" x14ac:dyDescent="0.2">
      <c r="A218" s="9">
        <f>Input!A218</f>
        <v>8452</v>
      </c>
      <c r="B218" s="9" t="str">
        <f>Input!B218</f>
        <v>ETH-2_a 9,5-9,8dft S8</v>
      </c>
      <c r="C218" s="9">
        <f>Input!O218</f>
        <v>1.2542734048364077</v>
      </c>
      <c r="D218" s="9">
        <f>C218*Input!P218/100</f>
        <v>4.6484046473436033E-3</v>
      </c>
      <c r="E218" s="11">
        <f>Input!M218</f>
        <v>1.242569137195402</v>
      </c>
      <c r="F218" s="12">
        <f>E218*Input!N218/100</f>
        <v>8.1048567744638236E-5</v>
      </c>
      <c r="G218" s="13">
        <f t="shared" si="859"/>
        <v>171.32543263650203</v>
      </c>
      <c r="H218" s="12">
        <f>G218*Input!L218/100</f>
        <v>1.1741897384618774E-2</v>
      </c>
      <c r="I218" s="9">
        <v>0.3</v>
      </c>
      <c r="J218" s="21">
        <f>(((C218*$G$4*0.000000001*Input!G218*(234/233))-(I218*0.000000000000001))/Input!F218)*1000000000000</f>
        <v>26.34398245752206</v>
      </c>
      <c r="K218" s="9">
        <f>J218*Input!P218/100</f>
        <v>9.7632214804917905E-2</v>
      </c>
      <c r="L218" s="14">
        <f t="shared" si="860"/>
        <v>0.36431812818102599</v>
      </c>
      <c r="M218" s="22">
        <f>L218*Input!P218/100</f>
        <v>1.3501825627635653E-3</v>
      </c>
      <c r="N218" s="9">
        <v>5.0000000000000001E-3</v>
      </c>
      <c r="O218" s="21">
        <f>(((G218*$D$4*0.000000001*Input!G218*(238/236))-(N218*0.000000001))/Input!F218)*1000000</f>
        <v>0.36247875298251642</v>
      </c>
      <c r="P218" s="58">
        <f>O218*Input!N218/100</f>
        <v>2.3643258863973806E-5</v>
      </c>
      <c r="Q218" s="66">
        <f t="shared" si="861"/>
        <v>0.27044510030498015</v>
      </c>
      <c r="R218" s="67">
        <f>Q218*Input!N218/100</f>
        <v>1.7640216046849014E-5</v>
      </c>
      <c r="S218" s="65">
        <f>Input!S218*0.0000028263/0.000000000155125</f>
        <v>1.3529142190756243</v>
      </c>
      <c r="T218" s="9">
        <f>S218*Input!T218/100</f>
        <v>1.7265857902518846E-3</v>
      </c>
      <c r="U218" s="9">
        <f>S218*1/((U217+U219)/2)</f>
        <v>1.3532991562448426</v>
      </c>
      <c r="V218" s="9">
        <f>U218*Input!T218/100</f>
        <v>1.7270770461180302E-3</v>
      </c>
      <c r="W218" s="3">
        <v>3.0000000000000001E-3</v>
      </c>
      <c r="X218" s="21">
        <f>((($L$4*0.000000001*Input!G218/Input!W218*(232/229))-(W218*0.000000001))/Input!F218)*1000000000</f>
        <v>2.6269395316601929</v>
      </c>
      <c r="Y218" s="21">
        <f>X218*Input!X218/100</f>
        <v>7.8655293867352354E-3</v>
      </c>
      <c r="Z218" s="21">
        <f t="shared" si="862"/>
        <v>6.4142346918099171E-4</v>
      </c>
      <c r="AA218" s="21">
        <f>Z218*Input!X218/100</f>
        <v>1.9205372203585863E-6</v>
      </c>
      <c r="AB218" s="14">
        <v>0.05</v>
      </c>
      <c r="AC218" s="14">
        <v>0</v>
      </c>
      <c r="AD218" s="21">
        <f>(((Input!G218*$L$4*0.000000001*Input!U218*(230/229))-((AB218*0.000000000000001)+(Input!G218*AC218*0.000000000000001)))/Input!F218)*1000000000000</f>
        <v>8.5690994607925095</v>
      </c>
      <c r="AE218" s="21">
        <f>AD218*Input!V218/100</f>
        <v>2.8160728531188589E-2</v>
      </c>
      <c r="AF218" s="21">
        <f t="shared" si="863"/>
        <v>0.3906525937911739</v>
      </c>
      <c r="AG218" s="21">
        <f>AF218*Input!V218/100</f>
        <v>1.2838060398403298E-3</v>
      </c>
      <c r="AH218" s="9">
        <f t="shared" si="864"/>
        <v>609.04006878635539</v>
      </c>
      <c r="AI218" s="3">
        <f t="shared" si="865"/>
        <v>2.7076578265741094</v>
      </c>
      <c r="AJ218" s="22">
        <f t="shared" si="866"/>
        <v>353.29915624484266</v>
      </c>
      <c r="AK218" s="3">
        <f t="shared" si="867"/>
        <v>1.7270770461180303</v>
      </c>
      <c r="AL218" s="3">
        <f t="shared" si="868"/>
        <v>1.4444802044874767</v>
      </c>
      <c r="AM218" s="3">
        <f t="shared" si="869"/>
        <v>4.7479465739225356E-3</v>
      </c>
      <c r="AN218" s="9">
        <f>AL218*1/((AN217+AN219)/2)</f>
        <v>1.4445051614754019</v>
      </c>
      <c r="AO218" s="21">
        <f t="shared" si="870"/>
        <v>4.7480286065076458E-3</v>
      </c>
      <c r="AP218" s="58">
        <f t="shared" si="871"/>
        <v>399.49540000000002</v>
      </c>
      <c r="AQ218" s="58">
        <f t="shared" si="872"/>
        <v>11.9579</v>
      </c>
      <c r="AR218" s="58">
        <f t="shared" si="873"/>
        <v>2.9932509861189889</v>
      </c>
      <c r="AS218" s="67">
        <f t="shared" si="874"/>
        <v>2.3717326306065827E-3</v>
      </c>
      <c r="AT218" s="67">
        <f t="shared" si="875"/>
        <v>7.1030788578311965E-6</v>
      </c>
      <c r="AU218" s="58">
        <v>0.75</v>
      </c>
      <c r="AV218" s="58">
        <f t="shared" si="876"/>
        <v>0.375</v>
      </c>
      <c r="AW218" s="58">
        <f t="shared" si="877"/>
        <v>399.40249999999997</v>
      </c>
      <c r="AX218" s="57">
        <f t="shared" si="878"/>
        <v>10.6270949519</v>
      </c>
      <c r="AY218" s="47">
        <f t="shared" si="879"/>
        <v>10.681636144742894</v>
      </c>
      <c r="AZ218" s="9" t="str">
        <f>Input!B218</f>
        <v>ETH-2_a 9,5-9,8dft S8</v>
      </c>
      <c r="BA218" s="48">
        <f>Input!E218</f>
        <v>9.65</v>
      </c>
      <c r="BB218" s="58">
        <f t="shared" si="880"/>
        <v>1092.4153617657325</v>
      </c>
      <c r="BC218" s="22">
        <f t="shared" si="881"/>
        <v>33.242820044889179</v>
      </c>
      <c r="BD218" s="9">
        <f t="shared" si="882"/>
        <v>399344.5</v>
      </c>
      <c r="BE218" s="49">
        <f t="shared" si="883"/>
        <v>5340.8180723714468</v>
      </c>
      <c r="BF218" s="89">
        <f t="shared" si="884"/>
        <v>2.6744039270517574</v>
      </c>
      <c r="BG218" s="85"/>
      <c r="BH218" s="85"/>
      <c r="BI218" s="85"/>
      <c r="BJ218" s="85"/>
      <c r="BK218" s="85"/>
      <c r="BL218" s="85"/>
      <c r="BM218" s="90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</row>
    <row r="219" spans="1:109" s="155" customFormat="1" ht="15" customHeight="1" x14ac:dyDescent="0.2">
      <c r="A219" s="138">
        <f>Input!A219</f>
        <v>8307</v>
      </c>
      <c r="B219" s="138" t="str">
        <f>Input!B219</f>
        <v>Hu1-13</v>
      </c>
      <c r="C219" s="138">
        <f>Input!O219</f>
        <v>2.0579884704080578</v>
      </c>
      <c r="D219" s="138">
        <f>C219*Input!P219/100</f>
        <v>2.0650930349163665E-2</v>
      </c>
      <c r="E219" s="139">
        <f>Input!M219</f>
        <v>2.7195421288976238</v>
      </c>
      <c r="F219" s="140">
        <f>E219*Input!N219/100</f>
        <v>3.9145850406695616E-4</v>
      </c>
      <c r="G219" s="141">
        <f t="shared" si="859"/>
        <v>374.97046873240436</v>
      </c>
      <c r="H219" s="140">
        <f>G219*Input!L219/100</f>
        <v>2.6988468070596898E-2</v>
      </c>
      <c r="I219" s="138">
        <v>0</v>
      </c>
      <c r="J219" s="142">
        <f>(((C219*$G$4*0.000000001*Input!G219*(234/233))-(I219*0.000000000000001))/Input!F219)*1000000000000</f>
        <v>747.09821987856458</v>
      </c>
      <c r="K219" s="138">
        <f>J219*Input!P219/100</f>
        <v>7.4967734389868959</v>
      </c>
      <c r="L219" s="143">
        <f t="shared" si="860"/>
        <v>10.331825321870369</v>
      </c>
      <c r="M219" s="144">
        <f>L219*Input!P219/100</f>
        <v>0.10367492732326392</v>
      </c>
      <c r="N219" s="138">
        <v>0</v>
      </c>
      <c r="O219" s="142">
        <f>(((G219*$D$4*0.000000001*Input!G219*(238/236))-(N219*0.000000001))/Input!F219)*1000000</f>
        <v>13.712255128750389</v>
      </c>
      <c r="P219" s="138">
        <f>O219*Input!N219/100</f>
        <v>1.9737803739267399E-3</v>
      </c>
      <c r="Q219" s="145">
        <f t="shared" si="861"/>
        <v>10.230702305139653</v>
      </c>
      <c r="R219" s="146">
        <f>Q219*Input!N219/100</f>
        <v>1.4726359181454298E-3</v>
      </c>
      <c r="S219" s="144">
        <f>Input!S219*0.0000028263/0.000000000155125</f>
        <v>0.99948333690028845</v>
      </c>
      <c r="T219" s="138">
        <f>S219*Input!T219/100</f>
        <v>1.9447348846588408E-3</v>
      </c>
      <c r="U219" s="144">
        <f>S219</f>
        <v>0.99948333690028845</v>
      </c>
      <c r="V219" s="138">
        <f>U219*Input!T219/100</f>
        <v>1.9447348846588408E-3</v>
      </c>
      <c r="W219" s="147">
        <v>0</v>
      </c>
      <c r="X219" s="142">
        <f>((($L$4*0.000000001*Input!G219/Input!W219*(232/229))-(W219*0.000000001))/Input!F219)*1000000000</f>
        <v>0.89233061758140697</v>
      </c>
      <c r="Y219" s="142">
        <f>X219*Input!X219/100</f>
        <v>5.5659793543239968E-3</v>
      </c>
      <c r="Z219" s="142">
        <f t="shared" si="862"/>
        <v>2.1788160461529821E-4</v>
      </c>
      <c r="AA219" s="142">
        <f>Z219*Input!X219/100</f>
        <v>1.3590528993196825E-6</v>
      </c>
      <c r="AB219" s="143">
        <v>0</v>
      </c>
      <c r="AC219" s="143">
        <v>0.85</v>
      </c>
      <c r="AD219" s="142">
        <f>(((Input!G219*$L$4*0.000000001*Input!U219*(230/229))-((AB219*0.000000000000001)+(Input!G219*AC219*0.000000000000001)))/Input!F219)*1000000000000</f>
        <v>224.49330512738405</v>
      </c>
      <c r="AE219" s="142">
        <f>AD219*Input!V219/100</f>
        <v>0.7896104878718273</v>
      </c>
      <c r="AF219" s="142">
        <f t="shared" si="863"/>
        <v>10.234318359592855</v>
      </c>
      <c r="AG219" s="142">
        <f>AF219*Input!V219/100</f>
        <v>3.5997176434140202E-2</v>
      </c>
      <c r="AH219" s="138">
        <f t="shared" si="864"/>
        <v>46971.924856451456</v>
      </c>
      <c r="AI219" s="147">
        <f t="shared" si="865"/>
        <v>336.36211275179528</v>
      </c>
      <c r="AJ219" s="144">
        <f t="shared" si="866"/>
        <v>-0.51666309971154512</v>
      </c>
      <c r="AK219" s="147">
        <f t="shared" si="867"/>
        <v>1.9447348846588408</v>
      </c>
      <c r="AL219" s="147">
        <f t="shared" si="868"/>
        <v>1.0003534512436536</v>
      </c>
      <c r="AM219" s="147">
        <f t="shared" si="869"/>
        <v>3.5214892036613851E-3</v>
      </c>
      <c r="AN219" s="138">
        <f>AF219/Q219</f>
        <v>1.0003534512436536</v>
      </c>
      <c r="AO219" s="142">
        <f t="shared" si="870"/>
        <v>3.5214892036613851E-3</v>
      </c>
      <c r="AP219" s="138" t="str">
        <f t="shared" si="871"/>
        <v>Out of range</v>
      </c>
      <c r="AQ219" s="138" t="e">
        <f t="shared" si="872"/>
        <v>#VALUE!</v>
      </c>
      <c r="AR219" s="138" t="e">
        <f t="shared" si="873"/>
        <v>#VALUE!</v>
      </c>
      <c r="AS219" s="146">
        <f t="shared" si="874"/>
        <v>2.1296837510934109E-5</v>
      </c>
      <c r="AT219" s="146">
        <f t="shared" si="875"/>
        <v>1.3287599251140162E-7</v>
      </c>
      <c r="AU219" s="138">
        <v>0.75</v>
      </c>
      <c r="AV219" s="138">
        <f t="shared" si="876"/>
        <v>0.375</v>
      </c>
      <c r="AW219" s="138" t="str">
        <f t="shared" si="877"/>
        <v>Out of range</v>
      </c>
      <c r="AX219" s="148">
        <f t="shared" si="878"/>
        <v>323.8312571221</v>
      </c>
      <c r="AY219" s="148" t="e">
        <f t="shared" si="879"/>
        <v>#VALUE!</v>
      </c>
      <c r="AZ219" s="138" t="str">
        <f>Input!B219</f>
        <v>Hu1-13</v>
      </c>
      <c r="BA219" s="149">
        <f>Input!E219</f>
        <v>0</v>
      </c>
      <c r="BB219" s="138" t="e">
        <f t="shared" si="880"/>
        <v>#VALUE!</v>
      </c>
      <c r="BC219" s="144" t="e">
        <f t="shared" si="881"/>
        <v>#VALUE!</v>
      </c>
      <c r="BD219" s="138" t="e">
        <f t="shared" si="882"/>
        <v>#VALUE!</v>
      </c>
      <c r="BE219" s="150" t="e">
        <f t="shared" si="883"/>
        <v>#VALUE!</v>
      </c>
      <c r="BF219" s="151" t="e">
        <f t="shared" si="884"/>
        <v>#VALUE!</v>
      </c>
      <c r="BG219" s="152"/>
      <c r="BH219" s="152"/>
      <c r="BI219" s="152"/>
      <c r="BJ219" s="152"/>
      <c r="BK219" s="152"/>
      <c r="BL219" s="152"/>
      <c r="BM219" s="156"/>
      <c r="BN219" s="152"/>
      <c r="BO219" s="152"/>
      <c r="BP219" s="152"/>
      <c r="BQ219" s="152"/>
      <c r="BR219" s="152"/>
      <c r="BS219" s="152"/>
      <c r="BT219" s="152"/>
      <c r="BU219" s="152"/>
      <c r="BV219" s="152"/>
      <c r="BW219" s="152"/>
      <c r="BX219" s="152"/>
      <c r="BY219" s="152"/>
      <c r="BZ219" s="152"/>
      <c r="CA219" s="152"/>
      <c r="CB219" s="152"/>
      <c r="CC219" s="152"/>
      <c r="CD219" s="152"/>
      <c r="CE219" s="152"/>
      <c r="CF219" s="152"/>
      <c r="CG219" s="152"/>
      <c r="CH219" s="152"/>
      <c r="CI219" s="152"/>
      <c r="CJ219" s="152"/>
      <c r="CK219" s="152"/>
      <c r="CL219" s="152"/>
      <c r="CM219" s="152"/>
      <c r="CN219" s="152"/>
      <c r="CO219" s="152"/>
      <c r="CP219" s="152"/>
      <c r="CQ219" s="152"/>
      <c r="CR219" s="152"/>
      <c r="CS219" s="152"/>
      <c r="CT219" s="152"/>
      <c r="CU219" s="152"/>
      <c r="CV219" s="152"/>
      <c r="CW219" s="152"/>
      <c r="CX219" s="152"/>
      <c r="CY219" s="152"/>
      <c r="CZ219" s="152"/>
      <c r="DA219" s="152"/>
      <c r="DB219" s="152"/>
      <c r="DC219" s="152"/>
      <c r="DD219" s="152"/>
      <c r="DE219" s="152"/>
    </row>
    <row r="220" spans="1:109" ht="15" customHeight="1" x14ac:dyDescent="0.2">
      <c r="A220" s="9">
        <f>Input!A220</f>
        <v>8453</v>
      </c>
      <c r="B220" s="9" t="str">
        <f>Input!B220</f>
        <v>ETH-2_a 9,8-10,1dft S9</v>
      </c>
      <c r="C220" s="9">
        <f>Input!O220</f>
        <v>1.5722237998491158</v>
      </c>
      <c r="D220" s="9">
        <f>C220*Input!P220/100</f>
        <v>9.0735930625147395E-3</v>
      </c>
      <c r="E220" s="11">
        <f>Input!M220</f>
        <v>1.5915217259773813</v>
      </c>
      <c r="F220" s="12">
        <f>E220*Input!N220/100</f>
        <v>1.2757443769905358E-4</v>
      </c>
      <c r="G220" s="13">
        <f t="shared" si="859"/>
        <v>219.43901557776132</v>
      </c>
      <c r="H220" s="12">
        <f>G220*Input!L220/100</f>
        <v>1.7821012149689352E-2</v>
      </c>
      <c r="I220" s="9">
        <v>0.3</v>
      </c>
      <c r="J220" s="21">
        <f>(((C220*$G$4*0.000000001*Input!G220*(234/233))-(I220*0.000000000000001))/Input!F220)*1000000000000</f>
        <v>27.139015607080879</v>
      </c>
      <c r="K220" s="9">
        <f>J220*Input!P220/100</f>
        <v>0.15662425652093576</v>
      </c>
      <c r="L220" s="14">
        <f t="shared" si="860"/>
        <v>0.37531285873690029</v>
      </c>
      <c r="M220" s="22">
        <f>L220*Input!P220/100</f>
        <v>2.1659996189057357E-3</v>
      </c>
      <c r="N220" s="9">
        <v>5.0000000000000001E-3</v>
      </c>
      <c r="O220" s="21">
        <f>(((G220*$D$4*0.000000001*Input!G220*(238/236))-(N220*0.000000001))/Input!F220)*1000000</f>
        <v>0.38156339770505032</v>
      </c>
      <c r="P220" s="58">
        <f>O220*Input!N220/100</f>
        <v>3.0585655925537741E-5</v>
      </c>
      <c r="Q220" s="66">
        <f t="shared" si="861"/>
        <v>0.28468413807975296</v>
      </c>
      <c r="R220" s="67">
        <f>Q220*Input!N220/100</f>
        <v>2.2819932800515452E-5</v>
      </c>
      <c r="S220" s="65">
        <f>Input!S220*0.0000028263/0.000000000155125</f>
        <v>1.3112530275606729</v>
      </c>
      <c r="T220" s="9">
        <f>S220*Input!T220/100</f>
        <v>1.7465899129592037E-3</v>
      </c>
      <c r="U220" s="9">
        <f>S220*1/((U219+U221)/2)</f>
        <v>1.3101176983362079</v>
      </c>
      <c r="V220" s="9">
        <f>U220*Input!T220/100</f>
        <v>1.7450776536700663E-3</v>
      </c>
      <c r="W220" s="3">
        <v>3.0000000000000001E-3</v>
      </c>
      <c r="X220" s="21">
        <f>((($L$4*0.000000001*Input!G220/Input!W220*(232/229))-(W220*0.000000001))/Input!F220)*1000000000</f>
        <v>0.5693461429574197</v>
      </c>
      <c r="Y220" s="21">
        <f>X220*Input!X220/100</f>
        <v>1.4283872142776615E-3</v>
      </c>
      <c r="Z220" s="21">
        <f t="shared" si="862"/>
        <v>1.3901803744594313E-4</v>
      </c>
      <c r="AA220" s="21">
        <f>Z220*Input!X220/100</f>
        <v>3.4877128737589276E-7</v>
      </c>
      <c r="AB220" s="14">
        <v>0.05</v>
      </c>
      <c r="AC220" s="14">
        <v>0</v>
      </c>
      <c r="AD220" s="21">
        <f>(((Input!G220*$L$4*0.000000001*Input!U220*(230/229))-((AB220*0.000000000000001)+(Input!G220*AC220*0.000000000000001)))/Input!F220)*1000000000000</f>
        <v>8.6795776412304519</v>
      </c>
      <c r="AE220" s="21">
        <f>AD220*Input!V220/100</f>
        <v>2.4625555097353473E-2</v>
      </c>
      <c r="AF220" s="21">
        <f t="shared" si="863"/>
        <v>0.39568913093756614</v>
      </c>
      <c r="AG220" s="21">
        <f>AF220*Input!V220/100</f>
        <v>1.1226427019950696E-3</v>
      </c>
      <c r="AH220" s="9">
        <f t="shared" si="864"/>
        <v>2846.3150408912152</v>
      </c>
      <c r="AI220" s="3">
        <f t="shared" si="865"/>
        <v>10.779904980938376</v>
      </c>
      <c r="AJ220" s="22">
        <f t="shared" si="866"/>
        <v>310.11769833620792</v>
      </c>
      <c r="AK220" s="3">
        <f t="shared" si="867"/>
        <v>1.7450776536700663</v>
      </c>
      <c r="AL220" s="3">
        <f t="shared" si="868"/>
        <v>1.3899233501612078</v>
      </c>
      <c r="AM220" s="3">
        <f t="shared" si="869"/>
        <v>3.9450412761812071E-3</v>
      </c>
      <c r="AN220" s="9">
        <f>AL220*1/((AN219+AN221)/2)</f>
        <v>1.3917847214065933</v>
      </c>
      <c r="AO220" s="21">
        <f t="shared" si="870"/>
        <v>3.9503244354233986E-3</v>
      </c>
      <c r="AP220" s="58">
        <f t="shared" si="871"/>
        <v>410.2208</v>
      </c>
      <c r="AQ220" s="58">
        <f t="shared" si="872"/>
        <v>12.0596</v>
      </c>
      <c r="AR220" s="58">
        <f t="shared" si="873"/>
        <v>2.9397826731360279</v>
      </c>
      <c r="AS220" s="67">
        <f t="shared" si="874"/>
        <v>4.8832379065319703E-4</v>
      </c>
      <c r="AT220" s="67">
        <f t="shared" si="875"/>
        <v>1.2257418567725467E-6</v>
      </c>
      <c r="AU220" s="58">
        <v>0.75</v>
      </c>
      <c r="AV220" s="58">
        <f t="shared" si="876"/>
        <v>0.375</v>
      </c>
      <c r="AW220" s="58">
        <f t="shared" si="877"/>
        <v>410.20069999999998</v>
      </c>
      <c r="AX220" s="57">
        <f t="shared" si="878"/>
        <v>10.2687048253</v>
      </c>
      <c r="AY220" s="47">
        <f t="shared" si="879"/>
        <v>10.789929756648821</v>
      </c>
      <c r="AZ220" s="9" t="str">
        <f>Input!B220</f>
        <v>ETH-2_a 9,8-10,1dft S9</v>
      </c>
      <c r="BA220" s="48">
        <f>Input!E220</f>
        <v>9.9499999999999993</v>
      </c>
      <c r="BB220" s="58">
        <f t="shared" si="880"/>
        <v>988.6121944675001</v>
      </c>
      <c r="BC220" s="22">
        <f t="shared" si="881"/>
        <v>29.226273012818517</v>
      </c>
      <c r="BD220" s="9">
        <f t="shared" si="882"/>
        <v>410142.7</v>
      </c>
      <c r="BE220" s="49">
        <f t="shared" si="883"/>
        <v>5394.9648783244102</v>
      </c>
      <c r="BF220" s="89">
        <f t="shared" si="884"/>
        <v>2.6304025704121958</v>
      </c>
      <c r="BG220" s="85"/>
      <c r="BH220" s="85"/>
      <c r="BI220" s="85"/>
      <c r="BJ220" s="85"/>
      <c r="BK220" s="85"/>
      <c r="BL220" s="85"/>
      <c r="BM220" s="90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</row>
    <row r="221" spans="1:109" s="155" customFormat="1" ht="15" customHeight="1" x14ac:dyDescent="0.2">
      <c r="A221" s="138">
        <f>Input!A221</f>
        <v>8307</v>
      </c>
      <c r="B221" s="138" t="str">
        <f>Input!B221</f>
        <v>Hu1-13</v>
      </c>
      <c r="C221" s="138">
        <f>Input!O221</f>
        <v>2.0217861406921585</v>
      </c>
      <c r="D221" s="138">
        <f>C221*Input!P221/100</f>
        <v>2.1948342578269095E-2</v>
      </c>
      <c r="E221" s="139">
        <f>Input!M221</f>
        <v>2.7194322659591101</v>
      </c>
      <c r="F221" s="140">
        <f>E221*Input!N221/100</f>
        <v>4.8929692649788911E-4</v>
      </c>
      <c r="G221" s="141">
        <f t="shared" si="859"/>
        <v>374.95532083044208</v>
      </c>
      <c r="H221" s="140">
        <f>G221*Input!L221/100</f>
        <v>3.1657722560113032E-2</v>
      </c>
      <c r="I221" s="138">
        <v>0</v>
      </c>
      <c r="J221" s="142">
        <f>(((C221*$G$4*0.000000001*Input!G221*(234/233))-(I221*0.000000000000001))/Input!F221)*1000000000000</f>
        <v>733.95592269123267</v>
      </c>
      <c r="K221" s="138">
        <f>J221*Input!P221/100</f>
        <v>7.9677645940642385</v>
      </c>
      <c r="L221" s="143">
        <f t="shared" si="860"/>
        <v>10.150076904788486</v>
      </c>
      <c r="M221" s="144">
        <f>L221*Input!P221/100</f>
        <v>0.11018839263870266</v>
      </c>
      <c r="N221" s="138">
        <v>0</v>
      </c>
      <c r="O221" s="142">
        <f>(((G221*$D$4*0.000000001*Input!G221*(238/236))-(N221*0.000000001))/Input!F221)*1000000</f>
        <v>13.711701186737105</v>
      </c>
      <c r="P221" s="138">
        <f>O221*Input!N221/100</f>
        <v>2.4670933458097034E-3</v>
      </c>
      <c r="Q221" s="145">
        <f t="shared" si="861"/>
        <v>10.230289009457872</v>
      </c>
      <c r="R221" s="146">
        <f>Q221*Input!N221/100</f>
        <v>1.8406963218653438E-3</v>
      </c>
      <c r="S221" s="144">
        <f>Input!S221*0.0000028263/0.000000000155125</f>
        <v>1.00224983444135</v>
      </c>
      <c r="T221" s="138">
        <f>S221*Input!T221/100</f>
        <v>2.1830699650179607E-3</v>
      </c>
      <c r="U221" s="144">
        <f>S221</f>
        <v>1.00224983444135</v>
      </c>
      <c r="V221" s="138">
        <f>U221*Input!T221/100</f>
        <v>2.1830699650179607E-3</v>
      </c>
      <c r="W221" s="147">
        <v>0</v>
      </c>
      <c r="X221" s="142">
        <f>((($L$4*0.000000001*Input!G221/Input!W221*(232/229))-(W221*0.000000001))/Input!F221)*1000000000</f>
        <v>0.87027999528704858</v>
      </c>
      <c r="Y221" s="142">
        <f>X221*Input!X221/100</f>
        <v>6.0324079634533892E-3</v>
      </c>
      <c r="Z221" s="142">
        <f t="shared" si="862"/>
        <v>2.1249747358404136E-4</v>
      </c>
      <c r="AA221" s="142">
        <f>Z221*Input!X221/100</f>
        <v>1.4729414197775412E-6</v>
      </c>
      <c r="AB221" s="143">
        <v>0</v>
      </c>
      <c r="AC221" s="143">
        <v>0.85</v>
      </c>
      <c r="AD221" s="142">
        <f>(((Input!G221*$L$4*0.000000001*Input!U221*(230/229))-((AB221*0.000000000000001)+(Input!G221*AC221*0.000000000000001)))/Input!F221)*1000000000000</f>
        <v>223.72536599291305</v>
      </c>
      <c r="AE221" s="142">
        <f>AD221*Input!V221/100</f>
        <v>0.77028800629710614</v>
      </c>
      <c r="AF221" s="142">
        <f t="shared" si="863"/>
        <v>10.199309148166675</v>
      </c>
      <c r="AG221" s="142">
        <f>AF221*Input!V221/100</f>
        <v>3.5116293025074373E-2</v>
      </c>
      <c r="AH221" s="138">
        <f t="shared" si="864"/>
        <v>47997.319573462672</v>
      </c>
      <c r="AI221" s="147">
        <f t="shared" si="865"/>
        <v>371.47872706970139</v>
      </c>
      <c r="AJ221" s="144">
        <f t="shared" si="866"/>
        <v>2.2498344413499627</v>
      </c>
      <c r="AK221" s="147">
        <f t="shared" si="867"/>
        <v>2.1830699650179608</v>
      </c>
      <c r="AL221" s="147">
        <f t="shared" si="868"/>
        <v>0.99697175111450365</v>
      </c>
      <c r="AM221" s="147">
        <f t="shared" si="869"/>
        <v>3.4372646364614992E-3</v>
      </c>
      <c r="AN221" s="138">
        <f>AF221/Q221</f>
        <v>0.99697175111450365</v>
      </c>
      <c r="AO221" s="142">
        <f t="shared" si="870"/>
        <v>3.4372646364614992E-3</v>
      </c>
      <c r="AP221" s="138">
        <f t="shared" si="871"/>
        <v>555.32640000000004</v>
      </c>
      <c r="AQ221" s="138" t="e">
        <f t="shared" si="872"/>
        <v>#VALUE!</v>
      </c>
      <c r="AR221" s="138" t="e">
        <f t="shared" si="873"/>
        <v>#VALUE!</v>
      </c>
      <c r="AS221" s="146">
        <f t="shared" si="874"/>
        <v>2.0771404736228671E-5</v>
      </c>
      <c r="AT221" s="146">
        <f t="shared" si="875"/>
        <v>1.4402697343569681E-7</v>
      </c>
      <c r="AU221" s="138">
        <v>0.75</v>
      </c>
      <c r="AV221" s="138">
        <f t="shared" si="876"/>
        <v>0.375</v>
      </c>
      <c r="AW221" s="138">
        <f t="shared" si="877"/>
        <v>555.32470000000001</v>
      </c>
      <c r="AX221" s="148">
        <f t="shared" si="878"/>
        <v>183.0854254699</v>
      </c>
      <c r="AY221" s="148">
        <f t="shared" si="879"/>
        <v>80.41474965131971</v>
      </c>
      <c r="AZ221" s="138" t="str">
        <f>Input!B221</f>
        <v>Hu1-13</v>
      </c>
      <c r="BA221" s="149">
        <f>Input!E221</f>
        <v>0</v>
      </c>
      <c r="BB221" s="138">
        <f t="shared" si="880"/>
        <v>10.808910405248737</v>
      </c>
      <c r="BC221" s="144">
        <f t="shared" si="881"/>
        <v>11.886307915780881</v>
      </c>
      <c r="BD221" s="138">
        <f t="shared" si="882"/>
        <v>555266.69999999995</v>
      </c>
      <c r="BE221" s="150">
        <f t="shared" si="883"/>
        <v>40207.374825659856</v>
      </c>
      <c r="BF221" s="151">
        <f t="shared" si="884"/>
        <v>14.480672235778403</v>
      </c>
      <c r="BG221" s="152"/>
      <c r="BH221" s="152"/>
      <c r="BI221" s="152"/>
      <c r="BJ221" s="152"/>
      <c r="BK221" s="152"/>
      <c r="BL221" s="152"/>
      <c r="BM221" s="156"/>
      <c r="BN221" s="152"/>
      <c r="BO221" s="152"/>
      <c r="BP221" s="152"/>
      <c r="BQ221" s="152"/>
      <c r="BR221" s="152"/>
      <c r="BS221" s="152"/>
      <c r="BT221" s="152"/>
      <c r="BU221" s="152"/>
      <c r="BV221" s="152"/>
      <c r="BW221" s="152"/>
      <c r="BX221" s="152"/>
      <c r="BY221" s="152"/>
      <c r="BZ221" s="152"/>
      <c r="CA221" s="152"/>
      <c r="CB221" s="152"/>
      <c r="CC221" s="152"/>
      <c r="CD221" s="152"/>
      <c r="CE221" s="152"/>
      <c r="CF221" s="152"/>
      <c r="CG221" s="152"/>
      <c r="CH221" s="152"/>
      <c r="CI221" s="152"/>
      <c r="CJ221" s="152"/>
      <c r="CK221" s="152"/>
      <c r="CL221" s="152"/>
      <c r="CM221" s="152"/>
      <c r="CN221" s="152"/>
      <c r="CO221" s="152"/>
      <c r="CP221" s="152"/>
      <c r="CQ221" s="152"/>
      <c r="CR221" s="152"/>
      <c r="CS221" s="152"/>
      <c r="CT221" s="152"/>
      <c r="CU221" s="152"/>
      <c r="CV221" s="152"/>
      <c r="CW221" s="152"/>
      <c r="CX221" s="152"/>
      <c r="CY221" s="152"/>
      <c r="CZ221" s="152"/>
      <c r="DA221" s="152"/>
      <c r="DB221" s="152"/>
      <c r="DC221" s="152"/>
      <c r="DD221" s="152"/>
      <c r="DE221" s="152"/>
    </row>
    <row r="222" spans="1:109" ht="15" customHeight="1" x14ac:dyDescent="0.2">
      <c r="A222" s="9">
        <f>Input!A222</f>
        <v>8454</v>
      </c>
      <c r="B222" s="9" t="str">
        <f>Input!B222</f>
        <v xml:space="preserve">ETH-2_a 10,1-10,4 dft S10 </v>
      </c>
      <c r="C222" s="9">
        <f>Input!O222</f>
        <v>1.7430564461075582</v>
      </c>
      <c r="D222" s="9">
        <f>C222*Input!P222/100</f>
        <v>9.093785330777043E-3</v>
      </c>
      <c r="E222" s="11">
        <f>Input!M222</f>
        <v>1.7351165928536427</v>
      </c>
      <c r="F222" s="12">
        <f>E222*Input!N222/100</f>
        <v>1.1496736268700419E-3</v>
      </c>
      <c r="G222" s="13">
        <f t="shared" si="859"/>
        <v>239.23787582266024</v>
      </c>
      <c r="H222" s="12">
        <f>G222*Input!L222/100</f>
        <v>0.1094789517597357</v>
      </c>
      <c r="I222" s="9">
        <v>0.3</v>
      </c>
      <c r="J222" s="21">
        <f>(((C222*$G$4*0.000000001*Input!G222*(234/233))-(I222*0.000000000000001))/Input!F222)*1000000000000</f>
        <v>33.193679195425482</v>
      </c>
      <c r="K222" s="9">
        <f>J222*Input!P222/100</f>
        <v>0.17317637281108036</v>
      </c>
      <c r="L222" s="14">
        <f t="shared" si="860"/>
        <v>0.45904445508260344</v>
      </c>
      <c r="M222" s="22">
        <f>L222*Input!P222/100</f>
        <v>2.3949033556123454E-3</v>
      </c>
      <c r="N222" s="9">
        <v>5.0000000000000001E-3</v>
      </c>
      <c r="O222" s="21">
        <f>(((G222*$D$4*0.000000001*Input!G222*(238/236))-(N222*0.000000001))/Input!F222)*1000000</f>
        <v>0.45893066618178852</v>
      </c>
      <c r="P222" s="58">
        <f>O222*Input!N222/100</f>
        <v>3.0408359048849585E-4</v>
      </c>
      <c r="Q222" s="66">
        <f t="shared" si="861"/>
        <v>0.342407793635705</v>
      </c>
      <c r="R222" s="67">
        <f>Q222*Input!N222/100</f>
        <v>2.2687651746232531E-4</v>
      </c>
      <c r="S222" s="65">
        <f>Input!S222*0.0000028263/0.000000000155125</f>
        <v>1.3202595286439549</v>
      </c>
      <c r="T222" s="9">
        <f>S222*Input!T222/100</f>
        <v>1.2400959006680862E-3</v>
      </c>
      <c r="U222" s="9">
        <f>S222*1/((U221+U223)/2)</f>
        <v>1.3174402712057323</v>
      </c>
      <c r="V222" s="9">
        <f>U222*Input!T222/100</f>
        <v>1.2374478231377095E-3</v>
      </c>
      <c r="W222" s="3">
        <v>3.0000000000000001E-3</v>
      </c>
      <c r="X222" s="21">
        <f>((($L$4*0.000000001*Input!G222/Input!W222*(232/229))-(W222*0.000000001))/Input!F222)*1000000000</f>
        <v>0.50768864711100059</v>
      </c>
      <c r="Y222" s="21">
        <f>X222*Input!X222/100</f>
        <v>1.3358343662132793E-3</v>
      </c>
      <c r="Z222" s="21">
        <f t="shared" si="862"/>
        <v>1.2396304116217693E-4</v>
      </c>
      <c r="AA222" s="21">
        <f>Z222*Input!X222/100</f>
        <v>3.2617253008720906E-7</v>
      </c>
      <c r="AB222" s="14">
        <v>0.05</v>
      </c>
      <c r="AC222" s="14">
        <v>0</v>
      </c>
      <c r="AD222" s="21">
        <f>(((Input!G222*$L$4*0.000000001*Input!U222*(230/229))-((AB222*0.000000000000001)+(Input!G222*AC222*0.000000000000001)))/Input!F222)*1000000000000</f>
        <v>10.528271609678402</v>
      </c>
      <c r="AE222" s="21">
        <f>AD222*Input!V222/100</f>
        <v>3.0119472849289348E-2</v>
      </c>
      <c r="AF222" s="21">
        <f t="shared" si="863"/>
        <v>0.47996835971821783</v>
      </c>
      <c r="AG222" s="21">
        <f>AF222*Input!V222/100</f>
        <v>1.3731023015934895E-3</v>
      </c>
      <c r="AH222" s="9">
        <f t="shared" si="864"/>
        <v>3871.8666081311317</v>
      </c>
      <c r="AI222" s="3">
        <f t="shared" si="865"/>
        <v>15.049331712007779</v>
      </c>
      <c r="AJ222" s="22">
        <f t="shared" si="866"/>
        <v>317.44027120573224</v>
      </c>
      <c r="AK222" s="3">
        <f t="shared" si="867"/>
        <v>1.2374478231377095</v>
      </c>
      <c r="AL222" s="3">
        <f t="shared" si="868"/>
        <v>1.4017448452965602</v>
      </c>
      <c r="AM222" s="3">
        <f t="shared" si="869"/>
        <v>4.1162898742124459E-3</v>
      </c>
      <c r="AN222" s="9">
        <f>AL222*1/((AN221+AN223)/2)</f>
        <v>1.4037276642532932</v>
      </c>
      <c r="AO222" s="21">
        <f t="shared" si="870"/>
        <v>4.122112515630663E-3</v>
      </c>
      <c r="AP222" s="58">
        <f t="shared" si="871"/>
        <v>415.29169999999999</v>
      </c>
      <c r="AQ222" s="58">
        <f t="shared" si="872"/>
        <v>10.673500000000001</v>
      </c>
      <c r="AR222" s="58">
        <f t="shared" si="873"/>
        <v>2.5701211943315991</v>
      </c>
      <c r="AS222" s="67">
        <f t="shared" si="874"/>
        <v>3.6203335165339103E-4</v>
      </c>
      <c r="AT222" s="67">
        <f t="shared" si="875"/>
        <v>9.8232414510831193E-7</v>
      </c>
      <c r="AU222" s="58">
        <v>0.75</v>
      </c>
      <c r="AV222" s="58">
        <f t="shared" si="876"/>
        <v>0.375</v>
      </c>
      <c r="AW222" s="58">
        <f t="shared" si="877"/>
        <v>415.27710000000002</v>
      </c>
      <c r="AX222" s="57">
        <f t="shared" si="878"/>
        <v>10.878885377</v>
      </c>
      <c r="AY222" s="47">
        <f t="shared" si="879"/>
        <v>10.740753378323364</v>
      </c>
      <c r="AZ222" s="9" t="str">
        <f>Input!B222</f>
        <v xml:space="preserve">ETH-2_a 10,1-10,4 dft S10 </v>
      </c>
      <c r="BA222" s="48">
        <f>Input!E222</f>
        <v>10.25</v>
      </c>
      <c r="BB222" s="58">
        <f t="shared" si="880"/>
        <v>1026.5791561792832</v>
      </c>
      <c r="BC222" s="22">
        <f t="shared" si="881"/>
        <v>31.816893511101821</v>
      </c>
      <c r="BD222" s="9">
        <f t="shared" si="882"/>
        <v>415219.10000000003</v>
      </c>
      <c r="BE222" s="49">
        <f t="shared" si="883"/>
        <v>5370.3766891616815</v>
      </c>
      <c r="BF222" s="89">
        <f t="shared" si="884"/>
        <v>2.5864063725939532</v>
      </c>
      <c r="BG222" s="85"/>
      <c r="BH222" s="85"/>
      <c r="BI222" s="85"/>
      <c r="BJ222" s="85"/>
      <c r="BK222" s="85"/>
      <c r="BL222" s="85"/>
      <c r="BM222" s="90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</row>
    <row r="223" spans="1:109" s="155" customFormat="1" ht="15" customHeight="1" x14ac:dyDescent="0.2">
      <c r="A223" s="138">
        <f>Input!A223</f>
        <v>8307</v>
      </c>
      <c r="B223" s="138" t="str">
        <f>Input!B223</f>
        <v>Hu1-13</v>
      </c>
      <c r="C223" s="138">
        <f>Input!O223</f>
        <v>2.0591361086198199</v>
      </c>
      <c r="D223" s="138">
        <f>C223*Input!P223/100</f>
        <v>1.8320867328351535E-2</v>
      </c>
      <c r="E223" s="139">
        <f>Input!M223</f>
        <v>2.7190571967059052</v>
      </c>
      <c r="F223" s="140">
        <f>E223*Input!N223/100</f>
        <v>3.4762144775504896E-4</v>
      </c>
      <c r="G223" s="141">
        <f t="shared" si="859"/>
        <v>374.9036062818102</v>
      </c>
      <c r="H223" s="140">
        <f>G223*Input!L223/100</f>
        <v>3.8068420005231307E-2</v>
      </c>
      <c r="I223" s="138">
        <v>0</v>
      </c>
      <c r="J223" s="142">
        <f>(((C223*$G$4*0.000000001*Input!G223*(234/233))-(I223*0.000000000000001))/Input!F223)*1000000000000</f>
        <v>747.51483954257185</v>
      </c>
      <c r="K223" s="138">
        <f>J223*Input!P223/100</f>
        <v>6.6509057579554041</v>
      </c>
      <c r="L223" s="143">
        <f t="shared" si="860"/>
        <v>10.337586868986463</v>
      </c>
      <c r="M223" s="144">
        <f>L223*Input!P223/100</f>
        <v>9.1977192148291267E-2</v>
      </c>
      <c r="N223" s="138">
        <v>0</v>
      </c>
      <c r="O223" s="142">
        <f>(((G223*$D$4*0.000000001*Input!G223*(238/236))-(N223*0.000000001))/Input!F223)*1000000</f>
        <v>13.709810042916885</v>
      </c>
      <c r="P223" s="138">
        <f>O223*Input!N223/100</f>
        <v>1.7527487179523837E-3</v>
      </c>
      <c r="Q223" s="145">
        <f t="shared" si="861"/>
        <v>10.228878028604669</v>
      </c>
      <c r="R223" s="146">
        <f>Q223*Input!N223/100</f>
        <v>1.3077243809071521E-3</v>
      </c>
      <c r="S223" s="144">
        <f>Input!S223*0.0000028263/0.000000000155125</f>
        <v>1.0020300672738791</v>
      </c>
      <c r="T223" s="138">
        <f>S223*Input!T223/100</f>
        <v>1.5125092944617649E-3</v>
      </c>
      <c r="U223" s="144">
        <f>S223</f>
        <v>1.0020300672738791</v>
      </c>
      <c r="V223" s="138">
        <f>U223*Input!T223/100</f>
        <v>1.5125092944617649E-3</v>
      </c>
      <c r="W223" s="147">
        <v>0</v>
      </c>
      <c r="X223" s="142">
        <f>((($L$4*0.000000001*Input!G223/Input!W223*(232/229))-(W223*0.000000001))/Input!F223)*1000000000</f>
        <v>0.87763738110127565</v>
      </c>
      <c r="Y223" s="142">
        <f>X223*Input!X223/100</f>
        <v>4.664044525248115E-3</v>
      </c>
      <c r="Z223" s="142">
        <f t="shared" si="862"/>
        <v>2.1429393668347254E-4</v>
      </c>
      <c r="AA223" s="142">
        <f>Z223*Input!X223/100</f>
        <v>1.1388262210621141E-6</v>
      </c>
      <c r="AB223" s="143">
        <v>0</v>
      </c>
      <c r="AC223" s="143">
        <v>0.85</v>
      </c>
      <c r="AD223" s="142">
        <f>(((Input!G223*$L$4*0.000000001*Input!U223*(230/229))-((AB223*0.000000000000001)+(Input!G223*AC223*0.000000000000001)))/Input!F223)*1000000000000</f>
        <v>224.41955620401501</v>
      </c>
      <c r="AE223" s="142">
        <f>AD223*Input!V223/100</f>
        <v>0.83791490148843384</v>
      </c>
      <c r="AF223" s="142">
        <f t="shared" si="863"/>
        <v>10.230956255052556</v>
      </c>
      <c r="AG223" s="142">
        <f>AF223*Input!V223/100</f>
        <v>3.819930333875006E-2</v>
      </c>
      <c r="AH223" s="138">
        <f t="shared" si="864"/>
        <v>47742.630582051461</v>
      </c>
      <c r="AI223" s="147">
        <f t="shared" si="865"/>
        <v>310.07904314608209</v>
      </c>
      <c r="AJ223" s="144">
        <f t="shared" si="866"/>
        <v>2.0300672738791103</v>
      </c>
      <c r="AK223" s="147">
        <f t="shared" si="867"/>
        <v>1.5125092944617649</v>
      </c>
      <c r="AL223" s="147">
        <f t="shared" si="868"/>
        <v>1.0002031724732738</v>
      </c>
      <c r="AM223" s="147">
        <f t="shared" si="869"/>
        <v>3.7366454315136562E-3</v>
      </c>
      <c r="AN223" s="138">
        <f>AF223/Q223</f>
        <v>1.0002031724732738</v>
      </c>
      <c r="AO223" s="142">
        <f t="shared" si="870"/>
        <v>3.7366454315136562E-3</v>
      </c>
      <c r="AP223" s="138">
        <f t="shared" si="871"/>
        <v>646.49620000000004</v>
      </c>
      <c r="AQ223" s="138" t="e">
        <f t="shared" si="872"/>
        <v>#VALUE!</v>
      </c>
      <c r="AR223" s="138" t="e">
        <f t="shared" si="873"/>
        <v>#VALUE!</v>
      </c>
      <c r="AS223" s="146">
        <f t="shared" si="874"/>
        <v>2.0949896565802006E-5</v>
      </c>
      <c r="AT223" s="146">
        <f t="shared" si="875"/>
        <v>1.1136663382619085E-7</v>
      </c>
      <c r="AU223" s="138">
        <v>0.75</v>
      </c>
      <c r="AV223" s="138">
        <f t="shared" si="876"/>
        <v>0.375</v>
      </c>
      <c r="AW223" s="138">
        <f t="shared" si="877"/>
        <v>646.49450000000002</v>
      </c>
      <c r="AX223" s="148">
        <f t="shared" si="878"/>
        <v>289.2394262267</v>
      </c>
      <c r="AY223" s="148">
        <f t="shared" si="879"/>
        <v>173.22600285542745</v>
      </c>
      <c r="AZ223" s="138" t="str">
        <f>Input!B223</f>
        <v>Hu1-13</v>
      </c>
      <c r="BA223" s="149">
        <f>Input!E223</f>
        <v>0</v>
      </c>
      <c r="BB223" s="138">
        <f t="shared" si="880"/>
        <v>12.6196653294007</v>
      </c>
      <c r="BC223" s="144">
        <f t="shared" si="881"/>
        <v>13.95813951749316</v>
      </c>
      <c r="BD223" s="138">
        <f t="shared" si="882"/>
        <v>646436.5</v>
      </c>
      <c r="BE223" s="150">
        <f t="shared" si="883"/>
        <v>86613.001427713723</v>
      </c>
      <c r="BF223" s="151">
        <f t="shared" si="884"/>
        <v>26.794659947675882</v>
      </c>
      <c r="BG223" s="152"/>
      <c r="BH223" s="152"/>
      <c r="BI223" s="152"/>
      <c r="BJ223" s="152"/>
      <c r="BK223" s="152"/>
      <c r="BL223" s="152"/>
      <c r="BM223" s="156"/>
      <c r="BN223" s="152"/>
      <c r="BO223" s="152"/>
      <c r="BP223" s="152"/>
      <c r="BQ223" s="152"/>
      <c r="BR223" s="152"/>
      <c r="BS223" s="152"/>
      <c r="BT223" s="152"/>
      <c r="BU223" s="152"/>
      <c r="BV223" s="152"/>
      <c r="BW223" s="152"/>
      <c r="BX223" s="152"/>
      <c r="BY223" s="152"/>
      <c r="BZ223" s="152"/>
      <c r="CA223" s="152"/>
      <c r="CB223" s="152"/>
      <c r="CC223" s="152"/>
      <c r="CD223" s="152"/>
      <c r="CE223" s="152"/>
      <c r="CF223" s="152"/>
      <c r="CG223" s="152"/>
      <c r="CH223" s="152"/>
      <c r="CI223" s="152"/>
      <c r="CJ223" s="152"/>
      <c r="CK223" s="152"/>
      <c r="CL223" s="152"/>
      <c r="CM223" s="152"/>
      <c r="CN223" s="152"/>
      <c r="CO223" s="152"/>
      <c r="CP223" s="152"/>
      <c r="CQ223" s="152"/>
      <c r="CR223" s="152"/>
      <c r="CS223" s="152"/>
      <c r="CT223" s="152"/>
      <c r="CU223" s="152"/>
      <c r="CV223" s="152"/>
      <c r="CW223" s="152"/>
      <c r="CX223" s="152"/>
      <c r="CY223" s="152"/>
      <c r="CZ223" s="152"/>
      <c r="DA223" s="152"/>
      <c r="DB223" s="152"/>
      <c r="DC223" s="152"/>
      <c r="DD223" s="152"/>
      <c r="DE223" s="152"/>
    </row>
    <row r="224" spans="1:109" s="76" customFormat="1" x14ac:dyDescent="0.2">
      <c r="A224" s="75"/>
      <c r="B224" s="75"/>
      <c r="C224" s="75"/>
      <c r="D224" s="75"/>
      <c r="E224" s="129"/>
      <c r="F224" s="75"/>
      <c r="G224" s="130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128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</row>
    <row r="225" spans="1:109" s="155" customFormat="1" ht="15" customHeight="1" x14ac:dyDescent="0.2">
      <c r="A225" s="138">
        <f>Input!A225</f>
        <v>8307</v>
      </c>
      <c r="B225" s="138" t="str">
        <f>Input!B225</f>
        <v>Hu1-13</v>
      </c>
      <c r="C225" s="138">
        <f>Input!O225</f>
        <v>2.0569726063431286</v>
      </c>
      <c r="D225" s="138">
        <f>C225*Input!P225/100</f>
        <v>3.7096907296390563E-2</v>
      </c>
      <c r="E225" s="139">
        <f>Input!M225</f>
        <v>2.718722154253872</v>
      </c>
      <c r="F225" s="140">
        <f>E225*Input!N225/100</f>
        <v>4.1067131722178143E-4</v>
      </c>
      <c r="G225" s="141">
        <f t="shared" ref="G225:G233" si="885">E225*137.88</f>
        <v>374.85741062852384</v>
      </c>
      <c r="H225" s="140">
        <f>G225*Input!L225/100</f>
        <v>3.356893559506282E-2</v>
      </c>
      <c r="I225" s="138">
        <v>0</v>
      </c>
      <c r="J225" s="142">
        <f>(((C225*$G$4*0.000000001*Input!G225*(234/233))-(I225*0.000000000000001))/Input!F225)*1000000000000</f>
        <v>746.72943732926467</v>
      </c>
      <c r="K225" s="138">
        <f>J225*Input!P225/100</f>
        <v>13.467049890050255</v>
      </c>
      <c r="L225" s="143">
        <f t="shared" ref="L225:L233" si="886">(J225/234)*602200000000*0.0000028263/(365.2425*24*60)</f>
        <v>10.326725327278305</v>
      </c>
      <c r="M225" s="144">
        <f>L225*Input!P225/100</f>
        <v>0.18623951090062679</v>
      </c>
      <c r="N225" s="138">
        <v>0</v>
      </c>
      <c r="O225" s="142">
        <f>(((G225*$D$4*0.000000001*Input!G225*(238/236))-(N225*0.000000001))/Input!F225)*1000000</f>
        <v>13.708120718992674</v>
      </c>
      <c r="P225" s="138">
        <f>O225*Input!N225/100</f>
        <v>2.0706536648092632E-3</v>
      </c>
      <c r="Q225" s="145">
        <f t="shared" ref="Q225:Q233" si="887">(O225/238.05)*602200000000000000*0.00000000015512/(365.2425*24*60)</f>
        <v>10.227617625410353</v>
      </c>
      <c r="R225" s="146">
        <f>Q225*Input!N225/100</f>
        <v>1.5449130010200254E-3</v>
      </c>
      <c r="S225" s="144">
        <f>Input!S225*0.0000028263/0.000000000155125</f>
        <v>0.99810237405026148</v>
      </c>
      <c r="T225" s="138">
        <f>S225*Input!T225/100</f>
        <v>2.2411022587514114E-3</v>
      </c>
      <c r="U225" s="144">
        <f>S225</f>
        <v>0.99810237405026148</v>
      </c>
      <c r="V225" s="138">
        <f>U225*Input!T225/100</f>
        <v>2.2411022587514114E-3</v>
      </c>
      <c r="W225" s="147">
        <v>0</v>
      </c>
      <c r="X225" s="142">
        <f>((($L$4*0.000000001*Input!G225/Input!W225*(232/229))-(W225*0.000000001))/Input!F225)*1000000000</f>
        <v>0.89510318179942028</v>
      </c>
      <c r="Y225" s="142">
        <f>X225*Input!X225/100</f>
        <v>9.6448802451337204E-3</v>
      </c>
      <c r="Z225" s="142">
        <f t="shared" ref="Z225:Z233" si="888">(X225/232)*6.022E+23*0.000000001*0.000000000049475/(365.2425*24*60)</f>
        <v>2.1855858546613696E-4</v>
      </c>
      <c r="AA225" s="142">
        <f>Z225*Input!X225/100</f>
        <v>2.3550037875287995E-6</v>
      </c>
      <c r="AB225" s="143">
        <v>0</v>
      </c>
      <c r="AC225" s="143">
        <v>0</v>
      </c>
      <c r="AD225" s="142">
        <f>(((Input!G225*$L$4*0.000000001*Input!U225*(230/229))-((AB225*0.000000000000001)+(Input!G225*AC225*0.000000000000001)))/Input!F225)*1000000000000</f>
        <v>224.08999203807161</v>
      </c>
      <c r="AE225" s="142">
        <f>AD225*Input!V225/100</f>
        <v>0.97719769567791692</v>
      </c>
      <c r="AF225" s="142">
        <f t="shared" ref="AF225:AF233" si="889">(AD225/230)*602200000000*0.0000091577/(365.2425*24*60)</f>
        <v>10.215931911265265</v>
      </c>
      <c r="AG225" s="142">
        <f>AF225*Input!V225/100</f>
        <v>4.4549000301605898E-2</v>
      </c>
      <c r="AH225" s="138">
        <f t="shared" ref="AH225:AH233" si="890">AF225/Z225</f>
        <v>46742.304309285995</v>
      </c>
      <c r="AI225" s="147">
        <f t="shared" ref="AI225:AI233" si="891">AH225*SQRT((AG225/AF225)^2+(AA225/Z225)^2)</f>
        <v>543.33804816723159</v>
      </c>
      <c r="AJ225" s="144">
        <f t="shared" ref="AJ225:AJ233" si="892">(U225-1)*1000</f>
        <v>-1.8976259497385239</v>
      </c>
      <c r="AK225" s="147">
        <f t="shared" ref="AK225:AK233" si="893">V225*1000</f>
        <v>2.2411022587514116</v>
      </c>
      <c r="AL225" s="147">
        <f t="shared" ref="AL225:AL233" si="894">AF225/Q225</f>
        <v>0.99885743537028071</v>
      </c>
      <c r="AM225" s="147">
        <f t="shared" ref="AM225:AM233" si="895">AL225*SQRT((R225/Q225)^2+(AG225/AF225)^2)</f>
        <v>4.3583677774053078E-3</v>
      </c>
      <c r="AN225" s="138">
        <f>AF225/Q225</f>
        <v>0.99885743537028071</v>
      </c>
      <c r="AO225" s="142">
        <f t="shared" ref="AO225:AO233" si="896">AN225*SQRT((R225/Q225)^2+(AG225/AF225)^2)</f>
        <v>4.3583677774053078E-3</v>
      </c>
      <c r="AP225" s="138" t="str">
        <f t="shared" ref="AP225:AP233" si="897">ThU_Alter_Kombi(AN225,U225)</f>
        <v>Out of range</v>
      </c>
      <c r="AQ225" s="138" t="e">
        <f t="shared" ref="AQ225:AQ233" si="898">Montealter(AN225,AO225,U225,V225)</f>
        <v>#VALUE!</v>
      </c>
      <c r="AR225" s="138" t="e">
        <f t="shared" ref="AR225:AR233" si="899">(AQ225/AP225)*100</f>
        <v>#VALUE!</v>
      </c>
      <c r="AS225" s="146">
        <f t="shared" ref="AS225:AS233" si="900">Z225/Q225</f>
        <v>2.1369452151117933E-5</v>
      </c>
      <c r="AT225" s="146">
        <f t="shared" ref="AT225:AT233" si="901">AS225*SQRT((Y225/X225)^2+(P225/O225)^2)</f>
        <v>2.302818963009999E-7</v>
      </c>
      <c r="AU225" s="138">
        <v>0.75</v>
      </c>
      <c r="AV225" s="138">
        <f t="shared" ref="AV225:AV233" si="902">AU225/2</f>
        <v>0.375</v>
      </c>
      <c r="AW225" s="138" t="str">
        <f t="shared" ref="AW225:AW233" si="903">marincorr_age(AN225,U225,AS225,AU225)</f>
        <v>Out of range</v>
      </c>
      <c r="AX225" s="148">
        <f t="shared" ref="AX225:AX233" si="904">marincorr_age_error(AN225, AO225, U225, V225, AS225, AT225, AU225, AV225)</f>
        <v>321.4398301754</v>
      </c>
      <c r="AY225" s="148" t="e">
        <f t="shared" ref="AY225:AY233" si="905">SQRT(((AU225*EXP(-0.0000091577*AW225*1000))/(0.0000091577*(EXP(-0.0000091577*AW225*1000)+(AJ225/1000)*EXP(-(0.0000091577-0.0000028263)*AW225*1000)-AS225*AU225*EXP(-0.0000091577*AW225*1000))))^2*AT225^2+((AS225*EXP(-0.0000091577*AW225*1000))/(0.0000091577*(EXP(-0.0000091577*AW225*1000)+(AJ225/1000)*EXP(-(0.0000091577-0.0000028263)*AW225*1000)-AS225*AU225*EXP(-0.0000091577*AW225*1000))))^2*AV225^2+((0.0000091577/(0.0000091577-0.0000028263))*(EXP(-(0.0000091577-0.0000028263)*AW225*1000)-1)/(0.0000091577*(EXP(-0.0000091577*AW225*1000)+(AJ225/1000)*EXP(-(0.0000091577-0.0000028263)*AW225*1000)-AS225*AU225*EXP(-0.0000091577*AW225*1000))))^2*T225^2+(1/(0.0000091577*(EXP(-0.0000091577*AW225*1000)+(AJ225/1000)*EXP(-(0.0000091577-0.0000028263)*AW225*1000)-AS225*AU225*EXP(-0.0000091577*AW225*1000))))^2*AO225^2)/1000</f>
        <v>#VALUE!</v>
      </c>
      <c r="AZ225" s="138" t="str">
        <f>Input!B225</f>
        <v>Hu1-13</v>
      </c>
      <c r="BA225" s="149">
        <f>Input!E225</f>
        <v>0</v>
      </c>
      <c r="BB225" s="138" t="e">
        <f t="shared" ref="BB225:BB233" si="906">((U225-1)*EXP(0.0000028263*AW225*1000))*1000</f>
        <v>#VALUE!</v>
      </c>
      <c r="BC225" s="144" t="e">
        <f t="shared" ref="BC225:BC233" si="907">SQRT((EXP(0.0000028263*AW225*1000)*V225)^2+((U225-1)*0.0000028263*EXP(0.0000028263*AW225*1000)*AX225*1000)^2)*1000</f>
        <v>#VALUE!</v>
      </c>
      <c r="BD225" s="138" t="e">
        <f t="shared" ref="BD225:BD233" si="908">AW225*1000-58</f>
        <v>#VALUE!</v>
      </c>
      <c r="BE225" s="150" t="e">
        <f t="shared" ref="BE225:BE233" si="909">AY225/2*1000</f>
        <v>#VALUE!</v>
      </c>
      <c r="BF225" s="151" t="e">
        <f t="shared" ref="BF225:BF233" si="910">AY225/AW225*100</f>
        <v>#VALUE!</v>
      </c>
      <c r="BG225" s="152"/>
      <c r="BH225" s="152"/>
      <c r="BI225" s="152"/>
      <c r="BJ225" s="152"/>
      <c r="BK225" s="152"/>
      <c r="BL225" s="152"/>
      <c r="BM225" s="156"/>
      <c r="BN225" s="152"/>
      <c r="BO225" s="152"/>
      <c r="BP225" s="152"/>
      <c r="BQ225" s="152"/>
      <c r="BR225" s="152"/>
      <c r="BS225" s="152"/>
      <c r="BT225" s="152"/>
      <c r="BU225" s="152"/>
      <c r="BV225" s="152"/>
      <c r="BW225" s="152"/>
      <c r="BX225" s="152"/>
      <c r="BY225" s="152"/>
      <c r="BZ225" s="152"/>
      <c r="CA225" s="152"/>
      <c r="CB225" s="152"/>
      <c r="CC225" s="152"/>
      <c r="CD225" s="152"/>
      <c r="CE225" s="152"/>
      <c r="CF225" s="152"/>
      <c r="CG225" s="152"/>
      <c r="CH225" s="152"/>
      <c r="CI225" s="152"/>
      <c r="CJ225" s="152"/>
      <c r="CK225" s="152"/>
      <c r="CL225" s="152"/>
      <c r="CM225" s="152"/>
      <c r="CN225" s="152"/>
      <c r="CO225" s="152"/>
      <c r="CP225" s="152"/>
      <c r="CQ225" s="152"/>
      <c r="CR225" s="152"/>
      <c r="CS225" s="152"/>
      <c r="CT225" s="152"/>
      <c r="CU225" s="152"/>
      <c r="CV225" s="152"/>
      <c r="CW225" s="152"/>
      <c r="CX225" s="152"/>
      <c r="CY225" s="152"/>
      <c r="CZ225" s="152"/>
      <c r="DA225" s="152"/>
      <c r="DB225" s="152"/>
      <c r="DC225" s="152"/>
      <c r="DD225" s="152"/>
      <c r="DE225" s="152"/>
    </row>
    <row r="226" spans="1:109" ht="15" customHeight="1" x14ac:dyDescent="0.2">
      <c r="A226" s="9">
        <f>Input!A226</f>
        <v>8473</v>
      </c>
      <c r="B226" s="9" t="str">
        <f>Input!B226</f>
        <v>7H20-319</v>
      </c>
      <c r="C226" s="9">
        <f>Input!O226</f>
        <v>1.5731666002299016</v>
      </c>
      <c r="D226" s="9">
        <f>C226*Input!P226/100</f>
        <v>1.0626881293787267E-2</v>
      </c>
      <c r="E226" s="11">
        <f>Input!M226</f>
        <v>1.1812608763393613</v>
      </c>
      <c r="F226" s="12">
        <f>E226*Input!N226/100</f>
        <v>1.1295681717879773E-4</v>
      </c>
      <c r="G226" s="13">
        <f t="shared" si="885"/>
        <v>162.87224962967113</v>
      </c>
      <c r="H226" s="12">
        <f>G226*Input!L226/100</f>
        <v>2.1592168404938585E-2</v>
      </c>
      <c r="I226" s="9">
        <v>0.3</v>
      </c>
      <c r="J226" s="21">
        <f>(((C226*$G$4*0.000000001*Input!G226*(234/233))-(I226*0.000000000000001))/Input!F226)*1000000000000</f>
        <v>71.059843106559086</v>
      </c>
      <c r="K226" s="9">
        <f>J226*Input!P226/100</f>
        <v>0.48001560504665841</v>
      </c>
      <c r="L226" s="14">
        <f t="shared" si="886"/>
        <v>0.98270597739587451</v>
      </c>
      <c r="M226" s="22">
        <f>L226*Input!P226/100</f>
        <v>6.6382668987219808E-3</v>
      </c>
      <c r="N226" s="9">
        <v>5.0000000000000001E-3</v>
      </c>
      <c r="O226" s="21">
        <f>(((G226*$D$4*0.000000001*Input!G226*(238/236))-(N226*0.000000001))/Input!F226)*1000000</f>
        <v>0.74107332590012409</v>
      </c>
      <c r="P226" s="58">
        <f>O226*Input!N226/100</f>
        <v>7.086435000640391E-5</v>
      </c>
      <c r="Q226" s="66">
        <f t="shared" si="887"/>
        <v>0.55291420064577201</v>
      </c>
      <c r="R226" s="67">
        <f>Q226*Input!N226/100</f>
        <v>5.2871833418753554E-5</v>
      </c>
      <c r="S226" s="65">
        <f>Input!S226*0.0000028263/0.000000000155125</f>
        <v>1.7734188145589616</v>
      </c>
      <c r="T226" s="9">
        <f>S226*Input!T226/100</f>
        <v>2.165519833828657E-3</v>
      </c>
      <c r="U226" s="9">
        <f>S226*1/((U225+U227)/2)</f>
        <v>1.7766676888629427</v>
      </c>
      <c r="V226" s="9">
        <f>U226*Input!T226/100</f>
        <v>2.1694870307959659E-3</v>
      </c>
      <c r="W226" s="3">
        <v>3.0000000000000001E-3</v>
      </c>
      <c r="X226" s="21">
        <f>((($L$4*0.000000001*Input!G226/Input!W226*(232/229))-(W226*0.000000001))/Input!F226)*1000000000</f>
        <v>0.34611316626345179</v>
      </c>
      <c r="Y226" s="21">
        <f>X226*Input!X226/100</f>
        <v>1.0290642824688258E-3</v>
      </c>
      <c r="Z226" s="21">
        <f t="shared" si="888"/>
        <v>8.4510931887958675E-5</v>
      </c>
      <c r="AA226" s="21">
        <f>Z226*Input!X226/100</f>
        <v>2.512680532293215E-7</v>
      </c>
      <c r="AB226" s="14">
        <v>0.05</v>
      </c>
      <c r="AC226" s="14">
        <v>0</v>
      </c>
      <c r="AD226" s="21">
        <f>(((Input!G226*$L$4*0.000000001*Input!U226*(230/229))-((AB226*0.000000000000001)+(Input!G226*AC226*0.000000000000001)))/Input!F226)*1000000000000</f>
        <v>18.21902122524466</v>
      </c>
      <c r="AE226" s="21">
        <f>AD226*Input!V226/100</f>
        <v>4.8973158896821821E-2</v>
      </c>
      <c r="AF226" s="21">
        <f t="shared" si="889"/>
        <v>0.83057828078004792</v>
      </c>
      <c r="AG226" s="21">
        <f>AF226*Input!V226/100</f>
        <v>2.2326140146611603E-3</v>
      </c>
      <c r="AH226" s="9">
        <f t="shared" si="890"/>
        <v>9828.0572965542069</v>
      </c>
      <c r="AI226" s="3">
        <f t="shared" si="891"/>
        <v>39.392491214876237</v>
      </c>
      <c r="AJ226" s="22">
        <f t="shared" si="892"/>
        <v>776.66768886294267</v>
      </c>
      <c r="AK226" s="3">
        <f t="shared" si="893"/>
        <v>2.1694870307959659</v>
      </c>
      <c r="AL226" s="3">
        <f t="shared" si="894"/>
        <v>1.502182942326278</v>
      </c>
      <c r="AM226" s="3">
        <f t="shared" si="895"/>
        <v>4.0404573946688123E-3</v>
      </c>
      <c r="AN226" s="9">
        <f>AL226*1/((AN225+AN227)/2)</f>
        <v>1.5047902367233432</v>
      </c>
      <c r="AO226" s="21">
        <f t="shared" si="896"/>
        <v>4.0474702967793815E-3</v>
      </c>
      <c r="AP226" s="58">
        <f t="shared" si="897"/>
        <v>164.40719999999999</v>
      </c>
      <c r="AQ226" s="58">
        <f t="shared" si="898"/>
        <v>1.0515000000000001</v>
      </c>
      <c r="AR226" s="58">
        <f t="shared" si="899"/>
        <v>0.63957052975782092</v>
      </c>
      <c r="AS226" s="67">
        <f t="shared" si="900"/>
        <v>1.5284637614525862E-4</v>
      </c>
      <c r="AT226" s="67">
        <f t="shared" si="901"/>
        <v>4.5467809287407956E-7</v>
      </c>
      <c r="AU226" s="58">
        <v>0.75</v>
      </c>
      <c r="AV226" s="58">
        <f t="shared" si="902"/>
        <v>0.375</v>
      </c>
      <c r="AW226" s="58">
        <f t="shared" si="903"/>
        <v>164.4016</v>
      </c>
      <c r="AX226" s="57">
        <f t="shared" si="904"/>
        <v>0.98756827680000003</v>
      </c>
      <c r="AY226" s="47">
        <f t="shared" si="905"/>
        <v>0.99620245082907721</v>
      </c>
      <c r="AZ226" s="9" t="str">
        <f>Input!B226</f>
        <v>7H20-319</v>
      </c>
      <c r="BA226" s="48">
        <f>Input!E226</f>
        <v>319</v>
      </c>
      <c r="BB226" s="58">
        <f t="shared" si="906"/>
        <v>1236.0311205056744</v>
      </c>
      <c r="BC226" s="22">
        <f t="shared" si="907"/>
        <v>4.8808793589782491</v>
      </c>
      <c r="BD226" s="9">
        <f t="shared" si="908"/>
        <v>164343.6</v>
      </c>
      <c r="BE226" s="49">
        <f t="shared" si="909"/>
        <v>498.10122541453859</v>
      </c>
      <c r="BF226" s="89">
        <f t="shared" si="910"/>
        <v>0.60595666394309866</v>
      </c>
      <c r="BG226" s="85"/>
      <c r="BH226" s="85"/>
      <c r="BI226" s="85"/>
      <c r="BJ226" s="85"/>
      <c r="BK226" s="85"/>
      <c r="BL226" s="85"/>
      <c r="BM226" s="90"/>
      <c r="BN226" s="85"/>
      <c r="BO226" s="85"/>
      <c r="BP226" s="85"/>
      <c r="BQ226" s="85"/>
      <c r="BR226" s="85"/>
      <c r="BS226" s="85"/>
      <c r="BT226" s="85"/>
      <c r="BU226" s="85"/>
      <c r="BV226" s="85"/>
      <c r="BW226" s="85"/>
      <c r="BX226" s="85"/>
      <c r="BY226" s="85"/>
      <c r="BZ226" s="85"/>
      <c r="CA226" s="85"/>
      <c r="CB226" s="85"/>
      <c r="CC226" s="85"/>
      <c r="CD226" s="85"/>
      <c r="CE226" s="85"/>
      <c r="CF226" s="85"/>
      <c r="CG226" s="85"/>
      <c r="CH226" s="85"/>
      <c r="CI226" s="85"/>
      <c r="CJ226" s="85"/>
      <c r="CK226" s="85"/>
      <c r="CL226" s="85"/>
      <c r="CM226" s="85"/>
      <c r="CN226" s="85"/>
      <c r="CO226" s="85"/>
      <c r="CP226" s="85"/>
      <c r="CQ226" s="85"/>
      <c r="CR226" s="85"/>
      <c r="CS226" s="85"/>
      <c r="CT226" s="85"/>
      <c r="CU226" s="85"/>
      <c r="CV226" s="85"/>
      <c r="CW226" s="85"/>
      <c r="CX226" s="85"/>
      <c r="CY226" s="85"/>
      <c r="CZ226" s="85"/>
      <c r="DA226" s="85"/>
      <c r="DB226" s="85"/>
      <c r="DC226" s="85"/>
      <c r="DD226" s="85"/>
      <c r="DE226" s="85"/>
    </row>
    <row r="227" spans="1:109" s="155" customFormat="1" ht="15" customHeight="1" x14ac:dyDescent="0.2">
      <c r="A227" s="138">
        <f>Input!A227</f>
        <v>8307</v>
      </c>
      <c r="B227" s="138" t="str">
        <f>Input!B227</f>
        <v>Hu1-13</v>
      </c>
      <c r="C227" s="138">
        <f>Input!O227</f>
        <v>2.0634483972057045</v>
      </c>
      <c r="D227" s="138">
        <f>C227*Input!P227/100</f>
        <v>3.9643484582198248E-2</v>
      </c>
      <c r="E227" s="139">
        <f>Input!M227</f>
        <v>2.7193657495928494</v>
      </c>
      <c r="F227" s="140">
        <f>E227*Input!N227/100</f>
        <v>5.8352507551333083E-4</v>
      </c>
      <c r="G227" s="141">
        <f t="shared" si="885"/>
        <v>374.94614955386209</v>
      </c>
      <c r="H227" s="140">
        <f>G227*Input!L227/100</f>
        <v>2.9977025457075764E-2</v>
      </c>
      <c r="I227" s="138">
        <v>0</v>
      </c>
      <c r="J227" s="142">
        <f>(((C227*$G$4*0.000000001*Input!G227*(234/233))-(I227*0.000000000000001))/Input!F227)*1000000000000</f>
        <v>749.08030172685608</v>
      </c>
      <c r="K227" s="138">
        <f>J227*Input!P227/100</f>
        <v>14.391517341820217</v>
      </c>
      <c r="L227" s="143">
        <f t="shared" si="886"/>
        <v>10.359236073074577</v>
      </c>
      <c r="M227" s="144">
        <f>L227*Input!P227/100</f>
        <v>0.19902422377143833</v>
      </c>
      <c r="N227" s="138">
        <v>0</v>
      </c>
      <c r="O227" s="142">
        <f>(((G227*$D$4*0.000000001*Input!G227*(238/236))-(N227*0.000000001))/Input!F227)*1000000</f>
        <v>13.711365803300787</v>
      </c>
      <c r="P227" s="138">
        <f>O227*Input!N227/100</f>
        <v>2.9422028893906281E-3</v>
      </c>
      <c r="Q227" s="145">
        <f t="shared" si="887"/>
        <v>10.230038780151107</v>
      </c>
      <c r="R227" s="146">
        <f>Q227*Input!N227/100</f>
        <v>2.1951751626590665E-3</v>
      </c>
      <c r="S227" s="144">
        <f>Input!S227*0.0000028263/0.000000000155125</f>
        <v>0.99824035866858452</v>
      </c>
      <c r="T227" s="138">
        <f>S227*Input!T227/100</f>
        <v>3.0968864941807823E-3</v>
      </c>
      <c r="U227" s="144">
        <f>S227</f>
        <v>0.99824035866858452</v>
      </c>
      <c r="V227" s="138">
        <f>U227*Input!T227/100</f>
        <v>3.0968864941807823E-3</v>
      </c>
      <c r="W227" s="147">
        <v>0</v>
      </c>
      <c r="X227" s="142">
        <f>((($L$4*0.000000001*Input!G227/Input!W227*(232/229))-(W227*0.000000001))/Input!F227)*1000000000</f>
        <v>0.88708570496969175</v>
      </c>
      <c r="Y227" s="142">
        <f>X227*Input!X227/100</f>
        <v>7.7055724445127607E-3</v>
      </c>
      <c r="Z227" s="142">
        <f t="shared" si="888"/>
        <v>2.1660094702786171E-4</v>
      </c>
      <c r="AA227" s="142">
        <f>Z227*Input!X227/100</f>
        <v>1.8814803119054699E-6</v>
      </c>
      <c r="AB227" s="143">
        <v>0</v>
      </c>
      <c r="AC227" s="143">
        <v>0</v>
      </c>
      <c r="AD227" s="142">
        <f>(((Input!G227*$L$4*0.000000001*Input!U227*(230/229))-((AB227*0.000000000000001)+(Input!G227*AC227*0.000000000000001)))/Input!F227)*1000000000000</f>
        <v>223.87820473612658</v>
      </c>
      <c r="AE227" s="142">
        <f>AD227*Input!V227/100</f>
        <v>0.82527884691352382</v>
      </c>
      <c r="AF227" s="142">
        <f t="shared" si="889"/>
        <v>10.206276840832789</v>
      </c>
      <c r="AG227" s="142">
        <f>AF227*Input!V227/100</f>
        <v>3.7623244265382869E-2</v>
      </c>
      <c r="AH227" s="138">
        <f t="shared" si="890"/>
        <v>47120.185672687483</v>
      </c>
      <c r="AI227" s="147">
        <f t="shared" si="891"/>
        <v>444.63599074408131</v>
      </c>
      <c r="AJ227" s="144">
        <f t="shared" si="892"/>
        <v>-1.7596413314154846</v>
      </c>
      <c r="AK227" s="147">
        <f t="shared" si="893"/>
        <v>3.0968864941807821</v>
      </c>
      <c r="AL227" s="147">
        <f t="shared" si="894"/>
        <v>0.99767723858834023</v>
      </c>
      <c r="AM227" s="147">
        <f t="shared" si="895"/>
        <v>3.6839482363718035E-3</v>
      </c>
      <c r="AN227" s="138">
        <f>AF227/Q227</f>
        <v>0.99767723858834023</v>
      </c>
      <c r="AO227" s="142">
        <f t="shared" si="896"/>
        <v>3.6839482363718035E-3</v>
      </c>
      <c r="AP227" s="138" t="str">
        <f t="shared" si="897"/>
        <v>Out of range</v>
      </c>
      <c r="AQ227" s="138" t="e">
        <f t="shared" si="898"/>
        <v>#VALUE!</v>
      </c>
      <c r="AR227" s="138" t="e">
        <f t="shared" si="899"/>
        <v>#VALUE!</v>
      </c>
      <c r="AS227" s="146">
        <f t="shared" si="900"/>
        <v>2.1173032838167043E-5</v>
      </c>
      <c r="AT227" s="146">
        <f t="shared" si="901"/>
        <v>1.8397333069634669E-7</v>
      </c>
      <c r="AU227" s="138">
        <v>0.75</v>
      </c>
      <c r="AV227" s="138">
        <f t="shared" si="902"/>
        <v>0.375</v>
      </c>
      <c r="AW227" s="138" t="str">
        <f t="shared" si="903"/>
        <v>Out of range</v>
      </c>
      <c r="AX227" s="148">
        <f t="shared" si="904"/>
        <v>307.25264564960003</v>
      </c>
      <c r="AY227" s="148" t="e">
        <f t="shared" si="905"/>
        <v>#VALUE!</v>
      </c>
      <c r="AZ227" s="138" t="str">
        <f>Input!B227</f>
        <v>Hu1-13</v>
      </c>
      <c r="BA227" s="149">
        <f>Input!E227</f>
        <v>0</v>
      </c>
      <c r="BB227" s="138" t="e">
        <f t="shared" si="906"/>
        <v>#VALUE!</v>
      </c>
      <c r="BC227" s="144" t="e">
        <f t="shared" si="907"/>
        <v>#VALUE!</v>
      </c>
      <c r="BD227" s="138" t="e">
        <f t="shared" si="908"/>
        <v>#VALUE!</v>
      </c>
      <c r="BE227" s="150" t="e">
        <f t="shared" si="909"/>
        <v>#VALUE!</v>
      </c>
      <c r="BF227" s="151" t="e">
        <f t="shared" si="910"/>
        <v>#VALUE!</v>
      </c>
      <c r="BG227" s="152"/>
      <c r="BH227" s="152"/>
      <c r="BI227" s="152"/>
      <c r="BJ227" s="152"/>
      <c r="BK227" s="152"/>
      <c r="BL227" s="152"/>
      <c r="BM227" s="156"/>
      <c r="BN227" s="152"/>
      <c r="BO227" s="152"/>
      <c r="BP227" s="152"/>
      <c r="BQ227" s="152"/>
      <c r="BR227" s="152"/>
      <c r="BS227" s="152"/>
      <c r="BT227" s="152"/>
      <c r="BU227" s="152"/>
      <c r="BV227" s="152"/>
      <c r="BW227" s="152"/>
      <c r="BX227" s="152"/>
      <c r="BY227" s="152"/>
      <c r="BZ227" s="152"/>
      <c r="CA227" s="152"/>
      <c r="CB227" s="152"/>
      <c r="CC227" s="152"/>
      <c r="CD227" s="152"/>
      <c r="CE227" s="152"/>
      <c r="CF227" s="152"/>
      <c r="CG227" s="152"/>
      <c r="CH227" s="152"/>
      <c r="CI227" s="152"/>
      <c r="CJ227" s="152"/>
      <c r="CK227" s="152"/>
      <c r="CL227" s="152"/>
      <c r="CM227" s="152"/>
      <c r="CN227" s="152"/>
      <c r="CO227" s="152"/>
      <c r="CP227" s="152"/>
      <c r="CQ227" s="152"/>
      <c r="CR227" s="152"/>
      <c r="CS227" s="152"/>
      <c r="CT227" s="152"/>
      <c r="CU227" s="152"/>
      <c r="CV227" s="152"/>
      <c r="CW227" s="152"/>
      <c r="CX227" s="152"/>
      <c r="CY227" s="152"/>
      <c r="CZ227" s="152"/>
      <c r="DA227" s="152"/>
      <c r="DB227" s="152"/>
      <c r="DC227" s="152"/>
      <c r="DD227" s="152"/>
      <c r="DE227" s="152"/>
    </row>
    <row r="228" spans="1:109" ht="15" customHeight="1" x14ac:dyDescent="0.2">
      <c r="A228" s="9">
        <f>Input!A228</f>
        <v>8474</v>
      </c>
      <c r="B228" s="9" t="str">
        <f>Input!B228</f>
        <v>7H20-335</v>
      </c>
      <c r="C228" s="9">
        <f>Input!O228</f>
        <v>1.709325334888766</v>
      </c>
      <c r="D228" s="9">
        <f>C228*Input!P228/100</f>
        <v>8.8109225855034761E-3</v>
      </c>
      <c r="E228" s="11">
        <f>Input!M228</f>
        <v>1.2819535293383038</v>
      </c>
      <c r="F228" s="12">
        <f>E228*Input!N228/100</f>
        <v>1.2363805865268652E-4</v>
      </c>
      <c r="G228" s="13">
        <f t="shared" si="885"/>
        <v>176.75575262516531</v>
      </c>
      <c r="H228" s="12">
        <f>G228*Input!L228/100</f>
        <v>1.450646661999919E-2</v>
      </c>
      <c r="I228" s="9">
        <v>0.3</v>
      </c>
      <c r="J228" s="21">
        <f>(((C228*$G$4*0.000000001*Input!G228*(234/233))-(I228*0.000000000000001))/Input!F228)*1000000000000</f>
        <v>80.145549814400923</v>
      </c>
      <c r="K228" s="9">
        <f>J228*Input!P228/100</f>
        <v>0.41311985528679479</v>
      </c>
      <c r="L228" s="14">
        <f t="shared" si="886"/>
        <v>1.1083546968459435</v>
      </c>
      <c r="M228" s="22">
        <f>L228*Input!P228/100</f>
        <v>5.7131473054684934E-3</v>
      </c>
      <c r="N228" s="9">
        <v>5.0000000000000001E-3</v>
      </c>
      <c r="O228" s="21">
        <f>(((G228*$D$4*0.000000001*Input!G228*(238/236))-(N228*0.000000001))/Input!F228)*1000000</f>
        <v>0.83482168782621946</v>
      </c>
      <c r="P228" s="58">
        <f>O228*Input!N228/100</f>
        <v>8.0514410578727425E-5</v>
      </c>
      <c r="Q228" s="66">
        <f t="shared" si="887"/>
        <v>0.6228597765889593</v>
      </c>
      <c r="R228" s="67">
        <f>Q228*Input!N228/100</f>
        <v>6.0071735697045285E-5</v>
      </c>
      <c r="S228" s="65">
        <f>Input!S228*0.0000028263/0.000000000155125</f>
        <v>1.7758882693061904</v>
      </c>
      <c r="T228" s="9">
        <f>S228*Input!T228/100</f>
        <v>1.9521195033376766E-3</v>
      </c>
      <c r="U228" s="9">
        <f>S228*1/((U227+U229)/2)</f>
        <v>1.7791667984131279</v>
      </c>
      <c r="V228" s="9">
        <f>U228*Input!T228/100</f>
        <v>1.955723379055834E-3</v>
      </c>
      <c r="W228" s="3">
        <v>3.0000000000000001E-3</v>
      </c>
      <c r="X228" s="21">
        <f>((($L$4*0.000000001*Input!G228/Input!W228*(232/229))-(W228*0.000000001))/Input!F228)*1000000000</f>
        <v>0.2509848544117747</v>
      </c>
      <c r="Y228" s="21">
        <f>X228*Input!X228/100</f>
        <v>8.4575566159192286E-4</v>
      </c>
      <c r="Z228" s="21">
        <f t="shared" si="888"/>
        <v>6.1283320033995808E-5</v>
      </c>
      <c r="AA228" s="21">
        <f>Z228*Input!X228/100</f>
        <v>2.0650933300886095E-7</v>
      </c>
      <c r="AB228" s="14">
        <v>0.05</v>
      </c>
      <c r="AC228" s="14">
        <v>0</v>
      </c>
      <c r="AD228" s="21">
        <f>(((Input!G228*$L$4*0.000000001*Input!U228*(230/229))-((AB228*0.000000000000001)+(Input!G228*AC228*0.000000000000001)))/Input!F228)*1000000000000</f>
        <v>20.520067847253856</v>
      </c>
      <c r="AE228" s="21">
        <f>AD228*Input!V228/100</f>
        <v>6.549959170440682E-2</v>
      </c>
      <c r="AF228" s="21">
        <f t="shared" si="889"/>
        <v>0.93547959922491231</v>
      </c>
      <c r="AG228" s="21">
        <f>AF228*Input!V228/100</f>
        <v>2.9860296882611892E-3</v>
      </c>
      <c r="AH228" s="9">
        <f t="shared" si="890"/>
        <v>15264.832236666878</v>
      </c>
      <c r="AI228" s="3">
        <f t="shared" si="891"/>
        <v>70.852372266932065</v>
      </c>
      <c r="AJ228" s="22">
        <f t="shared" si="892"/>
        <v>779.16679841312782</v>
      </c>
      <c r="AK228" s="3">
        <f t="shared" si="893"/>
        <v>1.9557233790558339</v>
      </c>
      <c r="AL228" s="3">
        <f t="shared" si="894"/>
        <v>1.5019104369654273</v>
      </c>
      <c r="AM228" s="3">
        <f t="shared" si="895"/>
        <v>4.796251927234433E-3</v>
      </c>
      <c r="AN228" s="9">
        <f>AL228*1/((AN227+AN229)/2)</f>
        <v>1.5058755829455208</v>
      </c>
      <c r="AO228" s="21">
        <f t="shared" si="896"/>
        <v>4.8089143594146197E-3</v>
      </c>
      <c r="AP228" s="58">
        <f t="shared" si="897"/>
        <v>164.13220000000001</v>
      </c>
      <c r="AQ228" s="58">
        <f t="shared" si="898"/>
        <v>1.1198999999999999</v>
      </c>
      <c r="AR228" s="58">
        <f t="shared" si="899"/>
        <v>0.68231584052367533</v>
      </c>
      <c r="AS228" s="67">
        <f t="shared" si="900"/>
        <v>9.8390235390714907E-5</v>
      </c>
      <c r="AT228" s="67">
        <f t="shared" si="901"/>
        <v>3.3168604688090085E-7</v>
      </c>
      <c r="AU228" s="58">
        <v>0.75</v>
      </c>
      <c r="AV228" s="58">
        <f t="shared" si="902"/>
        <v>0.375</v>
      </c>
      <c r="AW228" s="58">
        <f t="shared" si="903"/>
        <v>164.12860000000001</v>
      </c>
      <c r="AX228" s="57">
        <f t="shared" si="904"/>
        <v>1.1115612112</v>
      </c>
      <c r="AY228" s="47">
        <f t="shared" si="905"/>
        <v>1.127670275404824</v>
      </c>
      <c r="AZ228" s="9" t="str">
        <f>Input!B228</f>
        <v>7H20-335</v>
      </c>
      <c r="BA228" s="48">
        <f>Input!E228</f>
        <v>335</v>
      </c>
      <c r="BB228" s="58">
        <f t="shared" si="906"/>
        <v>1239.0519426102421</v>
      </c>
      <c r="BC228" s="22">
        <f t="shared" si="907"/>
        <v>4.9824495078163373</v>
      </c>
      <c r="BD228" s="9">
        <f t="shared" si="908"/>
        <v>164070.6</v>
      </c>
      <c r="BE228" s="49">
        <f t="shared" si="909"/>
        <v>563.835137702412</v>
      </c>
      <c r="BF228" s="89">
        <f t="shared" si="910"/>
        <v>0.68706506690779301</v>
      </c>
      <c r="BG228" s="85"/>
      <c r="BH228" s="85"/>
      <c r="BI228" s="85"/>
      <c r="BJ228" s="85"/>
      <c r="BK228" s="85"/>
      <c r="BL228" s="85"/>
      <c r="BM228" s="90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</row>
    <row r="229" spans="1:109" s="155" customFormat="1" ht="15" customHeight="1" x14ac:dyDescent="0.2">
      <c r="A229" s="138">
        <f>Input!A229</f>
        <v>8307</v>
      </c>
      <c r="B229" s="138" t="str">
        <f>Input!B229</f>
        <v>Hu1-13</v>
      </c>
      <c r="C229" s="138">
        <f>Input!O229</f>
        <v>2.0288902420812787</v>
      </c>
      <c r="D229" s="138">
        <f>C229*Input!P229/100</f>
        <v>2.7217598407353001E-2</v>
      </c>
      <c r="E229" s="139">
        <f>Input!M229</f>
        <v>2.7194682874143399</v>
      </c>
      <c r="F229" s="140">
        <f>E229*Input!N229/100</f>
        <v>6.1889625184954672E-4</v>
      </c>
      <c r="G229" s="141">
        <f t="shared" si="885"/>
        <v>374.96028746868916</v>
      </c>
      <c r="H229" s="140">
        <f>G229*Input!L229/100</f>
        <v>3.6845608752133489E-2</v>
      </c>
      <c r="I229" s="138">
        <v>0</v>
      </c>
      <c r="J229" s="142">
        <f>(((C229*$G$4*0.000000001*Input!G229*(234/233))-(I229*0.000000000000001))/Input!F229)*1000000000000</f>
        <v>736.53487858819938</v>
      </c>
      <c r="K229" s="138">
        <f>J229*Input!P229/100</f>
        <v>9.8806283960722148</v>
      </c>
      <c r="L229" s="143">
        <f t="shared" si="886"/>
        <v>10.185741990223436</v>
      </c>
      <c r="M229" s="144">
        <f>L229*Input!P229/100</f>
        <v>0.13664190857679126</v>
      </c>
      <c r="N229" s="138">
        <v>0</v>
      </c>
      <c r="O229" s="142">
        <f>(((G229*$D$4*0.000000001*Input!G229*(238/236))-(N229*0.000000001))/Input!F229)*1000000</f>
        <v>13.711882811202111</v>
      </c>
      <c r="P229" s="138">
        <f>O229*Input!N229/100</f>
        <v>3.1205485708097336E-3</v>
      </c>
      <c r="Q229" s="145">
        <f t="shared" si="887"/>
        <v>10.230424519322248</v>
      </c>
      <c r="R229" s="146">
        <f>Q229*Input!N229/100</f>
        <v>2.3282387292915536E-3</v>
      </c>
      <c r="S229" s="144">
        <f>Input!S229*0.0000028263/0.000000000155125</f>
        <v>0.99807417562931089</v>
      </c>
      <c r="T229" s="138">
        <f>S229*Input!T229/100</f>
        <v>2.6248265211763866E-3</v>
      </c>
      <c r="U229" s="144">
        <f>S229</f>
        <v>0.99807417562931089</v>
      </c>
      <c r="V229" s="138">
        <f>U229*Input!T229/100</f>
        <v>2.6248265211763866E-3</v>
      </c>
      <c r="W229" s="147">
        <v>0</v>
      </c>
      <c r="X229" s="142">
        <f>((($L$4*0.000000001*Input!G229/Input!W229*(232/229))-(W229*0.000000001))/Input!F229)*1000000000</f>
        <v>0.89697245189792008</v>
      </c>
      <c r="Y229" s="142">
        <f>X229*Input!X229/100</f>
        <v>8.8692891544367731E-3</v>
      </c>
      <c r="Z229" s="142">
        <f t="shared" si="888"/>
        <v>2.1901500773888652E-4</v>
      </c>
      <c r="AA229" s="142">
        <f>Z229*Input!X229/100</f>
        <v>2.1656266351181753E-6</v>
      </c>
      <c r="AB229" s="143">
        <v>0</v>
      </c>
      <c r="AC229" s="143">
        <v>0</v>
      </c>
      <c r="AD229" s="142">
        <f>(((Input!G229*$L$4*0.000000001*Input!U229*(230/229))-((AB229*0.000000000000001)+(Input!G229*AC229*0.000000000000001)))/Input!F229)*1000000000000</f>
        <v>223.74735410135338</v>
      </c>
      <c r="AE229" s="142">
        <f>AD229*Input!V229/100</f>
        <v>0.83110358685313468</v>
      </c>
      <c r="AF229" s="142">
        <f t="shared" si="889"/>
        <v>10.200311553569261</v>
      </c>
      <c r="AG229" s="142">
        <f>AF229*Input!V229/100</f>
        <v>3.7888785560122096E-2</v>
      </c>
      <c r="AH229" s="138">
        <f t="shared" si="890"/>
        <v>46573.573468217524</v>
      </c>
      <c r="AI229" s="147">
        <f t="shared" si="891"/>
        <v>491.94221795299626</v>
      </c>
      <c r="AJ229" s="144">
        <f t="shared" si="892"/>
        <v>-1.9258243706891109</v>
      </c>
      <c r="AK229" s="147">
        <f t="shared" si="893"/>
        <v>2.6248265211763866</v>
      </c>
      <c r="AL229" s="147">
        <f t="shared" si="894"/>
        <v>0.99705652823144209</v>
      </c>
      <c r="AM229" s="147">
        <f t="shared" si="895"/>
        <v>3.7104846117281803E-3</v>
      </c>
      <c r="AN229" s="138">
        <f>AF229/Q229</f>
        <v>0.99705652823144209</v>
      </c>
      <c r="AO229" s="142">
        <f t="shared" si="896"/>
        <v>3.7104846117281803E-3</v>
      </c>
      <c r="AP229" s="138">
        <f t="shared" si="897"/>
        <v>951.26250000000005</v>
      </c>
      <c r="AQ229" s="138" t="e">
        <f t="shared" si="898"/>
        <v>#VALUE!</v>
      </c>
      <c r="AR229" s="138" t="e">
        <f t="shared" si="899"/>
        <v>#VALUE!</v>
      </c>
      <c r="AS229" s="146">
        <f t="shared" si="900"/>
        <v>2.1408203278879768E-5</v>
      </c>
      <c r="AT229" s="146">
        <f t="shared" si="901"/>
        <v>2.1174098352339757E-7</v>
      </c>
      <c r="AU229" s="138">
        <v>0.75</v>
      </c>
      <c r="AV229" s="138">
        <f t="shared" si="902"/>
        <v>0.375</v>
      </c>
      <c r="AW229" s="138">
        <f t="shared" si="903"/>
        <v>951.26070000000004</v>
      </c>
      <c r="AX229" s="148">
        <f t="shared" si="904"/>
        <v>320.0970019156</v>
      </c>
      <c r="AY229" s="148">
        <f t="shared" si="905"/>
        <v>3617.7635277744093</v>
      </c>
      <c r="AZ229" s="138" t="str">
        <f>Input!B229</f>
        <v>Hu1-13</v>
      </c>
      <c r="BA229" s="149">
        <f>Input!E229</f>
        <v>0</v>
      </c>
      <c r="BB229" s="138">
        <f t="shared" si="906"/>
        <v>-28.329459558012466</v>
      </c>
      <c r="BC229" s="144">
        <f t="shared" si="907"/>
        <v>46.343837486928415</v>
      </c>
      <c r="BD229" s="138">
        <f t="shared" si="908"/>
        <v>951202.70000000007</v>
      </c>
      <c r="BE229" s="150">
        <f t="shared" si="909"/>
        <v>1808881.7638872047</v>
      </c>
      <c r="BF229" s="151">
        <f t="shared" si="910"/>
        <v>380.31251872114649</v>
      </c>
      <c r="BG229" s="152"/>
      <c r="BH229" s="152"/>
      <c r="BI229" s="152"/>
      <c r="BJ229" s="152"/>
      <c r="BK229" s="152"/>
      <c r="BL229" s="152"/>
      <c r="BM229" s="156"/>
      <c r="BN229" s="152"/>
      <c r="BO229" s="152"/>
      <c r="BP229" s="152"/>
      <c r="BQ229" s="152"/>
      <c r="BR229" s="152"/>
      <c r="BS229" s="152"/>
      <c r="BT229" s="152"/>
      <c r="BU229" s="152"/>
      <c r="BV229" s="152"/>
      <c r="BW229" s="152"/>
      <c r="BX229" s="152"/>
      <c r="BY229" s="152"/>
      <c r="BZ229" s="152"/>
      <c r="CA229" s="152"/>
      <c r="CB229" s="152"/>
      <c r="CC229" s="152"/>
      <c r="CD229" s="152"/>
      <c r="CE229" s="152"/>
      <c r="CF229" s="152"/>
      <c r="CG229" s="152"/>
      <c r="CH229" s="152"/>
      <c r="CI229" s="152"/>
      <c r="CJ229" s="152"/>
      <c r="CK229" s="152"/>
      <c r="CL229" s="152"/>
      <c r="CM229" s="152"/>
      <c r="CN229" s="152"/>
      <c r="CO229" s="152"/>
      <c r="CP229" s="152"/>
      <c r="CQ229" s="152"/>
      <c r="CR229" s="152"/>
      <c r="CS229" s="152"/>
      <c r="CT229" s="152"/>
      <c r="CU229" s="152"/>
      <c r="CV229" s="152"/>
      <c r="CW229" s="152"/>
      <c r="CX229" s="152"/>
      <c r="CY229" s="152"/>
      <c r="CZ229" s="152"/>
      <c r="DA229" s="152"/>
      <c r="DB229" s="152"/>
      <c r="DC229" s="152"/>
      <c r="DD229" s="152"/>
      <c r="DE229" s="152"/>
    </row>
    <row r="230" spans="1:109" ht="15" customHeight="1" x14ac:dyDescent="0.2">
      <c r="A230" s="9">
        <f>Input!A230</f>
        <v>8475</v>
      </c>
      <c r="B230" s="9" t="str">
        <f>Input!B230</f>
        <v>7H20-352</v>
      </c>
      <c r="C230" s="9">
        <f>Input!O230</f>
        <v>1.7378693302270198</v>
      </c>
      <c r="D230" s="9">
        <f>C230*Input!P230/100</f>
        <v>1.301042578785965E-2</v>
      </c>
      <c r="E230" s="11">
        <f>Input!M230</f>
        <v>1.3065798858156779</v>
      </c>
      <c r="F230" s="12">
        <f>E230*Input!N230/100</f>
        <v>1.5436502970011764E-4</v>
      </c>
      <c r="G230" s="13">
        <f t="shared" si="885"/>
        <v>180.15123465626564</v>
      </c>
      <c r="H230" s="12">
        <f>G230*Input!L230/100</f>
        <v>1.4900525438161725E-2</v>
      </c>
      <c r="I230" s="9">
        <v>0.3</v>
      </c>
      <c r="J230" s="21">
        <f>(((C230*$G$4*0.000000001*Input!G230*(234/233))-(I230*0.000000000000001))/Input!F230)*1000000000000</f>
        <v>81.91765055153985</v>
      </c>
      <c r="K230" s="9">
        <f>J230*Input!P230/100</f>
        <v>0.61327022387661612</v>
      </c>
      <c r="L230" s="14">
        <f t="shared" si="886"/>
        <v>1.1328615619163129</v>
      </c>
      <c r="M230" s="22">
        <f>L230*Input!P230/100</f>
        <v>8.4810814155432419E-3</v>
      </c>
      <c r="N230" s="9">
        <v>5.0000000000000001E-3</v>
      </c>
      <c r="O230" s="21">
        <f>(((G230*$D$4*0.000000001*Input!G230*(238/236))-(N230*0.000000001))/Input!F230)*1000000</f>
        <v>0.85538932505656418</v>
      </c>
      <c r="P230" s="58">
        <f>O230*Input!N230/100</f>
        <v>1.0105941473688627E-4</v>
      </c>
      <c r="Q230" s="66">
        <f t="shared" si="887"/>
        <v>0.63820527385749948</v>
      </c>
      <c r="R230" s="67">
        <f>Q230*Input!N230/100</f>
        <v>7.5400346448990538E-5</v>
      </c>
      <c r="S230" s="65">
        <f>Input!S230*0.0000028263/0.000000000155125</f>
        <v>1.7581531246595996</v>
      </c>
      <c r="T230" s="9">
        <f>S230*Input!T230/100</f>
        <v>2.9654255905286462E-3</v>
      </c>
      <c r="U230" s="9">
        <f>S230*1/((U229+U231)/2)</f>
        <v>1.7572453538821837</v>
      </c>
      <c r="V230" s="9">
        <f>U230*Input!T230/100</f>
        <v>2.9638944800377985E-3</v>
      </c>
      <c r="W230" s="3">
        <v>3.0000000000000001E-3</v>
      </c>
      <c r="X230" s="21">
        <f>((($L$4*0.000000001*Input!G230/Input!W230*(232/229))-(W230*0.000000001))/Input!F230)*1000000000</f>
        <v>0.55179717879761569</v>
      </c>
      <c r="Y230" s="21">
        <f>X230*Input!X230/100</f>
        <v>1.213015154118321E-3</v>
      </c>
      <c r="Z230" s="21">
        <f t="shared" si="888"/>
        <v>1.3473308252549219E-4</v>
      </c>
      <c r="AA230" s="21">
        <f>Z230*Input!X230/100</f>
        <v>2.9618359271176931E-7</v>
      </c>
      <c r="AB230" s="14">
        <v>0.05</v>
      </c>
      <c r="AC230" s="14">
        <v>0</v>
      </c>
      <c r="AD230" s="21">
        <f>(((Input!G230*$L$4*0.000000001*Input!U230*(230/229))-((AB230*0.000000000000001)+(Input!G230*AC230*0.000000000000001)))/Input!F230)*1000000000000</f>
        <v>20.731619472015183</v>
      </c>
      <c r="AE230" s="21">
        <f>AD230*Input!V230/100</f>
        <v>6.4143076892633571E-2</v>
      </c>
      <c r="AF230" s="21">
        <f t="shared" si="889"/>
        <v>0.94512392548251722</v>
      </c>
      <c r="AG230" s="21">
        <f>AF230*Input!V230/100</f>
        <v>2.9241881806255248E-3</v>
      </c>
      <c r="AH230" s="9">
        <f t="shared" si="890"/>
        <v>7014.787368972241</v>
      </c>
      <c r="AI230" s="3">
        <f t="shared" si="891"/>
        <v>26.624042074826697</v>
      </c>
      <c r="AJ230" s="22">
        <f t="shared" si="892"/>
        <v>757.24535388218374</v>
      </c>
      <c r="AK230" s="3">
        <f t="shared" si="893"/>
        <v>2.9638944800377987</v>
      </c>
      <c r="AL230" s="3">
        <f t="shared" si="894"/>
        <v>1.4809089868059404</v>
      </c>
      <c r="AM230" s="3">
        <f t="shared" si="895"/>
        <v>4.5852321035070942E-3</v>
      </c>
      <c r="AN230" s="9">
        <f>AL230*1/((AN229+AN231)/2)</f>
        <v>1.4810096744520611</v>
      </c>
      <c r="AO230" s="21">
        <f t="shared" si="896"/>
        <v>4.5855438554321167E-3</v>
      </c>
      <c r="AP230" s="58">
        <f t="shared" si="897"/>
        <v>163.16149999999999</v>
      </c>
      <c r="AQ230" s="58">
        <f t="shared" si="898"/>
        <v>1.1919</v>
      </c>
      <c r="AR230" s="58">
        <f t="shared" si="899"/>
        <v>0.73050321307416266</v>
      </c>
      <c r="AS230" s="67">
        <f t="shared" si="900"/>
        <v>2.1111245557581498E-4</v>
      </c>
      <c r="AT230" s="67">
        <f t="shared" si="901"/>
        <v>4.6475803307068241E-7</v>
      </c>
      <c r="AU230" s="58">
        <v>0.75</v>
      </c>
      <c r="AV230" s="58">
        <f t="shared" si="902"/>
        <v>0.375</v>
      </c>
      <c r="AW230" s="58">
        <f t="shared" si="903"/>
        <v>163.15360000000001</v>
      </c>
      <c r="AX230" s="57">
        <f t="shared" si="904"/>
        <v>1.1630274776</v>
      </c>
      <c r="AY230" s="47">
        <f t="shared" si="905"/>
        <v>1.1834845121175341</v>
      </c>
      <c r="AZ230" s="9" t="str">
        <f>Input!B230</f>
        <v>7H20-352</v>
      </c>
      <c r="BA230" s="48">
        <f>Input!E230</f>
        <v>352</v>
      </c>
      <c r="BB230" s="58">
        <f t="shared" si="906"/>
        <v>1200.87811906651</v>
      </c>
      <c r="BC230" s="22">
        <f t="shared" si="907"/>
        <v>6.1379514831167272</v>
      </c>
      <c r="BD230" s="9">
        <f t="shared" si="908"/>
        <v>163095.6</v>
      </c>
      <c r="BE230" s="49">
        <f t="shared" si="909"/>
        <v>591.74225605876711</v>
      </c>
      <c r="BF230" s="89">
        <f t="shared" si="910"/>
        <v>0.72538056905733861</v>
      </c>
      <c r="BG230" s="85"/>
      <c r="BH230" s="85"/>
      <c r="BI230" s="85"/>
      <c r="BJ230" s="85"/>
      <c r="BK230" s="85"/>
      <c r="BL230" s="85"/>
      <c r="BM230" s="90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</row>
    <row r="231" spans="1:109" s="155" customFormat="1" ht="15" customHeight="1" x14ac:dyDescent="0.2">
      <c r="A231" s="138">
        <f>Input!A231</f>
        <v>8307</v>
      </c>
      <c r="B231" s="138" t="str">
        <f>Input!B231</f>
        <v>Hu1-13</v>
      </c>
      <c r="C231" s="138">
        <f>Input!O231</f>
        <v>2.0673880601358965</v>
      </c>
      <c r="D231" s="138">
        <f>C231*Input!P231/100</f>
        <v>4.357999758779503E-2</v>
      </c>
      <c r="E231" s="139">
        <f>Input!M231</f>
        <v>2.7194380790479991</v>
      </c>
      <c r="F231" s="140">
        <f>E231*Input!N231/100</f>
        <v>5.05278159729195E-4</v>
      </c>
      <c r="G231" s="141">
        <f t="shared" si="885"/>
        <v>374.95612233913812</v>
      </c>
      <c r="H231" s="140">
        <f>G231*Input!L231/100</f>
        <v>8.5572989468858815E-2</v>
      </c>
      <c r="I231" s="138">
        <v>0</v>
      </c>
      <c r="J231" s="142">
        <f>(((C231*$G$4*0.000000001*Input!G231*(234/233))-(I231*0.000000000000001))/Input!F231)*1000000000000</f>
        <v>750.51049203374555</v>
      </c>
      <c r="K231" s="138">
        <f>J231*Input!P231/100</f>
        <v>15.820564151993569</v>
      </c>
      <c r="L231" s="143">
        <f t="shared" si="886"/>
        <v>10.379014565426248</v>
      </c>
      <c r="M231" s="144">
        <f>L231*Input!P231/100</f>
        <v>0.21878690239472165</v>
      </c>
      <c r="N231" s="138">
        <v>0</v>
      </c>
      <c r="O231" s="142">
        <f>(((G231*$D$4*0.000000001*Input!G231*(238/236))-(N231*0.000000001))/Input!F231)*1000000</f>
        <v>13.711730497023233</v>
      </c>
      <c r="P231" s="138">
        <f>O231*Input!N231/100</f>
        <v>2.5476726260536759E-3</v>
      </c>
      <c r="Q231" s="145">
        <f t="shared" si="887"/>
        <v>10.230310877838312</v>
      </c>
      <c r="R231" s="146">
        <f>Q231*Input!N231/100</f>
        <v>1.9008164567664238E-3</v>
      </c>
      <c r="S231" s="144">
        <f>Input!S231*0.0000028263/0.000000000155125</f>
        <v>1.0029589991352834</v>
      </c>
      <c r="T231" s="138">
        <f>S231*Input!T231/100</f>
        <v>5.1212856091385518E-3</v>
      </c>
      <c r="U231" s="144">
        <f>S231</f>
        <v>1.0029589991352834</v>
      </c>
      <c r="V231" s="138">
        <f>U231*Input!T231/100</f>
        <v>5.1212856091385518E-3</v>
      </c>
      <c r="W231" s="147">
        <v>0</v>
      </c>
      <c r="X231" s="142">
        <f>((($L$4*0.000000001*Input!G231/Input!W231*(232/229))-(W231*0.000000001))/Input!F231)*1000000000</f>
        <v>0.9043438600040421</v>
      </c>
      <c r="Y231" s="142">
        <f>X231*Input!X231/100</f>
        <v>1.4470760333206408E-2</v>
      </c>
      <c r="Z231" s="142">
        <f t="shared" si="888"/>
        <v>2.2081489468077955E-4</v>
      </c>
      <c r="AA231" s="142">
        <f>Z231*Input!X231/100</f>
        <v>3.5333456224422124E-6</v>
      </c>
      <c r="AB231" s="143">
        <v>0</v>
      </c>
      <c r="AC231" s="143">
        <v>0</v>
      </c>
      <c r="AD231" s="142">
        <f>(((Input!G231*$L$4*0.000000001*Input!U231*(230/229))-((AB231*0.000000000000001)+(Input!G231*AC231*0.000000000000001)))/Input!F231)*1000000000000</f>
        <v>225.03541782375518</v>
      </c>
      <c r="AE231" s="142">
        <f>AD231*Input!V231/100</f>
        <v>0.92875814919943123</v>
      </c>
      <c r="AF231" s="142">
        <f t="shared" si="889"/>
        <v>10.259032477095342</v>
      </c>
      <c r="AG231" s="142">
        <f>AF231*Input!V231/100</f>
        <v>4.2340712889320641E-2</v>
      </c>
      <c r="AH231" s="138">
        <f t="shared" si="890"/>
        <v>46459.875326464207</v>
      </c>
      <c r="AI231" s="147">
        <f t="shared" si="891"/>
        <v>767.75280885137795</v>
      </c>
      <c r="AJ231" s="144">
        <f t="shared" si="892"/>
        <v>2.9589991352834133</v>
      </c>
      <c r="AK231" s="147">
        <f t="shared" si="893"/>
        <v>5.1212856091385515</v>
      </c>
      <c r="AL231" s="147">
        <f t="shared" si="894"/>
        <v>1.0028075001434462</v>
      </c>
      <c r="AM231" s="147">
        <f t="shared" si="895"/>
        <v>4.1429433179700848E-3</v>
      </c>
      <c r="AN231" s="138">
        <f>AF231/Q231</f>
        <v>1.0028075001434462</v>
      </c>
      <c r="AO231" s="142">
        <f t="shared" si="896"/>
        <v>4.1429433179700848E-3</v>
      </c>
      <c r="AP231" s="138">
        <f t="shared" si="897"/>
        <v>715.5385</v>
      </c>
      <c r="AQ231" s="138" t="e">
        <f t="shared" si="898"/>
        <v>#VALUE!</v>
      </c>
      <c r="AR231" s="138" t="e">
        <f t="shared" si="899"/>
        <v>#VALUE!</v>
      </c>
      <c r="AS231" s="146">
        <f t="shared" si="900"/>
        <v>2.1584377768922527E-5</v>
      </c>
      <c r="AT231" s="146">
        <f t="shared" si="901"/>
        <v>3.4540336627733478E-7</v>
      </c>
      <c r="AU231" s="138">
        <v>0.75</v>
      </c>
      <c r="AV231" s="138">
        <f t="shared" si="902"/>
        <v>0.375</v>
      </c>
      <c r="AW231" s="138">
        <f t="shared" si="903"/>
        <v>715.53679999999997</v>
      </c>
      <c r="AX231" s="148">
        <f t="shared" si="904"/>
        <v>297.40352934459997</v>
      </c>
      <c r="AY231" s="148">
        <f t="shared" si="905"/>
        <v>630.37460761256398</v>
      </c>
      <c r="AZ231" s="138" t="str">
        <f>Input!B231</f>
        <v>Hu1-13</v>
      </c>
      <c r="BA231" s="149">
        <f>Input!E231</f>
        <v>0</v>
      </c>
      <c r="BB231" s="138">
        <f t="shared" si="906"/>
        <v>22.357743782749647</v>
      </c>
      <c r="BC231" s="144">
        <f t="shared" si="907"/>
        <v>43.017716929866936</v>
      </c>
      <c r="BD231" s="138">
        <f t="shared" si="908"/>
        <v>715478.79999999993</v>
      </c>
      <c r="BE231" s="150">
        <f t="shared" si="909"/>
        <v>315187.303806282</v>
      </c>
      <c r="BF231" s="151">
        <f t="shared" si="910"/>
        <v>88.09813941261497</v>
      </c>
      <c r="BG231" s="152"/>
      <c r="BH231" s="152"/>
      <c r="BI231" s="152"/>
      <c r="BJ231" s="152"/>
      <c r="BK231" s="152"/>
      <c r="BL231" s="152"/>
      <c r="BM231" s="156"/>
      <c r="BN231" s="152"/>
      <c r="BO231" s="152"/>
      <c r="BP231" s="152"/>
      <c r="BQ231" s="152"/>
      <c r="BR231" s="152"/>
      <c r="BS231" s="152"/>
      <c r="BT231" s="152"/>
      <c r="BU231" s="152"/>
      <c r="BV231" s="152"/>
      <c r="BW231" s="152"/>
      <c r="BX231" s="152"/>
      <c r="BY231" s="152"/>
      <c r="BZ231" s="152"/>
      <c r="CA231" s="152"/>
      <c r="CB231" s="152"/>
      <c r="CC231" s="152"/>
      <c r="CD231" s="152"/>
      <c r="CE231" s="152"/>
      <c r="CF231" s="152"/>
      <c r="CG231" s="152"/>
      <c r="CH231" s="152"/>
      <c r="CI231" s="152"/>
      <c r="CJ231" s="152"/>
      <c r="CK231" s="152"/>
      <c r="CL231" s="152"/>
      <c r="CM231" s="152"/>
      <c r="CN231" s="152"/>
      <c r="CO231" s="152"/>
      <c r="CP231" s="152"/>
      <c r="CQ231" s="152"/>
      <c r="CR231" s="152"/>
      <c r="CS231" s="152"/>
      <c r="CT231" s="152"/>
      <c r="CU231" s="152"/>
      <c r="CV231" s="152"/>
      <c r="CW231" s="152"/>
      <c r="CX231" s="152"/>
      <c r="CY231" s="152"/>
      <c r="CZ231" s="152"/>
      <c r="DA231" s="152"/>
      <c r="DB231" s="152"/>
      <c r="DC231" s="152"/>
      <c r="DD231" s="152"/>
      <c r="DE231" s="152"/>
    </row>
    <row r="232" spans="1:109" ht="15" customHeight="1" x14ac:dyDescent="0.2">
      <c r="A232" s="9">
        <f>Input!A232</f>
        <v>8476</v>
      </c>
      <c r="B232" s="9" t="str">
        <f>Input!B232</f>
        <v>7H20-371</v>
      </c>
      <c r="C232" s="9">
        <f>Input!O232</f>
        <v>1.3673767043196874</v>
      </c>
      <c r="D232" s="9">
        <f>C232*Input!P232/100</f>
        <v>1.003094635762339E-2</v>
      </c>
      <c r="E232" s="11">
        <f>Input!M232</f>
        <v>1.0399898965330987</v>
      </c>
      <c r="F232" s="12">
        <f>E232*Input!N232/100</f>
        <v>1.241033530188012E-4</v>
      </c>
      <c r="G232" s="13">
        <f t="shared" si="885"/>
        <v>143.39380693398365</v>
      </c>
      <c r="H232" s="12">
        <f>G232*Input!L232/100</f>
        <v>1.7563165210661747E-2</v>
      </c>
      <c r="I232" s="9">
        <v>0.3</v>
      </c>
      <c r="J232" s="21">
        <f>(((C232*$G$4*0.000000001*Input!G232*(234/233))-(I232*0.000000000000001))/Input!F232)*1000000000000</f>
        <v>63.669331692220133</v>
      </c>
      <c r="K232" s="9">
        <f>J232*Input!P232/100</f>
        <v>0.46707220388703791</v>
      </c>
      <c r="L232" s="14">
        <f t="shared" si="886"/>
        <v>0.88050057663257109</v>
      </c>
      <c r="M232" s="22">
        <f>L232*Input!P232/100</f>
        <v>6.4592690691275927E-3</v>
      </c>
      <c r="N232" s="9">
        <v>5.0000000000000001E-3</v>
      </c>
      <c r="O232" s="21">
        <f>(((G232*$D$4*0.000000001*Input!G232*(238/236))-(N232*0.000000001))/Input!F232)*1000000</f>
        <v>0.67256722069437047</v>
      </c>
      <c r="P232" s="58">
        <f>O232*Input!N232/100</f>
        <v>8.0258325101960248E-5</v>
      </c>
      <c r="Q232" s="66">
        <f t="shared" si="887"/>
        <v>0.50180185173861502</v>
      </c>
      <c r="R232" s="67">
        <f>Q232*Input!N232/100</f>
        <v>5.9880670532863693E-5</v>
      </c>
      <c r="S232" s="65">
        <f>Input!S232*0.0000028263/0.000000000155125</f>
        <v>1.7462634217778705</v>
      </c>
      <c r="T232" s="9">
        <f>S232*Input!T232/100</f>
        <v>2.9532134592386407E-3</v>
      </c>
      <c r="U232" s="9">
        <f>S232*1/((U231+U233)/2)</f>
        <v>1.7389258368479144</v>
      </c>
      <c r="V232" s="9">
        <f>U232*Input!T232/100</f>
        <v>2.9408044181379617E-3</v>
      </c>
      <c r="W232" s="3">
        <v>3.0000000000000001E-3</v>
      </c>
      <c r="X232" s="21">
        <f>((($L$4*0.000000001*Input!G232/Input!W232*(232/229))-(W232*0.000000001))/Input!F232)*1000000000</f>
        <v>0.41500464028648981</v>
      </c>
      <c r="Y232" s="21">
        <f>X232*Input!X232/100</f>
        <v>1.2846190490803816E-3</v>
      </c>
      <c r="Z232" s="21">
        <f t="shared" si="888"/>
        <v>1.0133225865710688E-4</v>
      </c>
      <c r="AA232" s="21">
        <f>Z232*Input!X232/100</f>
        <v>3.1366721506390253E-7</v>
      </c>
      <c r="AB232" s="14">
        <v>0.05</v>
      </c>
      <c r="AC232" s="14">
        <v>0</v>
      </c>
      <c r="AD232" s="21">
        <f>(((Input!G232*$L$4*0.000000001*Input!U232*(230/229))-((AB232*0.000000000000001)+(Input!G232*AC232*0.000000000000001)))/Input!F232)*1000000000000</f>
        <v>16.324231259833379</v>
      </c>
      <c r="AE232" s="21">
        <f>AD232*Input!V232/100</f>
        <v>5.0074536551426609E-2</v>
      </c>
      <c r="AF232" s="21">
        <f t="shared" si="889"/>
        <v>0.74419760354970688</v>
      </c>
      <c r="AG232" s="21">
        <f>AF232*Input!V232/100</f>
        <v>2.2828241959624291E-3</v>
      </c>
      <c r="AH232" s="9">
        <f t="shared" si="890"/>
        <v>7344.1331853458396</v>
      </c>
      <c r="AI232" s="3">
        <f t="shared" si="891"/>
        <v>32.004958451091888</v>
      </c>
      <c r="AJ232" s="22">
        <f t="shared" si="892"/>
        <v>738.9258368479143</v>
      </c>
      <c r="AK232" s="3">
        <f t="shared" si="893"/>
        <v>2.9408044181379616</v>
      </c>
      <c r="AL232" s="3">
        <f t="shared" si="894"/>
        <v>1.4830507320195265</v>
      </c>
      <c r="AM232" s="3">
        <f t="shared" si="895"/>
        <v>4.552695242213245E-3</v>
      </c>
      <c r="AN232" s="9">
        <f>AL232*1/((AN231+AN233)/2)</f>
        <v>1.479883200925282</v>
      </c>
      <c r="AO232" s="21">
        <f t="shared" si="896"/>
        <v>4.5429714995043951E-3</v>
      </c>
      <c r="AP232" s="58">
        <f t="shared" si="897"/>
        <v>166.78190000000001</v>
      </c>
      <c r="AQ232" s="58">
        <f t="shared" si="898"/>
        <v>1.2062999999999999</v>
      </c>
      <c r="AR232" s="58">
        <f t="shared" si="899"/>
        <v>0.72327992426036625</v>
      </c>
      <c r="AS232" s="67">
        <f t="shared" si="900"/>
        <v>2.0193679697676789E-4</v>
      </c>
      <c r="AT232" s="67">
        <f t="shared" si="901"/>
        <v>6.2554613439044539E-7</v>
      </c>
      <c r="AU232" s="58">
        <v>0.75</v>
      </c>
      <c r="AV232" s="58">
        <f t="shared" si="902"/>
        <v>0.375</v>
      </c>
      <c r="AW232" s="58">
        <f t="shared" si="903"/>
        <v>166.77440000000001</v>
      </c>
      <c r="AX232" s="57">
        <f t="shared" si="904"/>
        <v>1.2149178962</v>
      </c>
      <c r="AY232" s="47">
        <f t="shared" si="905"/>
        <v>1.2272853363754543</v>
      </c>
      <c r="AZ232" s="9" t="str">
        <f>Input!B232</f>
        <v>7H20-371</v>
      </c>
      <c r="BA232" s="48">
        <f>Input!E232</f>
        <v>371</v>
      </c>
      <c r="BB232" s="58">
        <f t="shared" si="906"/>
        <v>1183.8795117488758</v>
      </c>
      <c r="BC232" s="22">
        <f t="shared" si="907"/>
        <v>6.2229230716543738</v>
      </c>
      <c r="BD232" s="9">
        <f t="shared" si="908"/>
        <v>166716.40000000002</v>
      </c>
      <c r="BE232" s="49">
        <f t="shared" si="909"/>
        <v>613.64266818772717</v>
      </c>
      <c r="BF232" s="89">
        <f t="shared" si="910"/>
        <v>0.73589551896181571</v>
      </c>
      <c r="BG232" s="85"/>
      <c r="BH232" s="85"/>
      <c r="BI232" s="85"/>
      <c r="BJ232" s="85"/>
      <c r="BK232" s="85"/>
      <c r="BL232" s="85"/>
      <c r="BM232" s="90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  <c r="BX232" s="85"/>
      <c r="BY232" s="85"/>
      <c r="BZ232" s="85"/>
      <c r="CA232" s="85"/>
      <c r="CB232" s="85"/>
      <c r="CC232" s="85"/>
      <c r="CD232" s="85"/>
      <c r="CE232" s="85"/>
      <c r="CF232" s="85"/>
      <c r="CG232" s="85"/>
      <c r="CH232" s="85"/>
      <c r="CI232" s="85"/>
      <c r="CJ232" s="85"/>
      <c r="CK232" s="85"/>
      <c r="CL232" s="85"/>
      <c r="CM232" s="85"/>
      <c r="CN232" s="85"/>
      <c r="CO232" s="85"/>
      <c r="CP232" s="85"/>
      <c r="CQ232" s="85"/>
      <c r="CR232" s="85"/>
      <c r="CS232" s="85"/>
      <c r="CT232" s="85"/>
      <c r="CU232" s="85"/>
      <c r="CV232" s="85"/>
      <c r="CW232" s="85"/>
      <c r="CX232" s="85"/>
      <c r="CY232" s="85"/>
      <c r="CZ232" s="85"/>
      <c r="DA232" s="85"/>
      <c r="DB232" s="85"/>
      <c r="DC232" s="85"/>
      <c r="DD232" s="85"/>
      <c r="DE232" s="85"/>
    </row>
    <row r="233" spans="1:109" s="155" customFormat="1" ht="15" customHeight="1" x14ac:dyDescent="0.2">
      <c r="A233" s="138">
        <f>Input!A233</f>
        <v>8307</v>
      </c>
      <c r="B233" s="138" t="str">
        <f>Input!B233</f>
        <v>Hu1-13</v>
      </c>
      <c r="C233" s="138">
        <f>Input!O233</f>
        <v>2.0579747322693267</v>
      </c>
      <c r="D233" s="138">
        <f>C233*Input!P233/100</f>
        <v>3.5129940649901104E-2</v>
      </c>
      <c r="E233" s="139">
        <f>Input!M233</f>
        <v>2.7201515786074593</v>
      </c>
      <c r="F233" s="140">
        <f>E233*Input!N233/100</f>
        <v>4.959578613118015E-4</v>
      </c>
      <c r="G233" s="141">
        <f t="shared" si="885"/>
        <v>375.05449965839648</v>
      </c>
      <c r="H233" s="140">
        <f>G233*Input!L233/100</f>
        <v>4.6378651325249771E-2</v>
      </c>
      <c r="I233" s="138">
        <v>0</v>
      </c>
      <c r="J233" s="142">
        <f>(((C233*$G$4*0.000000001*Input!G233*(234/233))-(I233*0.000000000000001))/Input!F233)*1000000000000</f>
        <v>747.09323261107602</v>
      </c>
      <c r="K233" s="138">
        <f>J233*Input!P233/100</f>
        <v>12.752994733141911</v>
      </c>
      <c r="L233" s="143">
        <f t="shared" si="886"/>
        <v>10.331756351586204</v>
      </c>
      <c r="M233" s="144">
        <f>L233*Input!P233/100</f>
        <v>0.17636464712092606</v>
      </c>
      <c r="N233" s="138">
        <v>0</v>
      </c>
      <c r="O233" s="142">
        <f>(((G233*$D$4*0.000000001*Input!G233*(238/236))-(N233*0.000000001))/Input!F233)*1000000</f>
        <v>13.715328046731917</v>
      </c>
      <c r="P233" s="138">
        <f>O233*Input!N233/100</f>
        <v>2.5006785720115003E-3</v>
      </c>
      <c r="Q233" s="145">
        <f t="shared" si="887"/>
        <v>10.232995006725346</v>
      </c>
      <c r="R233" s="146">
        <f>Q233*Input!N233/100</f>
        <v>1.8657542315888092E-3</v>
      </c>
      <c r="S233" s="144">
        <f>Input!S233*0.0000028263/0.000000000155125</f>
        <v>1.0054802163556507</v>
      </c>
      <c r="T233" s="138">
        <f>S233*Input!T233/100</f>
        <v>3.7672678300305087E-3</v>
      </c>
      <c r="U233" s="144">
        <f>S233</f>
        <v>1.0054802163556507</v>
      </c>
      <c r="V233" s="138">
        <f>U233*Input!T233/100</f>
        <v>3.7672678300305087E-3</v>
      </c>
      <c r="W233" s="147">
        <v>0</v>
      </c>
      <c r="X233" s="142">
        <f>((($L$4*0.000000001*Input!G233/Input!W233*(232/229))-(W233*0.000000001))/Input!F233)*1000000000</f>
        <v>0.88969220110420932</v>
      </c>
      <c r="Y233" s="142">
        <f>X233*Input!X233/100</f>
        <v>1.0795770414439222E-2</v>
      </c>
      <c r="Z233" s="142">
        <f t="shared" si="888"/>
        <v>2.1723737880440612E-4</v>
      </c>
      <c r="AA233" s="142">
        <f>Z233*Input!X233/100</f>
        <v>2.6360182365274393E-6</v>
      </c>
      <c r="AB233" s="143">
        <v>0</v>
      </c>
      <c r="AC233" s="143">
        <v>0</v>
      </c>
      <c r="AD233" s="142">
        <f>(((Input!G233*$L$4*0.000000001*Input!U233*(230/229))-((AB233*0.000000000000001)+(Input!G233*AC233*0.000000000000001)))/Input!F233)*1000000000000</f>
        <v>224.79497680324195</v>
      </c>
      <c r="AE233" s="142">
        <f>AD233*Input!V233/100</f>
        <v>0.95547845058914493</v>
      </c>
      <c r="AF233" s="142">
        <f t="shared" si="889"/>
        <v>10.248071125935041</v>
      </c>
      <c r="AG233" s="142">
        <f>AF233*Input!V233/100</f>
        <v>4.3558851982294609E-2</v>
      </c>
      <c r="AH233" s="138">
        <f t="shared" si="890"/>
        <v>47174.529458680729</v>
      </c>
      <c r="AI233" s="147">
        <f t="shared" si="891"/>
        <v>606.53112661253601</v>
      </c>
      <c r="AJ233" s="144">
        <f t="shared" si="892"/>
        <v>5.4802163556506578</v>
      </c>
      <c r="AK233" s="147">
        <f t="shared" si="893"/>
        <v>3.7672678300305087</v>
      </c>
      <c r="AL233" s="147">
        <f t="shared" si="894"/>
        <v>1.0014732851134771</v>
      </c>
      <c r="AM233" s="147">
        <f t="shared" si="895"/>
        <v>4.26062059460854E-3</v>
      </c>
      <c r="AN233" s="138">
        <f>AF233/Q233</f>
        <v>1.0014732851134771</v>
      </c>
      <c r="AO233" s="142">
        <f t="shared" si="896"/>
        <v>4.26062059460854E-3</v>
      </c>
      <c r="AP233" s="138">
        <f t="shared" si="897"/>
        <v>554.779</v>
      </c>
      <c r="AQ233" s="138" t="e">
        <f t="shared" si="898"/>
        <v>#VALUE!</v>
      </c>
      <c r="AR233" s="138" t="e">
        <f t="shared" si="899"/>
        <v>#VALUE!</v>
      </c>
      <c r="AS233" s="146">
        <f t="shared" si="900"/>
        <v>2.1229110212761073E-5</v>
      </c>
      <c r="AT233" s="146">
        <f t="shared" si="901"/>
        <v>2.5762895333770211E-7</v>
      </c>
      <c r="AU233" s="138">
        <v>0.75</v>
      </c>
      <c r="AV233" s="138">
        <f t="shared" si="902"/>
        <v>0.375</v>
      </c>
      <c r="AW233" s="138">
        <f t="shared" si="903"/>
        <v>554.77729999999997</v>
      </c>
      <c r="AX233" s="148">
        <f t="shared" si="904"/>
        <v>219.35191341780001</v>
      </c>
      <c r="AY233" s="148">
        <f t="shared" si="905"/>
        <v>116.20517162218185</v>
      </c>
      <c r="AZ233" s="138" t="str">
        <f>Input!B233</f>
        <v>Hu1-13</v>
      </c>
      <c r="BA233" s="149">
        <f>Input!E233</f>
        <v>0</v>
      </c>
      <c r="BB233" s="138">
        <f t="shared" si="906"/>
        <v>26.287976415305739</v>
      </c>
      <c r="BC233" s="144">
        <f t="shared" si="907"/>
        <v>24.334546087079939</v>
      </c>
      <c r="BD233" s="138">
        <f t="shared" si="908"/>
        <v>554719.29999999993</v>
      </c>
      <c r="BE233" s="150">
        <f t="shared" si="909"/>
        <v>58102.585811090925</v>
      </c>
      <c r="BF233" s="151">
        <f t="shared" si="910"/>
        <v>20.94627368895264</v>
      </c>
      <c r="BG233" s="152"/>
      <c r="BH233" s="152"/>
      <c r="BI233" s="152"/>
      <c r="BJ233" s="152"/>
      <c r="BK233" s="152"/>
      <c r="BL233" s="152"/>
      <c r="BM233" s="156"/>
      <c r="BN233" s="152"/>
      <c r="BO233" s="152"/>
      <c r="BP233" s="152"/>
      <c r="BQ233" s="152"/>
      <c r="BR233" s="152"/>
      <c r="BS233" s="152"/>
      <c r="BT233" s="152"/>
      <c r="BU233" s="152"/>
      <c r="BV233" s="152"/>
      <c r="BW233" s="152"/>
      <c r="BX233" s="152"/>
      <c r="BY233" s="152"/>
      <c r="BZ233" s="152"/>
      <c r="CA233" s="152"/>
      <c r="CB233" s="152"/>
      <c r="CC233" s="152"/>
      <c r="CD233" s="152"/>
      <c r="CE233" s="152"/>
      <c r="CF233" s="152"/>
      <c r="CG233" s="152"/>
      <c r="CH233" s="152"/>
      <c r="CI233" s="152"/>
      <c r="CJ233" s="152"/>
      <c r="CK233" s="152"/>
      <c r="CL233" s="152"/>
      <c r="CM233" s="152"/>
      <c r="CN233" s="152"/>
      <c r="CO233" s="152"/>
      <c r="CP233" s="152"/>
      <c r="CQ233" s="152"/>
      <c r="CR233" s="152"/>
      <c r="CS233" s="152"/>
      <c r="CT233" s="152"/>
      <c r="CU233" s="152"/>
      <c r="CV233" s="152"/>
      <c r="CW233" s="152"/>
      <c r="CX233" s="152"/>
      <c r="CY233" s="152"/>
      <c r="CZ233" s="152"/>
      <c r="DA233" s="152"/>
      <c r="DB233" s="152"/>
      <c r="DC233" s="152"/>
      <c r="DD233" s="152"/>
      <c r="DE233" s="152"/>
    </row>
    <row r="234" spans="1:109" ht="15" customHeight="1" x14ac:dyDescent="0.2">
      <c r="A234" s="9">
        <f>Input!A234</f>
        <v>8455</v>
      </c>
      <c r="B234" s="9" t="str">
        <f>Input!B234</f>
        <v>7H20-1</v>
      </c>
      <c r="C234" s="9">
        <f>Input!O234</f>
        <v>0.93074048255582476</v>
      </c>
      <c r="D234" s="9">
        <f>C234*Input!P234/100</f>
        <v>4.1083811199215921E-3</v>
      </c>
      <c r="E234" s="11">
        <f>Input!M234</f>
        <v>0.67552882245903123</v>
      </c>
      <c r="F234" s="12">
        <f>E234*Input!N234/100</f>
        <v>5.6459045240331556E-4</v>
      </c>
      <c r="G234" s="13">
        <f t="shared" ref="G234:G235" si="911">E234*137.88</f>
        <v>93.14191404065123</v>
      </c>
      <c r="H234" s="12">
        <f>G234*Input!L234/100</f>
        <v>9.6215274254518465E-2</v>
      </c>
      <c r="I234" s="9">
        <v>0.3</v>
      </c>
      <c r="J234" s="21">
        <f>(((C234*$G$4*0.000000001*Input!G234*(234/233))-(I234*0.000000000000001))/Input!F234)*1000000000000</f>
        <v>47.834701849981293</v>
      </c>
      <c r="K234" s="9">
        <f>J234*Input!P234/100</f>
        <v>0.2111471346103766</v>
      </c>
      <c r="L234" s="14">
        <f t="shared" ref="L234:L235" si="912">(J234/234)*602200000000*0.0000028263/(365.2425*24*60)</f>
        <v>0.66151915596598254</v>
      </c>
      <c r="M234" s="22">
        <f>L234*Input!P234/100</f>
        <v>2.92001139068763E-3</v>
      </c>
      <c r="N234" s="9">
        <v>5.0000000000000001E-3</v>
      </c>
      <c r="O234" s="21">
        <f>(((G234*$D$4*0.000000001*Input!G234*(238/236))-(N234*0.000000001))/Input!F234)*1000000</f>
        <v>0.48218585999357044</v>
      </c>
      <c r="P234" s="58">
        <f>O234*Input!N234/100</f>
        <v>4.0299913754273905E-4</v>
      </c>
      <c r="Q234" s="66">
        <f t="shared" ref="Q234:Q235" si="913">(O234/238.05)*602200000000000000*0.00000000015512/(365.2425*24*60)</f>
        <v>0.35975847466539412</v>
      </c>
      <c r="R234" s="67">
        <f>Q234*Input!N234/100</f>
        <v>3.0067732599163815E-4</v>
      </c>
      <c r="S234" s="65">
        <f>Input!S234*0.0000028263/0.000000000155125</f>
        <v>1.8436525285704701</v>
      </c>
      <c r="T234" s="9">
        <f>S234*Input!T234/100</f>
        <v>3.7608690645832854E-3</v>
      </c>
      <c r="U234" s="9">
        <f>S234*1/((U233+U235)/2)</f>
        <v>1.8389241855175691</v>
      </c>
      <c r="V234" s="9">
        <f>U234*Input!T234/100</f>
        <v>3.7512237117639114E-3</v>
      </c>
      <c r="W234" s="3">
        <v>3.0000000000000001E-3</v>
      </c>
      <c r="X234" s="21">
        <f>((($L$4*0.000000001*Input!G234/Input!W234*(232/229))-(W234*0.000000001))/Input!F234)*1000000000</f>
        <v>4.8107616307229577</v>
      </c>
      <c r="Y234" s="21">
        <f>X234*Input!X234/100</f>
        <v>1.5960054076158484E-2</v>
      </c>
      <c r="Z234" s="21">
        <f t="shared" ref="Z234:Z235" si="914">(X234/232)*6.022E+23*0.000000001*0.000000000049475/(365.2425*24*60)</f>
        <v>1.1746503402120482E-3</v>
      </c>
      <c r="AA234" s="21">
        <f>Z234*Input!X234/100</f>
        <v>3.8969885414058431E-6</v>
      </c>
      <c r="AB234" s="14">
        <v>0.05</v>
      </c>
      <c r="AC234" s="14">
        <v>0</v>
      </c>
      <c r="AD234" s="21">
        <f>(((Input!G234*$L$4*0.000000001*Input!U234*(230/229))-((AB234*0.000000000000001)+(Input!G234*AC234*0.000000000000001)))/Input!F234)*1000000000000</f>
        <v>11.058965141826949</v>
      </c>
      <c r="AE234" s="21">
        <f>AD234*Input!V234/100</f>
        <v>3.8092891214619923E-2</v>
      </c>
      <c r="AF234" s="21">
        <f t="shared" ref="AF234:AF235" si="915">(AD234/230)*602200000000*0.0000091577/(365.2425*24*60)</f>
        <v>0.50416189438199399</v>
      </c>
      <c r="AG234" s="21">
        <f>AF234*Input!V234/100</f>
        <v>1.7365986736510607E-3</v>
      </c>
      <c r="AH234" s="9">
        <f t="shared" ref="AH234:AH235" si="916">AF234/Z234</f>
        <v>429.2016757011985</v>
      </c>
      <c r="AI234" s="3">
        <f t="shared" ref="AI234:AI235" si="917">AH234*SQRT((AG234/AF234)^2+(AA234/Z234)^2)</f>
        <v>2.0526006657306413</v>
      </c>
      <c r="AJ234" s="22">
        <f t="shared" ref="AJ234:AJ235" si="918">(U234-1)*1000</f>
        <v>838.92418551756907</v>
      </c>
      <c r="AK234" s="3">
        <f t="shared" ref="AK234:AK235" si="919">V234*1000</f>
        <v>3.7512237117639113</v>
      </c>
      <c r="AL234" s="3">
        <f t="shared" ref="AL234:AL235" si="920">AF234/Q234</f>
        <v>1.4013899042987306</v>
      </c>
      <c r="AM234" s="3">
        <f t="shared" ref="AM234:AM235" si="921">AL234*SQRT((R234/Q234)^2+(AG234/AF234)^2)</f>
        <v>4.9671867302165367E-3</v>
      </c>
      <c r="AN234" s="9">
        <f>AL234*1/((AN233+AN235)/2)</f>
        <v>1.4007853957600012</v>
      </c>
      <c r="AO234" s="21">
        <f t="shared" ref="AO234:AO235" si="922">AN234*SQRT((R234/Q234)^2+(AG234/AF234)^2)</f>
        <v>4.9650440668630551E-3</v>
      </c>
      <c r="AP234" s="58">
        <f t="shared" ref="AP234:AP235" si="923">ThU_Alter_Kombi(AN234,U234)</f>
        <v>133.99340000000001</v>
      </c>
      <c r="AQ234" s="58">
        <f t="shared" ref="AQ234:AQ235" si="924">Montealter(AN234,AO234,U234,V234)</f>
        <v>0.98799999999999999</v>
      </c>
      <c r="AR234" s="58">
        <f t="shared" ref="AR234:AR235" si="925">(AQ234/AP234)*100</f>
        <v>0.7373497500623164</v>
      </c>
      <c r="AS234" s="67">
        <f t="shared" ref="AS234:AS235" si="926">Z234/Q234</f>
        <v>3.2651081848859087E-3</v>
      </c>
      <c r="AT234" s="67">
        <f t="shared" ref="AT234:AT235" si="927">AS234*SQRT((Y234/X234)^2+(P234/O234)^2)</f>
        <v>1.117068523767445E-5</v>
      </c>
      <c r="AU234" s="58">
        <v>0.75</v>
      </c>
      <c r="AV234" s="58">
        <f t="shared" ref="AV234:AV235" si="928">AU234/2</f>
        <v>0.375</v>
      </c>
      <c r="AW234" s="58">
        <f t="shared" ref="AW234:AW235" si="929">marincorr_age(AN234,U234,AS234,AU234)</f>
        <v>133.8732</v>
      </c>
      <c r="AX234" s="57">
        <f t="shared" ref="AX234:AX235" si="930">marincorr_age_error(AN234, AO234, U234, V234, AS234, AT234, AU234, AV234)</f>
        <v>1.0327097694</v>
      </c>
      <c r="AY234" s="47">
        <f t="shared" ref="AY234:AY235" si="931">SQRT(((AU234*EXP(-0.0000091577*AW234*1000))/(0.0000091577*(EXP(-0.0000091577*AW234*1000)+(AJ234/1000)*EXP(-(0.0000091577-0.0000028263)*AW234*1000)-AS234*AU234*EXP(-0.0000091577*AW234*1000))))^2*AT234^2+((AS234*EXP(-0.0000091577*AW234*1000))/(0.0000091577*(EXP(-0.0000091577*AW234*1000)+(AJ234/1000)*EXP(-(0.0000091577-0.0000028263)*AW234*1000)-AS234*AU234*EXP(-0.0000091577*AW234*1000))))^2*AV234^2+((0.0000091577/(0.0000091577-0.0000028263))*(EXP(-(0.0000091577-0.0000028263)*AW234*1000)-1)/(0.0000091577*(EXP(-0.0000091577*AW234*1000)+(AJ234/1000)*EXP(-(0.0000091577-0.0000028263)*AW234*1000)-AS234*AU234*EXP(-0.0000091577*AW234*1000))))^2*T234^2+(1/(0.0000091577*(EXP(-0.0000091577*AW234*1000)+(AJ234/1000)*EXP(-(0.0000091577-0.0000028263)*AW234*1000)-AS234*AU234*EXP(-0.0000091577*AW234*1000))))^2*AO234^2)/1000</f>
        <v>0.9827034138159898</v>
      </c>
      <c r="AZ234" s="9" t="str">
        <f>Input!B234</f>
        <v>7H20-1</v>
      </c>
      <c r="BA234" s="48">
        <f>Input!E234</f>
        <v>1</v>
      </c>
      <c r="BB234" s="58">
        <f t="shared" ref="BB234:BB235" si="932">((U234-1)*EXP(0.0000028263*AW234*1000))*1000</f>
        <v>1224.7428280251431</v>
      </c>
      <c r="BC234" s="22">
        <f t="shared" ref="BC234:BC235" si="933">SQRT((EXP(0.0000028263*AW234*1000)*V234)^2+((U234-1)*0.0000028263*EXP(0.0000028263*AW234*1000)*AX234*1000)^2)*1000</f>
        <v>6.5398428797348105</v>
      </c>
      <c r="BD234" s="9">
        <f t="shared" ref="BD234:BD235" si="934">AW234*1000-58</f>
        <v>133815.20000000001</v>
      </c>
      <c r="BE234" s="49">
        <f t="shared" ref="BE234:BE235" si="935">AY234/2*1000</f>
        <v>491.35170690799492</v>
      </c>
      <c r="BF234" s="89">
        <f t="shared" ref="BF234:BF235" si="936">AY234/AW234*100</f>
        <v>0.73405537016818134</v>
      </c>
      <c r="BG234" s="85"/>
      <c r="BH234" s="85"/>
      <c r="BI234" s="85"/>
      <c r="BJ234" s="85"/>
      <c r="BK234" s="85"/>
      <c r="BL234" s="85"/>
      <c r="BM234" s="90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</row>
    <row r="235" spans="1:109" s="155" customFormat="1" ht="15" customHeight="1" x14ac:dyDescent="0.2">
      <c r="A235" s="138">
        <f>Input!A235</f>
        <v>8307</v>
      </c>
      <c r="B235" s="138" t="str">
        <f>Input!B235</f>
        <v>Hu1-13</v>
      </c>
      <c r="C235" s="138">
        <f>Input!O235</f>
        <v>2.0603952602964521</v>
      </c>
      <c r="D235" s="138">
        <f>C235*Input!P235/100</f>
        <v>1.9067764626467046E-2</v>
      </c>
      <c r="E235" s="139">
        <f>Input!M235</f>
        <v>2.7198484590363838</v>
      </c>
      <c r="F235" s="140">
        <f>E235*Input!N235/100</f>
        <v>3.1315061460511517E-4</v>
      </c>
      <c r="G235" s="141">
        <f t="shared" si="911"/>
        <v>375.0127055319366</v>
      </c>
      <c r="H235" s="140">
        <f>G235*Input!L235/100</f>
        <v>3.4994930131455521E-2</v>
      </c>
      <c r="I235" s="138">
        <v>0</v>
      </c>
      <c r="J235" s="142">
        <f>(((C235*$G$4*0.000000001*Input!G235*(234/233))-(I235*0.000000000000001))/Input!F235)*1000000000000</f>
        <v>747.97194121719031</v>
      </c>
      <c r="K235" s="138">
        <f>J235*Input!P235/100</f>
        <v>6.9220470446427713</v>
      </c>
      <c r="L235" s="143">
        <f t="shared" si="912"/>
        <v>10.343908252883296</v>
      </c>
      <c r="M235" s="144">
        <f>L235*Input!P235/100</f>
        <v>9.5726879052988212E-2</v>
      </c>
      <c r="N235" s="138">
        <v>0</v>
      </c>
      <c r="O235" s="142">
        <f>(((G235*$D$4*0.000000001*Input!G235*(238/236))-(N235*0.000000001))/Input!F235)*1000000</f>
        <v>13.713799681773367</v>
      </c>
      <c r="P235" s="138">
        <f>O235*Input!N235/100</f>
        <v>1.5789426740489274E-3</v>
      </c>
      <c r="Q235" s="145">
        <f t="shared" si="913"/>
        <v>10.231854694883296</v>
      </c>
      <c r="R235" s="146">
        <f>Q235*Input!N235/100</f>
        <v>1.1780478341018024E-3</v>
      </c>
      <c r="S235" s="144">
        <f>Input!S235*0.0000028263/0.000000000155125</f>
        <v>0.9996622936946703</v>
      </c>
      <c r="T235" s="138">
        <f>S235*Input!T235/100</f>
        <v>1.5359298376355841E-3</v>
      </c>
      <c r="U235" s="144">
        <f>S235</f>
        <v>0.9996622936946703</v>
      </c>
      <c r="V235" s="138">
        <f>U235*Input!T235/100</f>
        <v>1.5359298376355841E-3</v>
      </c>
      <c r="W235" s="147">
        <v>0</v>
      </c>
      <c r="X235" s="142">
        <f>((($L$4*0.000000001*Input!G235/Input!W235*(232/229))-(W235*0.000000001))/Input!F235)*1000000000</f>
        <v>0.89465487290613854</v>
      </c>
      <c r="Y235" s="142">
        <f>X235*Input!X235/100</f>
        <v>3.7677135306151172E-3</v>
      </c>
      <c r="Z235" s="142">
        <f t="shared" si="914"/>
        <v>2.1844912126183083E-4</v>
      </c>
      <c r="AA235" s="142">
        <f>Z235*Input!X235/100</f>
        <v>9.1996783883334647E-7</v>
      </c>
      <c r="AB235" s="143">
        <v>0</v>
      </c>
      <c r="AC235" s="143">
        <v>0</v>
      </c>
      <c r="AD235" s="142">
        <f>(((Input!G235*$L$4*0.000000001*Input!U235*(230/229))-((AB235*0.000000000000001)+(Input!G235*AC235*0.000000000000001)))/Input!F235)*1000000000000</f>
        <v>224.30231416631449</v>
      </c>
      <c r="AE235" s="142">
        <f>AD235*Input!V235/100</f>
        <v>0.88984842710766476</v>
      </c>
      <c r="AF235" s="142">
        <f t="shared" si="915"/>
        <v>10.225611363639096</v>
      </c>
      <c r="AG235" s="142">
        <f>AF235*Input!V235/100</f>
        <v>4.0566876101874066E-2</v>
      </c>
      <c r="AH235" s="138">
        <f t="shared" si="916"/>
        <v>46810.036609773248</v>
      </c>
      <c r="AI235" s="147">
        <f t="shared" si="917"/>
        <v>270.82790247601196</v>
      </c>
      <c r="AJ235" s="144">
        <f t="shared" si="918"/>
        <v>-0.33770630532969914</v>
      </c>
      <c r="AK235" s="147">
        <f t="shared" si="919"/>
        <v>1.5359298376355841</v>
      </c>
      <c r="AL235" s="147">
        <f t="shared" si="920"/>
        <v>0.99938981431711282</v>
      </c>
      <c r="AM235" s="147">
        <f t="shared" si="921"/>
        <v>3.9664320786174448E-3</v>
      </c>
      <c r="AN235" s="138">
        <f>AF235/Q235</f>
        <v>0.99938981431711282</v>
      </c>
      <c r="AO235" s="142">
        <f t="shared" si="922"/>
        <v>3.9664320786174448E-3</v>
      </c>
      <c r="AP235" s="138">
        <f t="shared" si="923"/>
        <v>983.44320000000005</v>
      </c>
      <c r="AQ235" s="138" t="e">
        <f t="shared" si="924"/>
        <v>#VALUE!</v>
      </c>
      <c r="AR235" s="138" t="e">
        <f t="shared" si="925"/>
        <v>#VALUE!</v>
      </c>
      <c r="AS235" s="146">
        <f t="shared" si="926"/>
        <v>2.1349904565305443E-5</v>
      </c>
      <c r="AT235" s="146">
        <f t="shared" si="927"/>
        <v>8.9945724343396509E-8</v>
      </c>
      <c r="AU235" s="138">
        <v>0.75</v>
      </c>
      <c r="AV235" s="138">
        <f t="shared" si="928"/>
        <v>0.375</v>
      </c>
      <c r="AW235" s="138">
        <f t="shared" si="929"/>
        <v>983.44150000000002</v>
      </c>
      <c r="AX235" s="148">
        <f t="shared" si="930"/>
        <v>328.82292117600002</v>
      </c>
      <c r="AY235" s="148">
        <f t="shared" si="931"/>
        <v>4067.3965869548883</v>
      </c>
      <c r="AZ235" s="138" t="str">
        <f>Input!B235</f>
        <v>Hu1-13</v>
      </c>
      <c r="BA235" s="149">
        <f>Input!E235</f>
        <v>0</v>
      </c>
      <c r="BB235" s="138">
        <f t="shared" si="932"/>
        <v>-5.4407778135489435</v>
      </c>
      <c r="BC235" s="144">
        <f t="shared" si="933"/>
        <v>25.256650269896539</v>
      </c>
      <c r="BD235" s="138">
        <f t="shared" si="934"/>
        <v>983383.5</v>
      </c>
      <c r="BE235" s="150">
        <f t="shared" si="935"/>
        <v>2033698.2934774442</v>
      </c>
      <c r="BF235" s="151">
        <f t="shared" si="936"/>
        <v>413.58805652953311</v>
      </c>
      <c r="BG235" s="152"/>
      <c r="BH235" s="152"/>
      <c r="BI235" s="152"/>
      <c r="BJ235" s="152"/>
      <c r="BK235" s="152"/>
      <c r="BL235" s="152"/>
      <c r="BM235" s="156"/>
      <c r="BN235" s="152"/>
      <c r="BO235" s="152"/>
      <c r="BP235" s="152"/>
      <c r="BQ235" s="152"/>
      <c r="BR235" s="152"/>
      <c r="BS235" s="152"/>
      <c r="BT235" s="152"/>
      <c r="BU235" s="152"/>
      <c r="BV235" s="152"/>
      <c r="BW235" s="152"/>
      <c r="BX235" s="152"/>
      <c r="BY235" s="152"/>
      <c r="BZ235" s="152"/>
      <c r="CA235" s="152"/>
      <c r="CB235" s="152"/>
      <c r="CC235" s="152"/>
      <c r="CD235" s="152"/>
      <c r="CE235" s="152"/>
      <c r="CF235" s="152"/>
      <c r="CG235" s="152"/>
      <c r="CH235" s="152"/>
      <c r="CI235" s="152"/>
      <c r="CJ235" s="152"/>
      <c r="CK235" s="152"/>
      <c r="CL235" s="152"/>
      <c r="CM235" s="152"/>
      <c r="CN235" s="152"/>
      <c r="CO235" s="152"/>
      <c r="CP235" s="152"/>
      <c r="CQ235" s="152"/>
      <c r="CR235" s="152"/>
      <c r="CS235" s="152"/>
      <c r="CT235" s="152"/>
      <c r="CU235" s="152"/>
      <c r="CV235" s="152"/>
      <c r="CW235" s="152"/>
      <c r="CX235" s="152"/>
      <c r="CY235" s="152"/>
      <c r="CZ235" s="152"/>
      <c r="DA235" s="152"/>
      <c r="DB235" s="152"/>
      <c r="DC235" s="152"/>
      <c r="DD235" s="152"/>
      <c r="DE235" s="152"/>
    </row>
    <row r="236" spans="1:109" s="76" customFormat="1" ht="15" customHeight="1" x14ac:dyDescent="0.2">
      <c r="A236" s="58"/>
      <c r="B236" s="58"/>
      <c r="C236" s="58"/>
      <c r="D236" s="58"/>
      <c r="E236" s="60"/>
      <c r="F236" s="61"/>
      <c r="G236" s="59"/>
      <c r="H236" s="61"/>
      <c r="I236" s="58"/>
      <c r="J236" s="63"/>
      <c r="K236" s="58"/>
      <c r="L236" s="64"/>
      <c r="M236" s="65"/>
      <c r="N236" s="58"/>
      <c r="O236" s="63"/>
      <c r="P236" s="58"/>
      <c r="Q236" s="66"/>
      <c r="R236" s="67"/>
      <c r="S236" s="65"/>
      <c r="T236" s="58"/>
      <c r="U236" s="58"/>
      <c r="V236" s="58"/>
      <c r="W236" s="68"/>
      <c r="X236" s="63"/>
      <c r="Y236" s="63"/>
      <c r="Z236" s="63"/>
      <c r="AA236" s="63"/>
      <c r="AB236" s="64"/>
      <c r="AC236" s="64"/>
      <c r="AD236" s="63"/>
      <c r="AE236" s="63"/>
      <c r="AF236" s="63"/>
      <c r="AG236" s="63"/>
      <c r="AH236" s="58"/>
      <c r="AI236" s="68"/>
      <c r="AJ236" s="65"/>
      <c r="AK236" s="68"/>
      <c r="AL236" s="68"/>
      <c r="AM236" s="68"/>
      <c r="AN236" s="58"/>
      <c r="AO236" s="63"/>
      <c r="AP236" s="58"/>
      <c r="AQ236" s="58"/>
      <c r="AR236" s="58"/>
      <c r="AS236" s="67"/>
      <c r="AT236" s="67"/>
      <c r="AU236" s="58"/>
      <c r="AV236" s="58"/>
      <c r="AW236" s="58"/>
      <c r="AX236" s="57"/>
      <c r="AY236" s="57"/>
      <c r="AZ236" s="58"/>
      <c r="BA236" s="69"/>
      <c r="BB236" s="58"/>
      <c r="BC236" s="65"/>
      <c r="BD236" s="58"/>
      <c r="BE236" s="62"/>
      <c r="BF236" s="74"/>
      <c r="BG236" s="75"/>
      <c r="BH236" s="75"/>
      <c r="BI236" s="75"/>
      <c r="BJ236" s="75"/>
      <c r="BK236" s="75"/>
      <c r="BL236" s="75"/>
      <c r="BM236" s="103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</row>
    <row r="237" spans="1:109" s="155" customFormat="1" ht="15" customHeight="1" x14ac:dyDescent="0.2">
      <c r="A237" s="138">
        <f>Input!A237</f>
        <v>8307</v>
      </c>
      <c r="B237" s="138" t="str">
        <f>Input!B237</f>
        <v>Hu1-13</v>
      </c>
      <c r="C237" s="138">
        <f>Input!O237</f>
        <v>2.0758019385872455</v>
      </c>
      <c r="D237" s="138">
        <f>C237*Input!P237/100</f>
        <v>2.6749794741377449E-2</v>
      </c>
      <c r="E237" s="139">
        <f>Input!M237</f>
        <v>2.7203988546459299</v>
      </c>
      <c r="F237" s="140">
        <f>E237*Input!N237/100</f>
        <v>4.8229233628125788E-4</v>
      </c>
      <c r="G237" s="141">
        <f t="shared" ref="G237:G247" si="937">E237*137.88</f>
        <v>375.0885940785808</v>
      </c>
      <c r="H237" s="140">
        <f>G237*Input!L237/100</f>
        <v>3.3467423584677365E-2</v>
      </c>
      <c r="I237" s="138">
        <v>0</v>
      </c>
      <c r="J237" s="142">
        <f>(((C237*$G$4*0.000000001*Input!G237*(234/233))-(I237*0.000000000000001))/Input!F237)*1000000000000</f>
        <v>753.5649278110418</v>
      </c>
      <c r="K237" s="138">
        <f>J237*Input!P237/100</f>
        <v>9.7108046623009088</v>
      </c>
      <c r="L237" s="143">
        <f t="shared" ref="L237:L247" si="938">(J237/234)*602200000000*0.0000028263/(365.2425*24*60)</f>
        <v>10.421255191984057</v>
      </c>
      <c r="M237" s="144">
        <f>L237*Input!P237/100</f>
        <v>0.1342933697820955</v>
      </c>
      <c r="N237" s="138">
        <v>0</v>
      </c>
      <c r="O237" s="142">
        <f>(((G237*$D$4*0.000000001*Input!G237*(238/236))-(N237*0.000000001))/Input!F237)*1000000</f>
        <v>13.716574841951857</v>
      </c>
      <c r="P237" s="138">
        <f>O237*Input!N237/100</f>
        <v>2.4317753681611168E-3</v>
      </c>
      <c r="Q237" s="145">
        <f t="shared" ref="Q237:Q247" si="939">(O237/238.05)*602200000000000000*0.00000000015512/(365.2425*24*60)</f>
        <v>10.233925239616356</v>
      </c>
      <c r="R237" s="146">
        <f>Q237*Input!N237/100</f>
        <v>1.8143456077085835E-3</v>
      </c>
      <c r="S237" s="144">
        <f>Input!S237*0.0000028263/0.000000000155125</f>
        <v>0.99990954370922813</v>
      </c>
      <c r="T237" s="138">
        <f>S237*Input!T237/100</f>
        <v>2.134087170810517E-3</v>
      </c>
      <c r="U237" s="144">
        <f>S237</f>
        <v>0.99990954370922813</v>
      </c>
      <c r="V237" s="138">
        <f>U237*Input!T237/100</f>
        <v>2.134087170810517E-3</v>
      </c>
      <c r="W237" s="147">
        <v>0</v>
      </c>
      <c r="X237" s="142">
        <f>((($L$4*0.000000001*Input!G237/Input!W237*(232/229))-(W237*0.000000001))/Input!F237)*1000000000</f>
        <v>0.89079711243332227</v>
      </c>
      <c r="Y237" s="142">
        <f>X237*Input!X237/100</f>
        <v>7.9034444562739777E-3</v>
      </c>
      <c r="Z237" s="142">
        <f t="shared" ref="Z237:Z247" si="940">(X237/232)*6.022E+23*0.000000001*0.000000000049475/(365.2425*24*60)</f>
        <v>2.1750716653621928E-4</v>
      </c>
      <c r="AA237" s="142">
        <f>Z237*Input!X237/100</f>
        <v>1.9297949954785218E-6</v>
      </c>
      <c r="AB237" s="143">
        <v>0</v>
      </c>
      <c r="AC237" s="143">
        <v>0</v>
      </c>
      <c r="AD237" s="142">
        <f>(((Input!G237*$L$4*0.000000001*Input!U237*(230/229))-((AB237*0.000000000000001)+(Input!G237*AC237*0.000000000000001)))/Input!F237)*1000000000000</f>
        <v>224.43567085596123</v>
      </c>
      <c r="AE237" s="142">
        <f>AD237*Input!V237/100</f>
        <v>0.72939498372249378</v>
      </c>
      <c r="AF237" s="142">
        <f t="shared" ref="AF237:AF247" si="941">(AD237/230)*602200000000*0.0000091577/(365.2425*24*60)</f>
        <v>10.231690898244601</v>
      </c>
      <c r="AG237" s="142">
        <f>AF237*Input!V237/100</f>
        <v>3.3252040496576374E-2</v>
      </c>
      <c r="AH237" s="138">
        <f t="shared" ref="AH237:AH247" si="942">AF237/Z237</f>
        <v>47040.707031328187</v>
      </c>
      <c r="AI237" s="147">
        <f t="shared" ref="AI237:AI247" si="943">AH237*SQRT((AG237/AF237)^2+(AA237/Z237)^2)</f>
        <v>444.47893433118384</v>
      </c>
      <c r="AJ237" s="144">
        <f t="shared" ref="AJ237:AJ247" si="944">(U237-1)*1000</f>
        <v>-9.0456290771867565E-2</v>
      </c>
      <c r="AK237" s="147">
        <f t="shared" ref="AK237:AK247" si="945">V237*1000</f>
        <v>2.1340871708105169</v>
      </c>
      <c r="AL237" s="147">
        <f t="shared" ref="AL237:AL247" si="946">AF237/Q237</f>
        <v>0.99978167308051991</v>
      </c>
      <c r="AM237" s="147">
        <f t="shared" ref="AM237:AM247" si="947">AL237*SQRT((R237/Q237)^2+(AG237/AF237)^2)</f>
        <v>3.2540281286913826E-3</v>
      </c>
      <c r="AN237" s="138">
        <f>AF237/Q237</f>
        <v>0.99978167308051991</v>
      </c>
      <c r="AO237" s="142">
        <f t="shared" ref="AO237:AO247" si="948">AN237*SQRT((R237/Q237)^2+(AG237/AF237)^2)</f>
        <v>3.2540281286913826E-3</v>
      </c>
      <c r="AP237" s="138" t="str">
        <f t="shared" ref="AP237:AP247" si="949">ThU_Alter_Kombi(AN237,U237)</f>
        <v>Out of range</v>
      </c>
      <c r="AQ237" s="138" t="e">
        <f t="shared" ref="AQ237:AQ247" si="950">Montealter(AN237,AO237,U237,V237)</f>
        <v>#VALUE!</v>
      </c>
      <c r="AR237" s="138" t="e">
        <f t="shared" ref="AR237:AR247" si="951">(AQ237/AP237)*100</f>
        <v>#VALUE!</v>
      </c>
      <c r="AS237" s="146">
        <f t="shared" ref="AS237:AS247" si="952">Z237/Q237</f>
        <v>2.1253542647959883E-5</v>
      </c>
      <c r="AT237" s="146">
        <f t="shared" ref="AT237:AT247" si="953">AS237*SQRT((Y237/X237)^2+(P237/O237)^2)</f>
        <v>1.8860605081453575E-7</v>
      </c>
      <c r="AU237" s="138">
        <v>0.75</v>
      </c>
      <c r="AV237" s="138">
        <f t="shared" ref="AV237:AV247" si="954">AU237/2</f>
        <v>0.375</v>
      </c>
      <c r="AW237" s="138" t="str">
        <f t="shared" ref="AW237:AW247" si="955">marincorr_age(AN237,U237,AS237,AU237)</f>
        <v>Out of range</v>
      </c>
      <c r="AX237" s="148">
        <f t="shared" ref="AX237:AX247" si="956">marincorr_age_error(AN237, AO237, U237, V237, AS237, AT237, AU237, AV237)</f>
        <v>343.04887086669999</v>
      </c>
      <c r="AY237" s="148" t="e">
        <f t="shared" ref="AY237:AY247" si="957">SQRT(((AU237*EXP(-0.0000091577*AW237*1000))/(0.0000091577*(EXP(-0.0000091577*AW237*1000)+(AJ237/1000)*EXP(-(0.0000091577-0.0000028263)*AW237*1000)-AS237*AU237*EXP(-0.0000091577*AW237*1000))))^2*AT237^2+((AS237*EXP(-0.0000091577*AW237*1000))/(0.0000091577*(EXP(-0.0000091577*AW237*1000)+(AJ237/1000)*EXP(-(0.0000091577-0.0000028263)*AW237*1000)-AS237*AU237*EXP(-0.0000091577*AW237*1000))))^2*AV237^2+((0.0000091577/(0.0000091577-0.0000028263))*(EXP(-(0.0000091577-0.0000028263)*AW237*1000)-1)/(0.0000091577*(EXP(-0.0000091577*AW237*1000)+(AJ237/1000)*EXP(-(0.0000091577-0.0000028263)*AW237*1000)-AS237*AU237*EXP(-0.0000091577*AW237*1000))))^2*T237^2+(1/(0.0000091577*(EXP(-0.0000091577*AW237*1000)+(AJ237/1000)*EXP(-(0.0000091577-0.0000028263)*AW237*1000)-AS237*AU237*EXP(-0.0000091577*AW237*1000))))^2*AO237^2)/1000</f>
        <v>#VALUE!</v>
      </c>
      <c r="AZ237" s="138" t="str">
        <f>Input!B237</f>
        <v>Hu1-13</v>
      </c>
      <c r="BA237" s="149">
        <f>Input!E237</f>
        <v>0</v>
      </c>
      <c r="BB237" s="138" t="e">
        <f t="shared" ref="BB237:BB247" si="958">((U237-1)*EXP(0.0000028263*AW237*1000))*1000</f>
        <v>#VALUE!</v>
      </c>
      <c r="BC237" s="144" t="e">
        <f t="shared" ref="BC237:BC247" si="959">SQRT((EXP(0.0000028263*AW237*1000)*V237)^2+((U237-1)*0.0000028263*EXP(0.0000028263*AW237*1000)*AX237*1000)^2)*1000</f>
        <v>#VALUE!</v>
      </c>
      <c r="BD237" s="138" t="e">
        <f t="shared" ref="BD237:BD247" si="960">AW237*1000-58</f>
        <v>#VALUE!</v>
      </c>
      <c r="BE237" s="150" t="e">
        <f t="shared" ref="BE237:BE247" si="961">AY237/2*1000</f>
        <v>#VALUE!</v>
      </c>
      <c r="BF237" s="151" t="e">
        <f t="shared" ref="BF237:BF247" si="962">AY237/AW237*100</f>
        <v>#VALUE!</v>
      </c>
      <c r="BG237" s="152"/>
      <c r="BH237" s="152"/>
      <c r="BI237" s="152"/>
      <c r="BJ237" s="152"/>
      <c r="BK237" s="152"/>
      <c r="BL237" s="152"/>
      <c r="BM237" s="156"/>
      <c r="BN237" s="152"/>
      <c r="BO237" s="152"/>
      <c r="BP237" s="152"/>
      <c r="BQ237" s="152"/>
      <c r="BR237" s="152"/>
      <c r="BS237" s="152"/>
      <c r="BT237" s="152"/>
      <c r="BU237" s="152"/>
      <c r="BV237" s="152"/>
      <c r="BW237" s="152"/>
      <c r="BX237" s="152"/>
      <c r="BY237" s="152"/>
      <c r="BZ237" s="152"/>
      <c r="CA237" s="152"/>
      <c r="CB237" s="152"/>
      <c r="CC237" s="152"/>
      <c r="CD237" s="152"/>
      <c r="CE237" s="152"/>
      <c r="CF237" s="152"/>
      <c r="CG237" s="152"/>
      <c r="CH237" s="152"/>
      <c r="CI237" s="152"/>
      <c r="CJ237" s="152"/>
      <c r="CK237" s="152"/>
      <c r="CL237" s="152"/>
      <c r="CM237" s="152"/>
      <c r="CN237" s="152"/>
      <c r="CO237" s="152"/>
      <c r="CP237" s="152"/>
      <c r="CQ237" s="152"/>
      <c r="CR237" s="152"/>
      <c r="CS237" s="152"/>
      <c r="CT237" s="152"/>
      <c r="CU237" s="152"/>
      <c r="CV237" s="152"/>
      <c r="CW237" s="152"/>
      <c r="CX237" s="152"/>
      <c r="CY237" s="152"/>
      <c r="CZ237" s="152"/>
      <c r="DA237" s="152"/>
      <c r="DB237" s="152"/>
      <c r="DC237" s="152"/>
      <c r="DD237" s="152"/>
      <c r="DE237" s="152"/>
    </row>
    <row r="238" spans="1:109" ht="15" customHeight="1" x14ac:dyDescent="0.2">
      <c r="A238" s="9">
        <f>Input!A238</f>
        <v>8456</v>
      </c>
      <c r="B238" s="9" t="str">
        <f>Input!B238</f>
        <v>7H20-8</v>
      </c>
      <c r="C238" s="9">
        <f>Input!O238</f>
        <v>0.62448380076852072</v>
      </c>
      <c r="D238" s="9">
        <f>C238*Input!P238/100</f>
        <v>1.9721038911781983E-3</v>
      </c>
      <c r="E238" s="11">
        <f>Input!M238</f>
        <v>0.45423041345239423</v>
      </c>
      <c r="F238" s="12">
        <f>E238*Input!N238/100</f>
        <v>4.6746092586069212E-5</v>
      </c>
      <c r="G238" s="13">
        <f t="shared" si="937"/>
        <v>62.629289406816113</v>
      </c>
      <c r="H238" s="12">
        <f>G238*Input!L238/100</f>
        <v>1.0738999827201024E-2</v>
      </c>
      <c r="I238" s="9">
        <v>0.3</v>
      </c>
      <c r="J238" s="21">
        <f>(((C238*$G$4*0.000000001*Input!G238*(234/233))-(I238*0.000000000000001))/Input!F238)*1000000000000</f>
        <v>52.352617577897391</v>
      </c>
      <c r="K238" s="9">
        <f>J238*Input!P238/100</f>
        <v>0.16532822902960401</v>
      </c>
      <c r="L238" s="14">
        <f t="shared" si="938"/>
        <v>0.72399864645030909</v>
      </c>
      <c r="M238" s="22">
        <f>L238*Input!P238/100</f>
        <v>2.2863692318604279E-3</v>
      </c>
      <c r="N238" s="9">
        <v>5.0000000000000001E-3</v>
      </c>
      <c r="O238" s="21">
        <f>(((G238*$D$4*0.000000001*Input!G238*(238/236))-(N238*0.000000001))/Input!F238)*1000000</f>
        <v>0.52885721736036773</v>
      </c>
      <c r="P238" s="58">
        <f>O238*Input!N238/100</f>
        <v>5.4426140820554453E-5</v>
      </c>
      <c r="Q238" s="66">
        <f t="shared" si="939"/>
        <v>0.39457993611817577</v>
      </c>
      <c r="R238" s="67">
        <f>Q238*Input!N238/100</f>
        <v>4.0607299027366121E-5</v>
      </c>
      <c r="S238" s="65">
        <f>Input!S238*0.0000028263/0.000000000155125</f>
        <v>1.8252794477850267</v>
      </c>
      <c r="T238" s="9">
        <f>S238*Input!T238/100</f>
        <v>3.2360398486018195E-3</v>
      </c>
      <c r="U238" s="9">
        <f>S238*1/((U237+U239)/2)</f>
        <v>1.8269436668452255</v>
      </c>
      <c r="V238" s="9">
        <f>U238*Input!T238/100</f>
        <v>3.2389903443202374E-3</v>
      </c>
      <c r="W238" s="3">
        <v>3.0000000000000001E-3</v>
      </c>
      <c r="X238" s="21">
        <f>((($L$4*0.000000001*Input!G238/Input!W238*(232/229))-(W238*0.000000001))/Input!F238)*1000000000</f>
        <v>38.107206436025628</v>
      </c>
      <c r="Y238" s="21">
        <f>X238*Input!X238/100</f>
        <v>0.11772626196606226</v>
      </c>
      <c r="Z238" s="21">
        <f t="shared" si="940"/>
        <v>9.3046894526514629E-3</v>
      </c>
      <c r="AA238" s="21">
        <f>Z238*Input!X238/100</f>
        <v>2.874538467821488E-5</v>
      </c>
      <c r="AB238" s="14">
        <v>0.05</v>
      </c>
      <c r="AC238" s="14">
        <v>0</v>
      </c>
      <c r="AD238" s="21">
        <f>(((Input!G238*$L$4*0.000000001*Input!U238*(230/229))-((AB238*0.000000000000001)+(Input!G238*AC238*0.000000000000001)))/Input!F238)*1000000000000</f>
        <v>12.861556707422409</v>
      </c>
      <c r="AE238" s="21">
        <f>AD238*Input!V238/100</f>
        <v>4.413590687438039E-2</v>
      </c>
      <c r="AF238" s="21">
        <f t="shared" si="941"/>
        <v>0.58633938267792673</v>
      </c>
      <c r="AG238" s="21">
        <f>AF238*Input!V238/100</f>
        <v>2.0120908362298087E-3</v>
      </c>
      <c r="AH238" s="9">
        <f t="shared" si="942"/>
        <v>63.015470388519368</v>
      </c>
      <c r="AI238" s="3">
        <f t="shared" si="943"/>
        <v>0.29096518808706934</v>
      </c>
      <c r="AJ238" s="22">
        <f t="shared" si="944"/>
        <v>826.94366684522549</v>
      </c>
      <c r="AK238" s="3">
        <f t="shared" si="945"/>
        <v>3.2389903443202375</v>
      </c>
      <c r="AL238" s="3">
        <f t="shared" si="946"/>
        <v>1.4859837741529753</v>
      </c>
      <c r="AM238" s="3">
        <f t="shared" si="947"/>
        <v>5.1016163303683748E-3</v>
      </c>
      <c r="AN238" s="9">
        <f>AL238*1/((AN237+AN239)/2)</f>
        <v>1.4829423841618259</v>
      </c>
      <c r="AO238" s="21">
        <f t="shared" si="948"/>
        <v>5.0911747595277302E-3</v>
      </c>
      <c r="AP238" s="58">
        <f t="shared" si="949"/>
        <v>150.52420000000001</v>
      </c>
      <c r="AQ238" s="58">
        <f t="shared" si="950"/>
        <v>1.1727000000000001</v>
      </c>
      <c r="AR238" s="58">
        <f t="shared" si="951"/>
        <v>0.77907738423456163</v>
      </c>
      <c r="AS238" s="67">
        <f t="shared" si="952"/>
        <v>2.3581253380974571E-2</v>
      </c>
      <c r="AT238" s="67">
        <f t="shared" si="953"/>
        <v>7.2891008906149544E-5</v>
      </c>
      <c r="AU238" s="58">
        <v>0.75</v>
      </c>
      <c r="AV238" s="58">
        <f t="shared" si="954"/>
        <v>0.375</v>
      </c>
      <c r="AW238" s="58">
        <f t="shared" si="955"/>
        <v>149.6678</v>
      </c>
      <c r="AX238" s="57">
        <f t="shared" si="956"/>
        <v>1.0921731415</v>
      </c>
      <c r="AY238" s="47">
        <f t="shared" si="957"/>
        <v>1.1990256846815144</v>
      </c>
      <c r="AZ238" s="9" t="str">
        <f>Input!B238</f>
        <v>7H20-8</v>
      </c>
      <c r="BA238" s="48">
        <f>Input!E238</f>
        <v>8</v>
      </c>
      <c r="BB238" s="58">
        <f t="shared" si="958"/>
        <v>1262.3655726418069</v>
      </c>
      <c r="BC238" s="22">
        <f t="shared" si="959"/>
        <v>6.2953800861623472</v>
      </c>
      <c r="BD238" s="9">
        <f t="shared" si="960"/>
        <v>149609.79999999999</v>
      </c>
      <c r="BE238" s="49">
        <f t="shared" si="961"/>
        <v>599.51284234075717</v>
      </c>
      <c r="BF238" s="89">
        <f t="shared" si="962"/>
        <v>0.80112468058026798</v>
      </c>
      <c r="BG238" s="85"/>
      <c r="BH238" s="85"/>
      <c r="BI238" s="85"/>
      <c r="BJ238" s="85"/>
      <c r="BK238" s="85"/>
      <c r="BL238" s="85"/>
      <c r="BM238" s="90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</row>
    <row r="239" spans="1:109" s="155" customFormat="1" ht="15" customHeight="1" x14ac:dyDescent="0.2">
      <c r="A239" s="138">
        <f>Input!A239</f>
        <v>8307</v>
      </c>
      <c r="B239" s="138" t="str">
        <f>Input!B239</f>
        <v>Hu1-13</v>
      </c>
      <c r="C239" s="138">
        <f>Input!O239</f>
        <v>2.0297315846082418</v>
      </c>
      <c r="D239" s="138">
        <f>C239*Input!P239/100</f>
        <v>2.5756228866649744E-2</v>
      </c>
      <c r="E239" s="139">
        <f>Input!M239</f>
        <v>2.7188227007267463</v>
      </c>
      <c r="F239" s="140">
        <f>E239*Input!N239/100</f>
        <v>5.9145239386772556E-4</v>
      </c>
      <c r="G239" s="141">
        <f t="shared" si="937"/>
        <v>374.87127397620378</v>
      </c>
      <c r="H239" s="140">
        <f>G239*Input!L239/100</f>
        <v>3.2503933843128004E-2</v>
      </c>
      <c r="I239" s="138">
        <v>0</v>
      </c>
      <c r="J239" s="142">
        <f>(((C239*$G$4*0.000000001*Input!G239*(234/233))-(I239*0.000000000000001))/Input!F239)*1000000000000</f>
        <v>736.84030571436665</v>
      </c>
      <c r="K239" s="138">
        <f>J239*Input!P239/100</f>
        <v>9.3501168805107699</v>
      </c>
      <c r="L239" s="143">
        <f t="shared" si="938"/>
        <v>10.18996582536607</v>
      </c>
      <c r="M239" s="144">
        <f>L239*Input!P239/100</f>
        <v>0.12930531994067795</v>
      </c>
      <c r="N239" s="138">
        <v>0</v>
      </c>
      <c r="O239" s="142">
        <f>(((G239*$D$4*0.000000001*Input!G239*(238/236))-(N239*0.000000001))/Input!F239)*1000000</f>
        <v>13.708627686277241</v>
      </c>
      <c r="P239" s="138">
        <f>O239*Input!N239/100</f>
        <v>2.9821733721447784E-3</v>
      </c>
      <c r="Q239" s="145">
        <f t="shared" si="939"/>
        <v>10.227995873285566</v>
      </c>
      <c r="R239" s="146">
        <f>Q239*Input!N239/100</f>
        <v>2.2249971070592276E-3</v>
      </c>
      <c r="S239" s="144">
        <f>Input!S239*0.0000028263/0.000000000155125</f>
        <v>0.99826859490511377</v>
      </c>
      <c r="T239" s="138">
        <f>S239*Input!T239/100</f>
        <v>3.1269961895301133E-3</v>
      </c>
      <c r="U239" s="144">
        <f>S239</f>
        <v>0.99826859490511377</v>
      </c>
      <c r="V239" s="138">
        <f>U239*Input!T239/100</f>
        <v>3.1269961895301133E-3</v>
      </c>
      <c r="W239" s="147">
        <v>0</v>
      </c>
      <c r="X239" s="142">
        <f>((($L$4*0.000000001*Input!G239/Input!W239*(232/229))-(W239*0.000000001))/Input!F239)*1000000000</f>
        <v>0.90307743749003755</v>
      </c>
      <c r="Y239" s="142">
        <f>X239*Input!X239/100</f>
        <v>6.4590429310659612E-3</v>
      </c>
      <c r="Z239" s="142">
        <f t="shared" si="940"/>
        <v>2.2050567053892486E-4</v>
      </c>
      <c r="AA239" s="142">
        <f>Z239*Input!X239/100</f>
        <v>1.5771134715898762E-6</v>
      </c>
      <c r="AB239" s="143">
        <v>0</v>
      </c>
      <c r="AC239" s="143">
        <v>0</v>
      </c>
      <c r="AD239" s="142">
        <f>(((Input!G239*$L$4*0.000000001*Input!U239*(230/229))-((AB239*0.000000000000001)+(Input!G239*AC239*0.000000000000001)))/Input!F239)*1000000000000</f>
        <v>225.32386673543166</v>
      </c>
      <c r="AE239" s="142">
        <f>AD239*Input!V239/100</f>
        <v>0.69568616541140016</v>
      </c>
      <c r="AF239" s="142">
        <f t="shared" si="941"/>
        <v>10.27218243713936</v>
      </c>
      <c r="AG239" s="142">
        <f>AF239*Input!V239/100</f>
        <v>3.1715305234357082E-2</v>
      </c>
      <c r="AH239" s="138">
        <f t="shared" si="942"/>
        <v>46584.663387720269</v>
      </c>
      <c r="AI239" s="147">
        <f t="shared" si="943"/>
        <v>362.90444710295327</v>
      </c>
      <c r="AJ239" s="144">
        <f t="shared" si="944"/>
        <v>-1.7314050948862292</v>
      </c>
      <c r="AK239" s="147">
        <f t="shared" si="945"/>
        <v>3.1269961895301135</v>
      </c>
      <c r="AL239" s="147">
        <f t="shared" si="946"/>
        <v>1.0043201585531731</v>
      </c>
      <c r="AM239" s="147">
        <f t="shared" si="947"/>
        <v>3.1085201501985719E-3</v>
      </c>
      <c r="AN239" s="138">
        <f>AF239/Q239</f>
        <v>1.0043201585531731</v>
      </c>
      <c r="AO239" s="142">
        <f t="shared" si="948"/>
        <v>3.1085201501985719E-3</v>
      </c>
      <c r="AP239" s="138" t="str">
        <f t="shared" si="949"/>
        <v>Out of range</v>
      </c>
      <c r="AQ239" s="138" t="e">
        <f t="shared" si="950"/>
        <v>#VALUE!</v>
      </c>
      <c r="AR239" s="138" t="e">
        <f t="shared" si="951"/>
        <v>#VALUE!</v>
      </c>
      <c r="AS239" s="146">
        <f t="shared" si="952"/>
        <v>2.1559030065201937E-5</v>
      </c>
      <c r="AT239" s="146">
        <f t="shared" si="953"/>
        <v>1.5426705495341396E-7</v>
      </c>
      <c r="AU239" s="138">
        <v>0.75</v>
      </c>
      <c r="AV239" s="138">
        <f t="shared" si="954"/>
        <v>0.375</v>
      </c>
      <c r="AW239" s="138" t="str">
        <f t="shared" si="955"/>
        <v>Out of range</v>
      </c>
      <c r="AX239" s="148">
        <f t="shared" si="956"/>
        <v>216.21579475479999</v>
      </c>
      <c r="AY239" s="148" t="e">
        <f t="shared" si="957"/>
        <v>#VALUE!</v>
      </c>
      <c r="AZ239" s="138" t="str">
        <f>Input!B239</f>
        <v>Hu1-13</v>
      </c>
      <c r="BA239" s="149">
        <f>Input!E239</f>
        <v>0</v>
      </c>
      <c r="BB239" s="138" t="e">
        <f t="shared" si="958"/>
        <v>#VALUE!</v>
      </c>
      <c r="BC239" s="144" t="e">
        <f t="shared" si="959"/>
        <v>#VALUE!</v>
      </c>
      <c r="BD239" s="138" t="e">
        <f t="shared" si="960"/>
        <v>#VALUE!</v>
      </c>
      <c r="BE239" s="150" t="e">
        <f t="shared" si="961"/>
        <v>#VALUE!</v>
      </c>
      <c r="BF239" s="151" t="e">
        <f t="shared" si="962"/>
        <v>#VALUE!</v>
      </c>
      <c r="BG239" s="152"/>
      <c r="BH239" s="152"/>
      <c r="BI239" s="152"/>
      <c r="BJ239" s="152"/>
      <c r="BK239" s="152"/>
      <c r="BL239" s="152"/>
      <c r="BM239" s="156"/>
      <c r="BN239" s="152"/>
      <c r="BO239" s="152"/>
      <c r="BP239" s="152"/>
      <c r="BQ239" s="152"/>
      <c r="BR239" s="152"/>
      <c r="BS239" s="152"/>
      <c r="BT239" s="152"/>
      <c r="BU239" s="152"/>
      <c r="BV239" s="152"/>
      <c r="BW239" s="152"/>
      <c r="BX239" s="152"/>
      <c r="BY239" s="152"/>
      <c r="BZ239" s="152"/>
      <c r="CA239" s="152"/>
      <c r="CB239" s="152"/>
      <c r="CC239" s="152"/>
      <c r="CD239" s="152"/>
      <c r="CE239" s="152"/>
      <c r="CF239" s="152"/>
      <c r="CG239" s="152"/>
      <c r="CH239" s="152"/>
      <c r="CI239" s="152"/>
      <c r="CJ239" s="152"/>
      <c r="CK239" s="152"/>
      <c r="CL239" s="152"/>
      <c r="CM239" s="152"/>
      <c r="CN239" s="152"/>
      <c r="CO239" s="152"/>
      <c r="CP239" s="152"/>
      <c r="CQ239" s="152"/>
      <c r="CR239" s="152"/>
      <c r="CS239" s="152"/>
      <c r="CT239" s="152"/>
      <c r="CU239" s="152"/>
      <c r="CV239" s="152"/>
      <c r="CW239" s="152"/>
      <c r="CX239" s="152"/>
      <c r="CY239" s="152"/>
      <c r="CZ239" s="152"/>
      <c r="DA239" s="152"/>
      <c r="DB239" s="152"/>
      <c r="DC239" s="152"/>
      <c r="DD239" s="152"/>
      <c r="DE239" s="152"/>
    </row>
    <row r="240" spans="1:109" ht="15" customHeight="1" x14ac:dyDescent="0.2">
      <c r="A240" s="9">
        <f>Input!A240</f>
        <v>8457</v>
      </c>
      <c r="B240" s="9" t="str">
        <f>Input!B240</f>
        <v>7H20-15</v>
      </c>
      <c r="C240" s="9">
        <f>Input!O240</f>
        <v>0.60455806832897019</v>
      </c>
      <c r="D240" s="9">
        <f>C240*Input!P240/100</f>
        <v>3.503421336538956E-3</v>
      </c>
      <c r="E240" s="11">
        <f>Input!M240</f>
        <v>0.43848980337990634</v>
      </c>
      <c r="F240" s="12">
        <f>E240*Input!N240/100</f>
        <v>3.8132747431080163E-5</v>
      </c>
      <c r="G240" s="13">
        <f t="shared" si="937"/>
        <v>60.458974090021485</v>
      </c>
      <c r="H240" s="12">
        <f>G240*Input!L240/100</f>
        <v>7.8864588913178831E-3</v>
      </c>
      <c r="I240" s="9">
        <v>0.3</v>
      </c>
      <c r="J240" s="21">
        <f>(((C240*$G$4*0.000000001*Input!G240*(234/233))-(I240*0.000000000000001))/Input!F240)*1000000000000</f>
        <v>50.847097029167003</v>
      </c>
      <c r="K240" s="9">
        <f>J240*Input!P240/100</f>
        <v>0.29465954383081039</v>
      </c>
      <c r="L240" s="14">
        <f t="shared" si="938"/>
        <v>0.70317839161086215</v>
      </c>
      <c r="M240" s="22">
        <f>L240*Input!P240/100</f>
        <v>4.0749273057788561E-3</v>
      </c>
      <c r="N240" s="9">
        <v>5.0000000000000001E-3</v>
      </c>
      <c r="O240" s="21">
        <f>(((G240*$D$4*0.000000001*Input!G240*(238/236))-(N240*0.000000001))/Input!F240)*1000000</f>
        <v>0.51219079323909522</v>
      </c>
      <c r="P240" s="58">
        <f>O240*Input!N240/100</f>
        <v>4.4542066895428366E-5</v>
      </c>
      <c r="Q240" s="66">
        <f t="shared" si="939"/>
        <v>0.38214513075064493</v>
      </c>
      <c r="R240" s="67">
        <f>Q240*Input!N240/100</f>
        <v>3.3232799578479818E-5</v>
      </c>
      <c r="S240" s="65">
        <f>Input!S240*0.0000028263/0.000000000155125</f>
        <v>1.8396036790924681</v>
      </c>
      <c r="T240" s="9">
        <f>S240*Input!T240/100</f>
        <v>4.2041316938996962E-3</v>
      </c>
      <c r="U240" s="9">
        <f>S240*1/((U239+U241)/2)</f>
        <v>1.839621487099574</v>
      </c>
      <c r="V240" s="9">
        <f>U240*Input!T240/100</f>
        <v>4.2041723913650957E-3</v>
      </c>
      <c r="W240" s="3">
        <v>3.0000000000000001E-3</v>
      </c>
      <c r="X240" s="21">
        <f>((($L$4*0.000000001*Input!G240/Input!W240*(232/229))-(W240*0.000000001))/Input!F240)*1000000000</f>
        <v>21.828247029056804</v>
      </c>
      <c r="Y240" s="21">
        <f>X240*Input!X240/100</f>
        <v>8.4824294468713188E-2</v>
      </c>
      <c r="Z240" s="21">
        <f t="shared" si="940"/>
        <v>5.3298333542792804E-3</v>
      </c>
      <c r="AA240" s="21">
        <f>Z240*Input!X240/100</f>
        <v>2.0711665637224104E-5</v>
      </c>
      <c r="AB240" s="14">
        <v>0.05</v>
      </c>
      <c r="AC240" s="14">
        <v>0</v>
      </c>
      <c r="AD240" s="21">
        <f>(((Input!G240*$L$4*0.000000001*Input!U240*(230/229))-((AB240*0.000000000000001)+(Input!G240*AC240*0.000000000000001)))/Input!F240)*1000000000000</f>
        <v>12.609395012784761</v>
      </c>
      <c r="AE240" s="21">
        <f>AD240*Input!V240/100</f>
        <v>5.6232051579735362E-2</v>
      </c>
      <c r="AF240" s="21">
        <f t="shared" si="941"/>
        <v>0.57484370328761369</v>
      </c>
      <c r="AG240" s="21">
        <f>AF240*Input!V240/100</f>
        <v>2.5635362157170102E-3</v>
      </c>
      <c r="AH240" s="9">
        <f t="shared" si="942"/>
        <v>107.85397311270086</v>
      </c>
      <c r="AI240" s="3">
        <f t="shared" si="943"/>
        <v>0.6379666020483149</v>
      </c>
      <c r="AJ240" s="22">
        <f t="shared" si="944"/>
        <v>839.62148709957398</v>
      </c>
      <c r="AK240" s="3">
        <f t="shared" si="945"/>
        <v>4.2041723913650957</v>
      </c>
      <c r="AL240" s="3">
        <f t="shared" si="946"/>
        <v>1.5042549466964352</v>
      </c>
      <c r="AM240" s="3">
        <f t="shared" si="947"/>
        <v>6.7095545317811421E-3</v>
      </c>
      <c r="AN240" s="9">
        <f>AL240*1/((AN239+AN241)/2)</f>
        <v>1.5001715111458278</v>
      </c>
      <c r="AO240" s="21">
        <f t="shared" si="948"/>
        <v>6.6913408416324179E-3</v>
      </c>
      <c r="AP240" s="58">
        <f t="shared" si="949"/>
        <v>151.66</v>
      </c>
      <c r="AQ240" s="58">
        <f t="shared" si="950"/>
        <v>1.4426000000000001</v>
      </c>
      <c r="AR240" s="58">
        <f t="shared" si="951"/>
        <v>0.95120664644599773</v>
      </c>
      <c r="AS240" s="67">
        <f t="shared" si="952"/>
        <v>1.3947144488822682E-2</v>
      </c>
      <c r="AT240" s="67">
        <f t="shared" si="953"/>
        <v>5.4211998642630809E-5</v>
      </c>
      <c r="AU240" s="58">
        <v>0.75</v>
      </c>
      <c r="AV240" s="58">
        <f t="shared" si="954"/>
        <v>0.375</v>
      </c>
      <c r="AW240" s="58">
        <f t="shared" si="955"/>
        <v>151.15960000000001</v>
      </c>
      <c r="AX240" s="57">
        <f t="shared" si="956"/>
        <v>1.3999578132999999</v>
      </c>
      <c r="AY240" s="47">
        <f t="shared" si="957"/>
        <v>1.4895228438441828</v>
      </c>
      <c r="AZ240" s="9" t="str">
        <f>Input!B240</f>
        <v>7H20-15</v>
      </c>
      <c r="BA240" s="48">
        <f>Input!E240</f>
        <v>15</v>
      </c>
      <c r="BB240" s="58">
        <f t="shared" si="958"/>
        <v>1287.1343049038283</v>
      </c>
      <c r="BC240" s="22">
        <f t="shared" si="959"/>
        <v>8.2142736723388907</v>
      </c>
      <c r="BD240" s="9">
        <f t="shared" si="960"/>
        <v>151101.6</v>
      </c>
      <c r="BE240" s="49">
        <f t="shared" si="961"/>
        <v>744.76142192209136</v>
      </c>
      <c r="BF240" s="89">
        <f t="shared" si="962"/>
        <v>0.98539745000925016</v>
      </c>
      <c r="BG240" s="85"/>
      <c r="BH240" s="85"/>
      <c r="BI240" s="85"/>
      <c r="BJ240" s="85"/>
      <c r="BK240" s="85"/>
      <c r="BL240" s="85"/>
      <c r="BM240" s="90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</row>
    <row r="241" spans="1:109" s="155" customFormat="1" ht="15" customHeight="1" x14ac:dyDescent="0.2">
      <c r="A241" s="138">
        <f>Input!A241</f>
        <v>8307</v>
      </c>
      <c r="B241" s="138" t="str">
        <f>Input!B241</f>
        <v>Hu1-13</v>
      </c>
      <c r="C241" s="138">
        <f>Input!O241</f>
        <v>2.1093737425156105</v>
      </c>
      <c r="D241" s="138">
        <f>C241*Input!P241/100</f>
        <v>2.632588869430719E-2</v>
      </c>
      <c r="E241" s="139">
        <f>Input!M241</f>
        <v>2.7193615544550509</v>
      </c>
      <c r="F241" s="140">
        <f>E241*Input!N241/100</f>
        <v>5.5349755421789501E-4</v>
      </c>
      <c r="G241" s="141">
        <f t="shared" si="937"/>
        <v>374.94557112826243</v>
      </c>
      <c r="H241" s="140">
        <f>G241*Input!L241/100</f>
        <v>0.10010949274592008</v>
      </c>
      <c r="I241" s="138">
        <v>0</v>
      </c>
      <c r="J241" s="142">
        <f>(((C241*$G$4*0.000000001*Input!G241*(234/233))-(I241*0.000000000000001))/Input!F241)*1000000000000</f>
        <v>765.752282265958</v>
      </c>
      <c r="K241" s="138">
        <f>J241*Input!P241/100</f>
        <v>9.5569167966904871</v>
      </c>
      <c r="L241" s="143">
        <f t="shared" si="938"/>
        <v>10.589797445216011</v>
      </c>
      <c r="M241" s="144">
        <f>L241*Input!P241/100</f>
        <v>0.13216521246042398</v>
      </c>
      <c r="N241" s="138">
        <v>0</v>
      </c>
      <c r="O241" s="142">
        <f>(((G241*$D$4*0.000000001*Input!G241*(238/236))-(N241*0.000000001))/Input!F241)*1000000</f>
        <v>13.711344650916651</v>
      </c>
      <c r="P241" s="138">
        <f>O241*Input!N241/100</f>
        <v>2.7908005527576222E-3</v>
      </c>
      <c r="Q241" s="145">
        <f t="shared" si="939"/>
        <v>10.23002299837465</v>
      </c>
      <c r="R241" s="146">
        <f>Q241*Input!N241/100</f>
        <v>2.0822140034732844E-3</v>
      </c>
      <c r="S241" s="144">
        <f>Input!S241*0.0000028263/0.000000000155125</f>
        <v>1.0017120445827039</v>
      </c>
      <c r="T241" s="138">
        <f>S241*Input!T241/100</f>
        <v>2.2988058265170576E-3</v>
      </c>
      <c r="U241" s="144">
        <f>S241</f>
        <v>1.0017120445827039</v>
      </c>
      <c r="V241" s="138">
        <f>U241*Input!T241/100</f>
        <v>2.2988058265170576E-3</v>
      </c>
      <c r="W241" s="147">
        <v>0</v>
      </c>
      <c r="X241" s="142">
        <f>((($L$4*0.000000001*Input!G241/Input!W241*(232/229))-(W241*0.000000001))/Input!F241)*1000000000</f>
        <v>0.89551594431314929</v>
      </c>
      <c r="Y241" s="142">
        <f>X241*Input!X241/100</f>
        <v>6.2010972280152239E-3</v>
      </c>
      <c r="Z241" s="142">
        <f t="shared" si="940"/>
        <v>2.1865937026164256E-4</v>
      </c>
      <c r="AA241" s="142">
        <f>Z241*Input!X241/100</f>
        <v>1.5141305114885564E-6</v>
      </c>
      <c r="AB241" s="143">
        <v>0</v>
      </c>
      <c r="AC241" s="143">
        <v>0</v>
      </c>
      <c r="AD241" s="142">
        <f>(((Input!G241*$L$4*0.000000001*Input!U241*(230/229))-((AB241*0.000000000000001)+(Input!G241*AC241*0.000000000000001)))/Input!F241)*1000000000000</f>
        <v>224.65126452428271</v>
      </c>
      <c r="AE241" s="142">
        <f>AD241*Input!V241/100</f>
        <v>0.76768331284778168</v>
      </c>
      <c r="AF241" s="142">
        <f t="shared" si="941"/>
        <v>10.241519495300814</v>
      </c>
      <c r="AG241" s="142">
        <f>AF241*Input!V241/100</f>
        <v>3.4997548896048322E-2</v>
      </c>
      <c r="AH241" s="138">
        <f t="shared" si="942"/>
        <v>46837.780073390211</v>
      </c>
      <c r="AI241" s="147">
        <f t="shared" si="943"/>
        <v>361.67626015866927</v>
      </c>
      <c r="AJ241" s="144">
        <f t="shared" si="944"/>
        <v>1.7120445827039088</v>
      </c>
      <c r="AK241" s="147">
        <f t="shared" si="945"/>
        <v>2.2988058265170577</v>
      </c>
      <c r="AL241" s="147">
        <f t="shared" si="946"/>
        <v>1.0011237997146234</v>
      </c>
      <c r="AM241" s="147">
        <f t="shared" si="947"/>
        <v>3.4271257193615443E-3</v>
      </c>
      <c r="AN241" s="138">
        <f>AF241/Q241</f>
        <v>1.0011237997146234</v>
      </c>
      <c r="AO241" s="142">
        <f t="shared" si="948"/>
        <v>3.4271257193615443E-3</v>
      </c>
      <c r="AP241" s="138">
        <f t="shared" si="949"/>
        <v>723.40269999999998</v>
      </c>
      <c r="AQ241" s="138" t="e">
        <f t="shared" si="950"/>
        <v>#VALUE!</v>
      </c>
      <c r="AR241" s="138" t="e">
        <f t="shared" si="951"/>
        <v>#VALUE!</v>
      </c>
      <c r="AS241" s="146">
        <f t="shared" si="952"/>
        <v>2.1374279441637936E-5</v>
      </c>
      <c r="AT241" s="146">
        <f t="shared" si="953"/>
        <v>1.480724398018194E-7</v>
      </c>
      <c r="AU241" s="138">
        <v>0.75</v>
      </c>
      <c r="AV241" s="138">
        <f t="shared" si="954"/>
        <v>0.375</v>
      </c>
      <c r="AW241" s="138">
        <f t="shared" si="955"/>
        <v>723.40099999999995</v>
      </c>
      <c r="AX241" s="148">
        <f t="shared" si="956"/>
        <v>319.81762927969999</v>
      </c>
      <c r="AY241" s="148">
        <f t="shared" si="957"/>
        <v>385.82908346021037</v>
      </c>
      <c r="AZ241" s="138" t="str">
        <f>Input!B241</f>
        <v>Hu1-13</v>
      </c>
      <c r="BA241" s="149">
        <f>Input!E241</f>
        <v>0</v>
      </c>
      <c r="BB241" s="138">
        <f t="shared" si="958"/>
        <v>13.226687448830777</v>
      </c>
      <c r="BC241" s="144">
        <f t="shared" si="959"/>
        <v>21.409050919777862</v>
      </c>
      <c r="BD241" s="138">
        <f t="shared" si="960"/>
        <v>723343</v>
      </c>
      <c r="BE241" s="150">
        <f t="shared" si="961"/>
        <v>192914.54173010518</v>
      </c>
      <c r="BF241" s="151">
        <f t="shared" si="962"/>
        <v>53.335436840730168</v>
      </c>
      <c r="BG241" s="152"/>
      <c r="BH241" s="152"/>
      <c r="BI241" s="152"/>
      <c r="BJ241" s="152"/>
      <c r="BK241" s="152"/>
      <c r="BL241" s="152"/>
      <c r="BM241" s="156"/>
      <c r="BN241" s="152"/>
      <c r="BO241" s="152"/>
      <c r="BP241" s="152"/>
      <c r="BQ241" s="152"/>
      <c r="BR241" s="152"/>
      <c r="BS241" s="152"/>
      <c r="BT241" s="152"/>
      <c r="BU241" s="152"/>
      <c r="BV241" s="152"/>
      <c r="BW241" s="152"/>
      <c r="BX241" s="152"/>
      <c r="BY241" s="152"/>
      <c r="BZ241" s="152"/>
      <c r="CA241" s="152"/>
      <c r="CB241" s="152"/>
      <c r="CC241" s="152"/>
      <c r="CD241" s="152"/>
      <c r="CE241" s="152"/>
      <c r="CF241" s="152"/>
      <c r="CG241" s="152"/>
      <c r="CH241" s="152"/>
      <c r="CI241" s="152"/>
      <c r="CJ241" s="152"/>
      <c r="CK241" s="152"/>
      <c r="CL241" s="152"/>
      <c r="CM241" s="152"/>
      <c r="CN241" s="152"/>
      <c r="CO241" s="152"/>
      <c r="CP241" s="152"/>
      <c r="CQ241" s="152"/>
      <c r="CR241" s="152"/>
      <c r="CS241" s="152"/>
      <c r="CT241" s="152"/>
      <c r="CU241" s="152"/>
      <c r="CV241" s="152"/>
      <c r="CW241" s="152"/>
      <c r="CX241" s="152"/>
      <c r="CY241" s="152"/>
      <c r="CZ241" s="152"/>
      <c r="DA241" s="152"/>
      <c r="DB241" s="152"/>
      <c r="DC241" s="152"/>
      <c r="DD241" s="152"/>
      <c r="DE241" s="152"/>
    </row>
    <row r="242" spans="1:109" ht="15" customHeight="1" x14ac:dyDescent="0.2">
      <c r="A242" s="9">
        <f>Input!A242</f>
        <v>8458</v>
      </c>
      <c r="B242" s="9" t="str">
        <f>Input!B242</f>
        <v>7H20-30</v>
      </c>
      <c r="C242" s="9">
        <f>Input!O242</f>
        <v>0.59843428141642829</v>
      </c>
      <c r="D242" s="9">
        <f>C242*Input!P242/100</f>
        <v>3.3467768913039708E-3</v>
      </c>
      <c r="E242" s="11">
        <f>Input!M242</f>
        <v>0.43459301785743437</v>
      </c>
      <c r="F242" s="12">
        <f>E242*Input!N242/100</f>
        <v>5.0390008960259052E-5</v>
      </c>
      <c r="G242" s="13">
        <f t="shared" si="937"/>
        <v>59.92168530218305</v>
      </c>
      <c r="H242" s="12">
        <f>G242*Input!L242/100</f>
        <v>1.0027094379722433E-2</v>
      </c>
      <c r="I242" s="9">
        <v>0.3</v>
      </c>
      <c r="J242" s="21">
        <f>(((C242*$G$4*0.000000001*Input!G242*(234/233))-(I242*0.000000000000001))/Input!F242)*1000000000000</f>
        <v>52.571674553220383</v>
      </c>
      <c r="K242" s="9">
        <f>J242*Input!P242/100</f>
        <v>0.29401000409840644</v>
      </c>
      <c r="L242" s="14">
        <f t="shared" si="938"/>
        <v>0.72702804518845932</v>
      </c>
      <c r="M242" s="22">
        <f>L242*Input!P242/100</f>
        <v>4.0659446434243634E-3</v>
      </c>
      <c r="N242" s="9">
        <v>5.0000000000000001E-3</v>
      </c>
      <c r="O242" s="21">
        <f>(((G242*$D$4*0.000000001*Input!G242*(238/236))-(N242*0.000000001))/Input!F242)*1000000</f>
        <v>0.5302256942391067</v>
      </c>
      <c r="P242" s="58">
        <f>O242*Input!N242/100</f>
        <v>6.1478386411704551E-5</v>
      </c>
      <c r="Q242" s="66">
        <f t="shared" si="939"/>
        <v>0.39560095559501512</v>
      </c>
      <c r="R242" s="67">
        <f>Q242*Input!N242/100</f>
        <v>4.5868973678861993E-5</v>
      </c>
      <c r="S242" s="65">
        <f>Input!S242*0.0000028263/0.000000000155125</f>
        <v>1.8359575094962142</v>
      </c>
      <c r="T242" s="9">
        <f>S242*Input!T242/100</f>
        <v>5.4086500513937886E-3</v>
      </c>
      <c r="U242" s="9">
        <f>S242*1/((U241+U243)/2)</f>
        <v>1.8305243426277766</v>
      </c>
      <c r="V242" s="9">
        <f>U242*Input!T242/100</f>
        <v>5.3926441808274973E-3</v>
      </c>
      <c r="W242" s="3">
        <v>3.0000000000000001E-3</v>
      </c>
      <c r="X242" s="21">
        <f>((($L$4*0.000000001*Input!G242/Input!W242*(232/229))-(W242*0.000000001))/Input!F242)*1000000000</f>
        <v>0.75437001226291833</v>
      </c>
      <c r="Y242" s="21">
        <f>X242*Input!X242/100</f>
        <v>2.4404358128310676E-3</v>
      </c>
      <c r="Z242" s="21">
        <f t="shared" si="940"/>
        <v>1.841955722543747E-4</v>
      </c>
      <c r="AA242" s="21">
        <f>Z242*Input!X242/100</f>
        <v>5.958845974617289E-7</v>
      </c>
      <c r="AB242" s="14">
        <v>0.05</v>
      </c>
      <c r="AC242" s="14">
        <v>0</v>
      </c>
      <c r="AD242" s="21">
        <f>(((Input!G242*$L$4*0.000000001*Input!U242*(230/229))-((AB242*0.000000000000001)+(Input!G242*AC242*0.000000000000001)))/Input!F242)*1000000000000</f>
        <v>13.192221543494478</v>
      </c>
      <c r="AE242" s="21">
        <f>AD242*Input!V242/100</f>
        <v>5.3689540846615279E-2</v>
      </c>
      <c r="AF242" s="21">
        <f t="shared" si="941"/>
        <v>0.60141390439145337</v>
      </c>
      <c r="AG242" s="21">
        <f>AF242*Input!V242/100</f>
        <v>2.4476269049218936E-3</v>
      </c>
      <c r="AH242" s="9">
        <f t="shared" si="942"/>
        <v>3265.0833949520716</v>
      </c>
      <c r="AI242" s="3">
        <f t="shared" si="943"/>
        <v>16.974921941504189</v>
      </c>
      <c r="AJ242" s="22">
        <f t="shared" si="944"/>
        <v>830.5243426277766</v>
      </c>
      <c r="AK242" s="3">
        <f t="shared" si="945"/>
        <v>5.3926441808274976</v>
      </c>
      <c r="AL242" s="3">
        <f t="shared" si="946"/>
        <v>1.5202539222557723</v>
      </c>
      <c r="AM242" s="3">
        <f t="shared" si="947"/>
        <v>6.1896211380205743E-3</v>
      </c>
      <c r="AN242" s="9">
        <f>AL242*1/((AN241+AN243)/2)</f>
        <v>1.5192190691599063</v>
      </c>
      <c r="AO242" s="21">
        <f t="shared" si="948"/>
        <v>6.1854077967470229E-3</v>
      </c>
      <c r="AP242" s="58">
        <f t="shared" si="949"/>
        <v>156.99600000000001</v>
      </c>
      <c r="AQ242" s="58">
        <f t="shared" si="950"/>
        <v>1.5338000000000001</v>
      </c>
      <c r="AR242" s="58">
        <f t="shared" si="951"/>
        <v>0.97696756605263824</v>
      </c>
      <c r="AS242" s="67">
        <f t="shared" si="952"/>
        <v>4.6560952305418473E-4</v>
      </c>
      <c r="AT242" s="67">
        <f t="shared" si="953"/>
        <v>1.5072440893687489E-6</v>
      </c>
      <c r="AU242" s="58">
        <v>0.75</v>
      </c>
      <c r="AV242" s="58">
        <f t="shared" si="954"/>
        <v>0.375</v>
      </c>
      <c r="AW242" s="58">
        <f t="shared" si="955"/>
        <v>156.9794</v>
      </c>
      <c r="AX242" s="57">
        <f t="shared" si="956"/>
        <v>1.7275699342999999</v>
      </c>
      <c r="AY242" s="47">
        <f t="shared" si="957"/>
        <v>1.5850415946605207</v>
      </c>
      <c r="AZ242" s="9" t="str">
        <f>Input!B242</f>
        <v>7H20-30</v>
      </c>
      <c r="BA242" s="48">
        <f>Input!E242</f>
        <v>30</v>
      </c>
      <c r="BB242" s="58">
        <f t="shared" si="958"/>
        <v>1294.3036631401494</v>
      </c>
      <c r="BC242" s="22">
        <f t="shared" si="959"/>
        <v>10.514965455848531</v>
      </c>
      <c r="BD242" s="9">
        <f t="shared" si="960"/>
        <v>156921.4</v>
      </c>
      <c r="BE242" s="49">
        <f t="shared" si="961"/>
        <v>792.52079733026039</v>
      </c>
      <c r="BF242" s="89">
        <f t="shared" si="962"/>
        <v>1.00971311819291</v>
      </c>
      <c r="BG242" s="85"/>
      <c r="BH242" s="85"/>
      <c r="BI242" s="85"/>
      <c r="BJ242" s="85"/>
      <c r="BK242" s="85"/>
      <c r="BL242" s="85"/>
      <c r="BM242" s="90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</row>
    <row r="243" spans="1:109" s="155" customFormat="1" ht="15" customHeight="1" x14ac:dyDescent="0.2">
      <c r="A243" s="138">
        <f>Input!A243</f>
        <v>8307</v>
      </c>
      <c r="B243" s="138" t="str">
        <f>Input!B243</f>
        <v>Hu1-13</v>
      </c>
      <c r="C243" s="138">
        <f>Input!O243</f>
        <v>2.0790055726746228</v>
      </c>
      <c r="D243" s="138">
        <f>C243*Input!P243/100</f>
        <v>3.4257787928865774E-2</v>
      </c>
      <c r="E243" s="139">
        <f>Input!M243</f>
        <v>2.7185068400160031</v>
      </c>
      <c r="F243" s="140">
        <f>E243*Input!N243/100</f>
        <v>1.2018481611793025E-3</v>
      </c>
      <c r="G243" s="141">
        <f t="shared" si="937"/>
        <v>374.82772310140649</v>
      </c>
      <c r="H243" s="140">
        <f>G243*Input!L243/100</f>
        <v>0.29768758102265902</v>
      </c>
      <c r="I243" s="138">
        <v>0</v>
      </c>
      <c r="J243" s="142">
        <f>(((C243*$G$4*0.000000001*Input!G243*(234/233))-(I243*0.000000000000001))/Input!F243)*1000000000000</f>
        <v>754.72792233615075</v>
      </c>
      <c r="K243" s="138">
        <f>J243*Input!P243/100</f>
        <v>12.436382781852139</v>
      </c>
      <c r="L243" s="143">
        <f t="shared" si="938"/>
        <v>10.43733856089594</v>
      </c>
      <c r="M243" s="144">
        <f>L243*Input!P243/100</f>
        <v>0.17198613397699944</v>
      </c>
      <c r="N243" s="138">
        <v>0</v>
      </c>
      <c r="O243" s="142">
        <f>(((G243*$D$4*0.000000001*Input!G243*(238/236))-(N243*0.000000001))/Input!F243)*1000000</f>
        <v>13.707035078975872</v>
      </c>
      <c r="P243" s="138">
        <f>O243*Input!N243/100</f>
        <v>6.059861488077173E-3</v>
      </c>
      <c r="Q243" s="145">
        <f t="shared" si="939"/>
        <v>10.226807630284229</v>
      </c>
      <c r="R243" s="146">
        <f>Q243*Input!N243/100</f>
        <v>4.5212576861197841E-3</v>
      </c>
      <c r="S243" s="144">
        <f>Input!S243*0.0000028263/0.000000000155125</f>
        <v>1.004224141833302</v>
      </c>
      <c r="T243" s="138">
        <f>S243*Input!T243/100</f>
        <v>2.8708737671741236E-3</v>
      </c>
      <c r="U243" s="144">
        <f>S243</f>
        <v>1.004224141833302</v>
      </c>
      <c r="V243" s="138">
        <f>U243*Input!T243/100</f>
        <v>2.8708737671741236E-3</v>
      </c>
      <c r="W243" s="147">
        <v>0</v>
      </c>
      <c r="X243" s="142">
        <f>((($L$4*0.000000001*Input!G243/Input!W243*(232/229))-(W243*0.000000001))/Input!F243)*1000000000</f>
        <v>0.88263649844114289</v>
      </c>
      <c r="Y243" s="142">
        <f>X243*Input!X243/100</f>
        <v>6.3229071489723241E-3</v>
      </c>
      <c r="Z243" s="142">
        <f t="shared" si="940"/>
        <v>2.1551457809844787E-4</v>
      </c>
      <c r="AA243" s="142">
        <f>Z243*Input!X243/100</f>
        <v>1.5438730088469123E-6</v>
      </c>
      <c r="AB243" s="143">
        <v>0</v>
      </c>
      <c r="AC243" s="143">
        <v>0</v>
      </c>
      <c r="AD243" s="142">
        <f>(((Input!G243*$L$4*0.000000001*Input!U243*(230/229))-((AB243*0.000000000000001)+(Input!G243*AC243*0.000000000000001)))/Input!F243)*1000000000000</f>
        <v>224.38206804714267</v>
      </c>
      <c r="AE243" s="142">
        <f>AD243*Input!V243/100</f>
        <v>0.80407170981391529</v>
      </c>
      <c r="AF243" s="142">
        <f t="shared" si="941"/>
        <v>10.229247225324793</v>
      </c>
      <c r="AG243" s="142">
        <f>AF243*Input!V243/100</f>
        <v>3.6656442193268635E-2</v>
      </c>
      <c r="AH243" s="138">
        <f t="shared" si="942"/>
        <v>47464.293671363776</v>
      </c>
      <c r="AI243" s="147">
        <f t="shared" si="943"/>
        <v>380.1870395689341</v>
      </c>
      <c r="AJ243" s="144">
        <f t="shared" si="944"/>
        <v>4.2241418333019976</v>
      </c>
      <c r="AK243" s="147">
        <f t="shared" si="945"/>
        <v>2.8708737671741238</v>
      </c>
      <c r="AL243" s="147">
        <f t="shared" si="946"/>
        <v>1.0002385490300354</v>
      </c>
      <c r="AM243" s="147">
        <f t="shared" si="947"/>
        <v>3.6115229965621876E-3</v>
      </c>
      <c r="AN243" s="138">
        <f>AF243/Q243</f>
        <v>1.0002385490300354</v>
      </c>
      <c r="AO243" s="142">
        <f t="shared" si="948"/>
        <v>3.6115229965621876E-3</v>
      </c>
      <c r="AP243" s="138">
        <f t="shared" si="949"/>
        <v>564.26179999999999</v>
      </c>
      <c r="AQ243" s="138" t="e">
        <f t="shared" si="950"/>
        <v>#VALUE!</v>
      </c>
      <c r="AR243" s="138" t="e">
        <f t="shared" si="951"/>
        <v>#VALUE!</v>
      </c>
      <c r="AS243" s="146">
        <f t="shared" si="952"/>
        <v>2.1073494866594862E-5</v>
      </c>
      <c r="AT243" s="146">
        <f t="shared" si="953"/>
        <v>1.51250545561134E-7</v>
      </c>
      <c r="AU243" s="138">
        <v>0.75</v>
      </c>
      <c r="AV243" s="138">
        <f t="shared" si="954"/>
        <v>0.375</v>
      </c>
      <c r="AW243" s="138">
        <f t="shared" si="955"/>
        <v>564.26009999999997</v>
      </c>
      <c r="AX243" s="148">
        <f t="shared" si="956"/>
        <v>230.88578752399999</v>
      </c>
      <c r="AY243" s="148">
        <f t="shared" si="957"/>
        <v>101.64274950253659</v>
      </c>
      <c r="AZ243" s="138" t="str">
        <f>Input!B243</f>
        <v>Hu1-13</v>
      </c>
      <c r="BA243" s="149">
        <f>Input!E243</f>
        <v>0</v>
      </c>
      <c r="BB243" s="138">
        <f t="shared" si="958"/>
        <v>20.813138468389546</v>
      </c>
      <c r="BC243" s="144">
        <f t="shared" si="959"/>
        <v>19.609999687260146</v>
      </c>
      <c r="BD243" s="138">
        <f t="shared" si="960"/>
        <v>564202.1</v>
      </c>
      <c r="BE243" s="150">
        <f t="shared" si="961"/>
        <v>50821.374751268297</v>
      </c>
      <c r="BF243" s="151">
        <f t="shared" si="962"/>
        <v>18.013456826477114</v>
      </c>
      <c r="BG243" s="152"/>
      <c r="BH243" s="152"/>
      <c r="BI243" s="152"/>
      <c r="BJ243" s="152"/>
      <c r="BK243" s="152"/>
      <c r="BL243" s="152"/>
      <c r="BM243" s="156"/>
      <c r="BN243" s="152"/>
      <c r="BO243" s="152"/>
      <c r="BP243" s="152"/>
      <c r="BQ243" s="152"/>
      <c r="BR243" s="152"/>
      <c r="BS243" s="152"/>
      <c r="BT243" s="152"/>
      <c r="BU243" s="152"/>
      <c r="BV243" s="152"/>
      <c r="BW243" s="152"/>
      <c r="BX243" s="152"/>
      <c r="BY243" s="152"/>
      <c r="BZ243" s="152"/>
      <c r="CA243" s="152"/>
      <c r="CB243" s="152"/>
      <c r="CC243" s="152"/>
      <c r="CD243" s="152"/>
      <c r="CE243" s="152"/>
      <c r="CF243" s="152"/>
      <c r="CG243" s="152"/>
      <c r="CH243" s="152"/>
      <c r="CI243" s="152"/>
      <c r="CJ243" s="152"/>
      <c r="CK243" s="152"/>
      <c r="CL243" s="152"/>
      <c r="CM243" s="152"/>
      <c r="CN243" s="152"/>
      <c r="CO243" s="152"/>
      <c r="CP243" s="152"/>
      <c r="CQ243" s="152"/>
      <c r="CR243" s="152"/>
      <c r="CS243" s="152"/>
      <c r="CT243" s="152"/>
      <c r="CU243" s="152"/>
      <c r="CV243" s="152"/>
      <c r="CW243" s="152"/>
      <c r="CX243" s="152"/>
      <c r="CY243" s="152"/>
      <c r="CZ243" s="152"/>
      <c r="DA243" s="152"/>
      <c r="DB243" s="152"/>
      <c r="DC243" s="152"/>
      <c r="DD243" s="152"/>
      <c r="DE243" s="152"/>
    </row>
    <row r="244" spans="1:109" ht="15" customHeight="1" x14ac:dyDescent="0.2">
      <c r="A244" s="9">
        <f>Input!A244</f>
        <v>8459</v>
      </c>
      <c r="B244" s="9" t="str">
        <f>Input!B244</f>
        <v>7H20-40</v>
      </c>
      <c r="C244" s="9">
        <f>Input!O244</f>
        <v>0.55732047274914598</v>
      </c>
      <c r="D244" s="9">
        <f>C244*Input!P244/100</f>
        <v>3.1819300263953511E-3</v>
      </c>
      <c r="E244" s="11">
        <f>Input!M244</f>
        <v>0.40108060565453374</v>
      </c>
      <c r="F244" s="12">
        <f>E244*Input!N244/100</f>
        <v>5.2183997647234408E-5</v>
      </c>
      <c r="G244" s="13">
        <f t="shared" si="937"/>
        <v>55.300993907647111</v>
      </c>
      <c r="H244" s="12">
        <f>G244*Input!L244/100</f>
        <v>1.1168188953115353E-2</v>
      </c>
      <c r="I244" s="9">
        <v>0.3</v>
      </c>
      <c r="J244" s="21">
        <f>(((C244*$G$4*0.000000001*Input!G244*(234/233))-(I244*0.000000000000001))/Input!F244)*1000000000000</f>
        <v>54.037511404151836</v>
      </c>
      <c r="K244" s="9">
        <f>J244*Input!P244/100</f>
        <v>0.30851832741831642</v>
      </c>
      <c r="L244" s="14">
        <f t="shared" si="938"/>
        <v>0.74729950333307371</v>
      </c>
      <c r="M244" s="22">
        <f>L244*Input!P244/100</f>
        <v>4.2665842089675571E-3</v>
      </c>
      <c r="N244" s="9">
        <v>5.0000000000000001E-3</v>
      </c>
      <c r="O244" s="21">
        <f>(((G244*$D$4*0.000000001*Input!G244*(238/236))-(N244*0.000000001))/Input!F244)*1000000</f>
        <v>0.54008404960167899</v>
      </c>
      <c r="P244" s="58">
        <f>O244*Input!N244/100</f>
        <v>7.0269527811570628E-5</v>
      </c>
      <c r="Q244" s="66">
        <f t="shared" si="939"/>
        <v>0.40295626644547378</v>
      </c>
      <c r="R244" s="67">
        <f>Q244*Input!N244/100</f>
        <v>5.2428037067045532E-5</v>
      </c>
      <c r="S244" s="65">
        <f>Input!S244*0.0000028263/0.000000000155125</f>
        <v>1.8458501248593968</v>
      </c>
      <c r="T244" s="9">
        <f>S244*Input!T244/100</f>
        <v>5.2114742074372113E-3</v>
      </c>
      <c r="U244" s="9">
        <f>S244*1/((U243+U245)/2)</f>
        <v>1.8429802789928957</v>
      </c>
      <c r="V244" s="9">
        <f>U244*Input!T244/100</f>
        <v>5.203371638593096E-3</v>
      </c>
      <c r="W244" s="3">
        <v>3.0000000000000001E-3</v>
      </c>
      <c r="X244" s="21">
        <f>((($L$4*0.000000001*Input!G244/Input!W244*(232/229))-(W244*0.000000001))/Input!F244)*1000000000</f>
        <v>1.623593954092762</v>
      </c>
      <c r="Y244" s="21">
        <f>X244*Input!X244/100</f>
        <v>4.7683989898468192E-3</v>
      </c>
      <c r="Z244" s="21">
        <f t="shared" si="940"/>
        <v>3.9643518780095566E-4</v>
      </c>
      <c r="AA244" s="21">
        <f>Z244*Input!X244/100</f>
        <v>1.1643065954295909E-6</v>
      </c>
      <c r="AB244" s="14">
        <v>0.05</v>
      </c>
      <c r="AC244" s="14">
        <v>0</v>
      </c>
      <c r="AD244" s="21">
        <f>(((Input!G244*$L$4*0.000000001*Input!U244*(230/229))-((AB244*0.000000000000001)+(Input!G244*AC244*0.000000000000001)))/Input!F244)*1000000000000</f>
        <v>13.492051319358854</v>
      </c>
      <c r="AE244" s="21">
        <f>AD244*Input!V244/100</f>
        <v>4.6901663216428482E-2</v>
      </c>
      <c r="AF244" s="21">
        <f t="shared" si="941"/>
        <v>0.61508270123214415</v>
      </c>
      <c r="AG244" s="21">
        <f>AF244*Input!V244/100</f>
        <v>2.1381775847567714E-3</v>
      </c>
      <c r="AH244" s="9">
        <f t="shared" si="942"/>
        <v>1551.5340720485392</v>
      </c>
      <c r="AI244" s="3">
        <f t="shared" si="943"/>
        <v>7.0607403729517761</v>
      </c>
      <c r="AJ244" s="22">
        <f t="shared" si="944"/>
        <v>842.98027899289571</v>
      </c>
      <c r="AK244" s="3">
        <f t="shared" si="945"/>
        <v>5.2033716385930964</v>
      </c>
      <c r="AL244" s="3">
        <f t="shared" si="946"/>
        <v>1.5264254522156051</v>
      </c>
      <c r="AM244" s="3">
        <f t="shared" si="947"/>
        <v>5.3099427137244257E-3</v>
      </c>
      <c r="AN244" s="9">
        <f>AL244*1/((AN243+AN245)/2)</f>
        <v>1.5258456404197118</v>
      </c>
      <c r="AO244" s="21">
        <f t="shared" si="948"/>
        <v>5.3079257351576273E-3</v>
      </c>
      <c r="AP244" s="58">
        <f t="shared" si="949"/>
        <v>156.0608</v>
      </c>
      <c r="AQ244" s="58">
        <f t="shared" si="950"/>
        <v>1.4446000000000001</v>
      </c>
      <c r="AR244" s="58">
        <f t="shared" si="951"/>
        <v>0.92566486907666756</v>
      </c>
      <c r="AS244" s="67">
        <f t="shared" si="952"/>
        <v>9.8381690722409813E-4</v>
      </c>
      <c r="AT244" s="67">
        <f t="shared" si="953"/>
        <v>2.8922457304934574E-6</v>
      </c>
      <c r="AU244" s="58">
        <v>0.75</v>
      </c>
      <c r="AV244" s="58">
        <f t="shared" si="954"/>
        <v>0.375</v>
      </c>
      <c r="AW244" s="58">
        <f t="shared" si="955"/>
        <v>156.02600000000001</v>
      </c>
      <c r="AX244" s="57">
        <f t="shared" si="956"/>
        <v>1.3960595678000001</v>
      </c>
      <c r="AY244" s="47">
        <f t="shared" si="957"/>
        <v>1.4033433065340946</v>
      </c>
      <c r="AZ244" s="9" t="str">
        <f>Input!B244</f>
        <v>7H20-40</v>
      </c>
      <c r="BA244" s="48">
        <f>Input!E244</f>
        <v>40</v>
      </c>
      <c r="BB244" s="58">
        <f t="shared" si="958"/>
        <v>1310.1800476277019</v>
      </c>
      <c r="BC244" s="22">
        <f t="shared" si="959"/>
        <v>9.5982902215382779</v>
      </c>
      <c r="BD244" s="9">
        <f t="shared" si="960"/>
        <v>155968</v>
      </c>
      <c r="BE244" s="49">
        <f t="shared" si="961"/>
        <v>701.6716532670473</v>
      </c>
      <c r="BF244" s="89">
        <f t="shared" si="962"/>
        <v>0.89942913779376166</v>
      </c>
      <c r="BG244" s="85"/>
      <c r="BH244" s="85"/>
      <c r="BI244" s="85"/>
      <c r="BJ244" s="85"/>
      <c r="BK244" s="85"/>
      <c r="BL244" s="85"/>
      <c r="BM244" s="90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</row>
    <row r="245" spans="1:109" s="155" customFormat="1" ht="15" customHeight="1" x14ac:dyDescent="0.2">
      <c r="A245" s="138">
        <f>Input!A245</f>
        <v>8307</v>
      </c>
      <c r="B245" s="138" t="str">
        <f>Input!B245</f>
        <v>Hu1-13</v>
      </c>
      <c r="C245" s="138">
        <f>Input!O245</f>
        <v>2.0800985534636434</v>
      </c>
      <c r="D245" s="138">
        <f>C245*Input!P245/100</f>
        <v>2.6954893112921395E-2</v>
      </c>
      <c r="E245" s="139">
        <f>Input!M245</f>
        <v>2.7187062540411171</v>
      </c>
      <c r="F245" s="140">
        <f>E245*Input!N245/100</f>
        <v>4.6057468885732491E-4</v>
      </c>
      <c r="G245" s="141">
        <f t="shared" si="937"/>
        <v>374.8552183071892</v>
      </c>
      <c r="H245" s="140">
        <f>G245*Input!L245/100</f>
        <v>3.4217348593236115E-2</v>
      </c>
      <c r="I245" s="138">
        <v>0</v>
      </c>
      <c r="J245" s="142">
        <f>(((C245*$G$4*0.000000001*Input!G245*(234/233))-(I245*0.000000000000001))/Input!F245)*1000000000000</f>
        <v>755.12470007012757</v>
      </c>
      <c r="K245" s="138">
        <f>J245*Input!P245/100</f>
        <v>9.7852601952078011</v>
      </c>
      <c r="L245" s="143">
        <f t="shared" si="938"/>
        <v>10.442825708542633</v>
      </c>
      <c r="M245" s="144">
        <f>L245*Input!P245/100</f>
        <v>0.13532303568113327</v>
      </c>
      <c r="N245" s="138">
        <v>0</v>
      </c>
      <c r="O245" s="142">
        <f>(((G245*$D$4*0.000000001*Input!G245*(238/236))-(N245*0.000000001))/Input!F245)*1000000</f>
        <v>13.708040548227318</v>
      </c>
      <c r="P245" s="138">
        <f>O245*Input!N245/100</f>
        <v>2.3222724047361927E-3</v>
      </c>
      <c r="Q245" s="145">
        <f t="shared" si="939"/>
        <v>10.227557810068074</v>
      </c>
      <c r="R245" s="146">
        <f>Q245*Input!N245/100</f>
        <v>1.732645536508618E-3</v>
      </c>
      <c r="S245" s="144">
        <f>Input!S245*0.0000028263/0.000000000155125</f>
        <v>0.99889021147716228</v>
      </c>
      <c r="T245" s="138">
        <f>S245*Input!T245/100</f>
        <v>2.1476470031957652E-3</v>
      </c>
      <c r="U245" s="144">
        <f>S245</f>
        <v>0.99889021147716228</v>
      </c>
      <c r="V245" s="138">
        <f>U245*Input!T245/100</f>
        <v>2.1476470031957652E-3</v>
      </c>
      <c r="W245" s="147">
        <v>0</v>
      </c>
      <c r="X245" s="142">
        <f>((($L$4*0.000000001*Input!G245/Input!W245*(232/229))-(W245*0.000000001))/Input!F245)*1000000000</f>
        <v>0.8925958731700917</v>
      </c>
      <c r="Y245" s="142">
        <f>X245*Input!X245/100</f>
        <v>6.8393202660618942E-3</v>
      </c>
      <c r="Z245" s="142">
        <f t="shared" si="940"/>
        <v>2.1794637244031411E-4</v>
      </c>
      <c r="AA245" s="142">
        <f>Z245*Input!X245/100</f>
        <v>1.6699663159451628E-6</v>
      </c>
      <c r="AB245" s="143">
        <v>0</v>
      </c>
      <c r="AC245" s="143">
        <v>0</v>
      </c>
      <c r="AD245" s="142">
        <f>(((Input!G245*$L$4*0.000000001*Input!U245*(230/229))-((AB245*0.000000000000001)+(Input!G245*AC245*0.000000000000001)))/Input!F245)*1000000000000</f>
        <v>224.46199225607916</v>
      </c>
      <c r="AE245" s="142">
        <f>AD245*Input!V245/100</f>
        <v>1.0094245292794088</v>
      </c>
      <c r="AF245" s="142">
        <f t="shared" si="941"/>
        <v>10.232890852017494</v>
      </c>
      <c r="AG245" s="142">
        <f>AF245*Input!V245/100</f>
        <v>4.6018174068779671E-2</v>
      </c>
      <c r="AH245" s="138">
        <f t="shared" si="942"/>
        <v>46951.416247223067</v>
      </c>
      <c r="AI245" s="147">
        <f t="shared" si="943"/>
        <v>417.13979397031125</v>
      </c>
      <c r="AJ245" s="144">
        <f t="shared" si="944"/>
        <v>-1.109788522837718</v>
      </c>
      <c r="AK245" s="147">
        <f t="shared" si="945"/>
        <v>2.1476470031957651</v>
      </c>
      <c r="AL245" s="147">
        <f t="shared" si="946"/>
        <v>1.0005214384556371</v>
      </c>
      <c r="AM245" s="147">
        <f t="shared" si="947"/>
        <v>4.5026208191175704E-3</v>
      </c>
      <c r="AN245" s="138">
        <f>AF245/Q245</f>
        <v>1.0005214384556371</v>
      </c>
      <c r="AO245" s="142">
        <f t="shared" si="948"/>
        <v>4.5026208191175704E-3</v>
      </c>
      <c r="AP245" s="138" t="str">
        <f t="shared" si="949"/>
        <v>Out of range</v>
      </c>
      <c r="AQ245" s="138" t="e">
        <f t="shared" si="950"/>
        <v>#VALUE!</v>
      </c>
      <c r="AR245" s="138" t="e">
        <f t="shared" si="951"/>
        <v>#VALUE!</v>
      </c>
      <c r="AS245" s="146">
        <f t="shared" si="952"/>
        <v>2.1309717968620651E-5</v>
      </c>
      <c r="AT245" s="146">
        <f t="shared" si="953"/>
        <v>1.6332094752203133E-7</v>
      </c>
      <c r="AU245" s="138">
        <v>0.75</v>
      </c>
      <c r="AV245" s="138">
        <f t="shared" si="954"/>
        <v>0.375</v>
      </c>
      <c r="AW245" s="138" t="str">
        <f t="shared" si="955"/>
        <v>Out of range</v>
      </c>
      <c r="AX245" s="148">
        <f t="shared" si="956"/>
        <v>310.84415281029999</v>
      </c>
      <c r="AY245" s="148" t="e">
        <f t="shared" si="957"/>
        <v>#VALUE!</v>
      </c>
      <c r="AZ245" s="138" t="str">
        <f>Input!B245</f>
        <v>Hu1-13</v>
      </c>
      <c r="BA245" s="149">
        <f>Input!E245</f>
        <v>0</v>
      </c>
      <c r="BB245" s="138" t="e">
        <f t="shared" si="958"/>
        <v>#VALUE!</v>
      </c>
      <c r="BC245" s="144" t="e">
        <f t="shared" si="959"/>
        <v>#VALUE!</v>
      </c>
      <c r="BD245" s="138" t="e">
        <f t="shared" si="960"/>
        <v>#VALUE!</v>
      </c>
      <c r="BE245" s="150" t="e">
        <f t="shared" si="961"/>
        <v>#VALUE!</v>
      </c>
      <c r="BF245" s="151" t="e">
        <f t="shared" si="962"/>
        <v>#VALUE!</v>
      </c>
      <c r="BG245" s="152"/>
      <c r="BH245" s="152"/>
      <c r="BI245" s="152"/>
      <c r="BJ245" s="152"/>
      <c r="BK245" s="152"/>
      <c r="BL245" s="152"/>
      <c r="BM245" s="156"/>
      <c r="BN245" s="152"/>
      <c r="BO245" s="152"/>
      <c r="BP245" s="152"/>
      <c r="BQ245" s="152"/>
      <c r="BR245" s="152"/>
      <c r="BS245" s="152"/>
      <c r="BT245" s="152"/>
      <c r="BU245" s="152"/>
      <c r="BV245" s="152"/>
      <c r="BW245" s="152"/>
      <c r="BX245" s="152"/>
      <c r="BY245" s="152"/>
      <c r="BZ245" s="152"/>
      <c r="CA245" s="152"/>
      <c r="CB245" s="152"/>
      <c r="CC245" s="152"/>
      <c r="CD245" s="152"/>
      <c r="CE245" s="152"/>
      <c r="CF245" s="152"/>
      <c r="CG245" s="152"/>
      <c r="CH245" s="152"/>
      <c r="CI245" s="152"/>
      <c r="CJ245" s="152"/>
      <c r="CK245" s="152"/>
      <c r="CL245" s="152"/>
      <c r="CM245" s="152"/>
      <c r="CN245" s="152"/>
      <c r="CO245" s="152"/>
      <c r="CP245" s="152"/>
      <c r="CQ245" s="152"/>
      <c r="CR245" s="152"/>
      <c r="CS245" s="152"/>
      <c r="CT245" s="152"/>
      <c r="CU245" s="152"/>
      <c r="CV245" s="152"/>
      <c r="CW245" s="152"/>
      <c r="CX245" s="152"/>
      <c r="CY245" s="152"/>
      <c r="CZ245" s="152"/>
      <c r="DA245" s="152"/>
      <c r="DB245" s="152"/>
      <c r="DC245" s="152"/>
      <c r="DD245" s="152"/>
      <c r="DE245" s="152"/>
    </row>
    <row r="246" spans="1:109" ht="15" customHeight="1" x14ac:dyDescent="0.2">
      <c r="A246" s="9">
        <f>Input!A246</f>
        <v>8460</v>
      </c>
      <c r="B246" s="9" t="str">
        <f>Input!B246</f>
        <v>7H20-60</v>
      </c>
      <c r="C246" s="9">
        <f>Input!O246</f>
        <v>0.94227483843817117</v>
      </c>
      <c r="D246" s="9">
        <f>C246*Input!P246/100</f>
        <v>4.4222115573374424E-3</v>
      </c>
      <c r="E246" s="11">
        <f>Input!M246</f>
        <v>0.67357214219905182</v>
      </c>
      <c r="F246" s="12">
        <f>E246*Input!N246/100</f>
        <v>7.227955862513739E-5</v>
      </c>
      <c r="G246" s="13">
        <f t="shared" si="937"/>
        <v>92.872126966405261</v>
      </c>
      <c r="H246" s="12">
        <f>G246*Input!L246/100</f>
        <v>1.1828517693172249E-2</v>
      </c>
      <c r="I246" s="9">
        <v>0.3</v>
      </c>
      <c r="J246" s="21">
        <f>(((C246*$G$4*0.000000001*Input!G246*(234/233))-(I246*0.000000000000001))/Input!F246)*1000000000000</f>
        <v>67.649089428342023</v>
      </c>
      <c r="K246" s="9">
        <f>J246*Input!P246/100</f>
        <v>0.31748548609153809</v>
      </c>
      <c r="L246" s="14">
        <f t="shared" si="938"/>
        <v>0.93553773327264067</v>
      </c>
      <c r="M246" s="22">
        <f>L246*Input!P246/100</f>
        <v>4.3905934952703403E-3</v>
      </c>
      <c r="N246" s="9">
        <v>5.0000000000000001E-3</v>
      </c>
      <c r="O246" s="21">
        <f>(((G246*$D$4*0.000000001*Input!G246*(238/236))-(N246*0.000000001))/Input!F246)*1000000</f>
        <v>0.67161925934821121</v>
      </c>
      <c r="P246" s="58">
        <f>O246*Input!N246/100</f>
        <v>7.2069999022442819E-5</v>
      </c>
      <c r="Q246" s="66">
        <f t="shared" si="939"/>
        <v>0.50109457855573791</v>
      </c>
      <c r="R246" s="67">
        <f>Q246*Input!N246/100</f>
        <v>5.3771367160779465E-5</v>
      </c>
      <c r="S246" s="65">
        <f>Input!S246*0.0000028263/0.000000000155125</f>
        <v>1.8521550229143913</v>
      </c>
      <c r="T246" s="9">
        <f>S246*Input!T246/100</f>
        <v>3.3668551458894986E-3</v>
      </c>
      <c r="U246" s="9">
        <f>S246*1/((U245+U247)/2)</f>
        <v>1.8532268250673507</v>
      </c>
      <c r="V246" s="9">
        <f>U246*Input!T246/100</f>
        <v>3.3688034723251487E-3</v>
      </c>
      <c r="W246" s="3">
        <v>3.0000000000000001E-3</v>
      </c>
      <c r="X246" s="21">
        <f>((($L$4*0.000000001*Input!G246/Input!W246*(232/229))-(W246*0.000000001))/Input!F246)*1000000000</f>
        <v>0.39625392663949444</v>
      </c>
      <c r="Y246" s="21">
        <f>X246*Input!X246/100</f>
        <v>1.1357450051203701E-3</v>
      </c>
      <c r="Z246" s="21">
        <f t="shared" si="940"/>
        <v>9.6753870897463954E-5</v>
      </c>
      <c r="AA246" s="21">
        <f>Z246*Input!X246/100</f>
        <v>2.7731643325223103E-7</v>
      </c>
      <c r="AB246" s="14">
        <v>0.05</v>
      </c>
      <c r="AC246" s="14">
        <v>0</v>
      </c>
      <c r="AD246" s="21">
        <f>(((Input!G246*$L$4*0.000000001*Input!U246*(230/229))-((AB246*0.000000000000001)+(Input!G246*AC246*0.000000000000001)))/Input!F246)*1000000000000</f>
        <v>16.935347494544555</v>
      </c>
      <c r="AE246" s="21">
        <f>AD246*Input!V246/100</f>
        <v>4.8097031287801358E-2</v>
      </c>
      <c r="AF246" s="21">
        <f t="shared" si="941"/>
        <v>0.77205749049466932</v>
      </c>
      <c r="AG246" s="21">
        <f>AF246*Input!V246/100</f>
        <v>2.1926726503997342E-3</v>
      </c>
      <c r="AH246" s="9">
        <f t="shared" si="942"/>
        <v>7979.603124229172</v>
      </c>
      <c r="AI246" s="3">
        <f t="shared" si="943"/>
        <v>32.197424224795988</v>
      </c>
      <c r="AJ246" s="22">
        <f t="shared" si="944"/>
        <v>853.22682506735066</v>
      </c>
      <c r="AK246" s="3">
        <f t="shared" si="945"/>
        <v>3.3688034723251485</v>
      </c>
      <c r="AL246" s="3">
        <f t="shared" si="946"/>
        <v>1.5407420545636408</v>
      </c>
      <c r="AM246" s="3">
        <f t="shared" si="947"/>
        <v>4.3788884259915572E-3</v>
      </c>
      <c r="AN246" s="9">
        <f>AL246*1/((AN245+AN247)/2)</f>
        <v>1.5382044383411773</v>
      </c>
      <c r="AO246" s="21">
        <f t="shared" si="948"/>
        <v>4.371676356798508E-3</v>
      </c>
      <c r="AP246" s="58">
        <f t="shared" si="949"/>
        <v>156.6611</v>
      </c>
      <c r="AQ246" s="58">
        <f t="shared" si="950"/>
        <v>0.98540000000000005</v>
      </c>
      <c r="AR246" s="58">
        <f t="shared" si="951"/>
        <v>0.62900107301684971</v>
      </c>
      <c r="AS246" s="67">
        <f t="shared" si="952"/>
        <v>1.9308504828834781E-4</v>
      </c>
      <c r="AT246" s="67">
        <f t="shared" si="953"/>
        <v>5.5380906366359869E-7</v>
      </c>
      <c r="AU246" s="58">
        <v>0.75</v>
      </c>
      <c r="AV246" s="58">
        <f t="shared" si="954"/>
        <v>0.375</v>
      </c>
      <c r="AW246" s="58">
        <f t="shared" si="955"/>
        <v>156.65430000000001</v>
      </c>
      <c r="AX246" s="57">
        <f t="shared" si="956"/>
        <v>1.0532499955000001</v>
      </c>
      <c r="AY246" s="47">
        <f t="shared" si="957"/>
        <v>1.0510217343601091</v>
      </c>
      <c r="AZ246" s="9" t="str">
        <f>Input!B246</f>
        <v>7H20-60</v>
      </c>
      <c r="BA246" s="48">
        <f>Input!E246</f>
        <v>60</v>
      </c>
      <c r="BB246" s="58">
        <f t="shared" si="958"/>
        <v>1328.4624166441854</v>
      </c>
      <c r="BC246" s="22">
        <f t="shared" si="959"/>
        <v>6.5689058501719266</v>
      </c>
      <c r="BD246" s="9">
        <f t="shared" si="960"/>
        <v>156596.30000000002</v>
      </c>
      <c r="BE246" s="49">
        <f t="shared" si="961"/>
        <v>525.51086718005456</v>
      </c>
      <c r="BF246" s="89">
        <f t="shared" si="962"/>
        <v>0.67091789651487965</v>
      </c>
      <c r="BG246" s="85"/>
      <c r="BH246" s="85"/>
      <c r="BI246" s="85"/>
      <c r="BJ246" s="85"/>
      <c r="BK246" s="85"/>
      <c r="BL246" s="85"/>
      <c r="BM246" s="90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  <c r="CE246" s="85"/>
      <c r="CF246" s="85"/>
      <c r="CG246" s="85"/>
      <c r="CH246" s="85"/>
      <c r="CI246" s="85"/>
      <c r="CJ246" s="85"/>
      <c r="CK246" s="85"/>
      <c r="CL246" s="85"/>
      <c r="CM246" s="85"/>
      <c r="CN246" s="85"/>
      <c r="CO246" s="85"/>
      <c r="CP246" s="85"/>
      <c r="CQ246" s="85"/>
      <c r="CR246" s="85"/>
      <c r="CS246" s="85"/>
      <c r="CT246" s="85"/>
      <c r="CU246" s="85"/>
      <c r="CV246" s="85"/>
      <c r="CW246" s="85"/>
      <c r="CX246" s="85"/>
      <c r="CY246" s="85"/>
      <c r="CZ246" s="85"/>
      <c r="DA246" s="85"/>
      <c r="DB246" s="85"/>
      <c r="DC246" s="85"/>
      <c r="DD246" s="85"/>
      <c r="DE246" s="85"/>
    </row>
    <row r="247" spans="1:109" s="155" customFormat="1" ht="15" customHeight="1" x14ac:dyDescent="0.2">
      <c r="A247" s="138">
        <f>Input!A247</f>
        <v>8307</v>
      </c>
      <c r="B247" s="138" t="str">
        <f>Input!B247</f>
        <v>Hu1-13</v>
      </c>
      <c r="C247" s="138">
        <f>Input!O247</f>
        <v>2.1348118084770435</v>
      </c>
      <c r="D247" s="138">
        <f>C247*Input!P247/100</f>
        <v>3.2898007953380666E-2</v>
      </c>
      <c r="E247" s="139">
        <f>Input!M247</f>
        <v>2.719081362494852</v>
      </c>
      <c r="F247" s="140">
        <f>E247*Input!N247/100</f>
        <v>4.6856636779413636E-4</v>
      </c>
      <c r="G247" s="141">
        <f t="shared" si="937"/>
        <v>374.90693826079018</v>
      </c>
      <c r="H247" s="140">
        <f>G247*Input!L247/100</f>
        <v>4.2335211398323885E-2</v>
      </c>
      <c r="I247" s="138">
        <v>0</v>
      </c>
      <c r="J247" s="142">
        <f>(((C247*$G$4*0.000000001*Input!G247*(234/233))-(I247*0.000000000000001))/Input!F247)*1000000000000</f>
        <v>774.98689852849327</v>
      </c>
      <c r="K247" s="138">
        <f>J247*Input!P247/100</f>
        <v>11.942750667912257</v>
      </c>
      <c r="L247" s="143">
        <f t="shared" si="938"/>
        <v>10.717505475566456</v>
      </c>
      <c r="M247" s="144">
        <f>L247*Input!P247/100</f>
        <v>0.16515956065800336</v>
      </c>
      <c r="N247" s="138">
        <v>0</v>
      </c>
      <c r="O247" s="142">
        <f>(((G247*$D$4*0.000000001*Input!G247*(238/236))-(N247*0.000000001))/Input!F247)*1000000</f>
        <v>13.709931889701277</v>
      </c>
      <c r="P247" s="138">
        <f>O247*Input!N247/100</f>
        <v>2.362567401207911E-3</v>
      </c>
      <c r="Q247" s="145">
        <f t="shared" si="939"/>
        <v>10.228968938390569</v>
      </c>
      <c r="R247" s="146">
        <f>Q247*Input!N247/100</f>
        <v>1.7627096003273003E-3</v>
      </c>
      <c r="S247" s="144">
        <f>Input!S247*0.0000028263/0.000000000155125</f>
        <v>0.99995310102138135</v>
      </c>
      <c r="T247" s="138">
        <f>S247*Input!T247/100</f>
        <v>2.9132019990097025E-3</v>
      </c>
      <c r="U247" s="144">
        <f>S247</f>
        <v>0.99995310102138135</v>
      </c>
      <c r="V247" s="138">
        <f>U247*Input!T247/100</f>
        <v>2.9132019990097025E-3</v>
      </c>
      <c r="W247" s="147">
        <v>0</v>
      </c>
      <c r="X247" s="142">
        <f>((($L$4*0.000000001*Input!G247/Input!W247*(232/229))-(W247*0.000000001))/Input!F247)*1000000000</f>
        <v>0.8913191471281382</v>
      </c>
      <c r="Y247" s="142">
        <f>X247*Input!X247/100</f>
        <v>7.5479979331089918E-3</v>
      </c>
      <c r="Z247" s="142">
        <f t="shared" si="940"/>
        <v>2.1763463247174847E-4</v>
      </c>
      <c r="AA247" s="142">
        <f>Z247*Input!X247/100</f>
        <v>1.843005124889944E-6</v>
      </c>
      <c r="AB247" s="143">
        <v>0</v>
      </c>
      <c r="AC247" s="143">
        <v>0</v>
      </c>
      <c r="AD247" s="142">
        <f>(((Input!G247*$L$4*0.000000001*Input!U247*(230/229))-((AB247*0.000000000000001)+(Input!G247*AC247*0.000000000000001)))/Input!F247)*1000000000000</f>
        <v>224.99928330059686</v>
      </c>
      <c r="AE247" s="142">
        <f>AD247*Input!V247/100</f>
        <v>0.84456126751454252</v>
      </c>
      <c r="AF247" s="142">
        <f t="shared" si="941"/>
        <v>10.257385157530223</v>
      </c>
      <c r="AG247" s="142">
        <f>AF247*Input!V247/100</f>
        <v>3.8502301353799909E-2</v>
      </c>
      <c r="AH247" s="138">
        <f t="shared" si="942"/>
        <v>47131.217311480752</v>
      </c>
      <c r="AI247" s="147">
        <f t="shared" si="943"/>
        <v>436.57478932328388</v>
      </c>
      <c r="AJ247" s="144">
        <f t="shared" si="944"/>
        <v>-4.6898978618648002E-2</v>
      </c>
      <c r="AK247" s="147">
        <f t="shared" si="945"/>
        <v>2.9132019990097024</v>
      </c>
      <c r="AL247" s="147">
        <f t="shared" si="946"/>
        <v>1.0027780140218243</v>
      </c>
      <c r="AM247" s="147">
        <f t="shared" si="947"/>
        <v>3.7680097426524579E-3</v>
      </c>
      <c r="AN247" s="138">
        <f>AF247/Q247</f>
        <v>1.0027780140218243</v>
      </c>
      <c r="AO247" s="142">
        <f t="shared" si="948"/>
        <v>3.7680097426524579E-3</v>
      </c>
      <c r="AP247" s="138" t="str">
        <f t="shared" si="949"/>
        <v>Out of range</v>
      </c>
      <c r="AQ247" s="138" t="e">
        <f t="shared" si="950"/>
        <v>#VALUE!</v>
      </c>
      <c r="AR247" s="138" t="e">
        <f t="shared" si="951"/>
        <v>#VALUE!</v>
      </c>
      <c r="AS247" s="146">
        <f t="shared" si="952"/>
        <v>2.1276302018567986E-5</v>
      </c>
      <c r="AT247" s="146">
        <f t="shared" si="953"/>
        <v>1.802123641951453E-7</v>
      </c>
      <c r="AU247" s="138">
        <v>0.75</v>
      </c>
      <c r="AV247" s="138">
        <f t="shared" si="954"/>
        <v>0.375</v>
      </c>
      <c r="AW247" s="138" t="str">
        <f t="shared" si="955"/>
        <v>Out of range</v>
      </c>
      <c r="AX247" s="148">
        <f t="shared" si="956"/>
        <v>278.96943720249999</v>
      </c>
      <c r="AY247" s="148" t="e">
        <f t="shared" si="957"/>
        <v>#VALUE!</v>
      </c>
      <c r="AZ247" s="138" t="str">
        <f>Input!B247</f>
        <v>Hu1-13</v>
      </c>
      <c r="BA247" s="149">
        <f>Input!E247</f>
        <v>0</v>
      </c>
      <c r="BB247" s="138" t="e">
        <f t="shared" si="958"/>
        <v>#VALUE!</v>
      </c>
      <c r="BC247" s="144" t="e">
        <f t="shared" si="959"/>
        <v>#VALUE!</v>
      </c>
      <c r="BD247" s="138" t="e">
        <f t="shared" si="960"/>
        <v>#VALUE!</v>
      </c>
      <c r="BE247" s="150" t="e">
        <f t="shared" si="961"/>
        <v>#VALUE!</v>
      </c>
      <c r="BF247" s="151" t="e">
        <f t="shared" si="962"/>
        <v>#VALUE!</v>
      </c>
      <c r="BG247" s="152"/>
      <c r="BH247" s="152"/>
      <c r="BI247" s="152"/>
      <c r="BJ247" s="152"/>
      <c r="BK247" s="152"/>
      <c r="BL247" s="152"/>
      <c r="BM247" s="156"/>
      <c r="BN247" s="152"/>
      <c r="BO247" s="152"/>
      <c r="BP247" s="152"/>
      <c r="BQ247" s="152"/>
      <c r="BR247" s="152"/>
      <c r="BS247" s="152"/>
      <c r="BT247" s="152"/>
      <c r="BU247" s="152"/>
      <c r="BV247" s="152"/>
      <c r="BW247" s="152"/>
      <c r="BX247" s="152"/>
      <c r="BY247" s="152"/>
      <c r="BZ247" s="152"/>
      <c r="CA247" s="152"/>
      <c r="CB247" s="152"/>
      <c r="CC247" s="152"/>
      <c r="CD247" s="152"/>
      <c r="CE247" s="152"/>
      <c r="CF247" s="152"/>
      <c r="CG247" s="152"/>
      <c r="CH247" s="152"/>
      <c r="CI247" s="152"/>
      <c r="CJ247" s="152"/>
      <c r="CK247" s="152"/>
      <c r="CL247" s="152"/>
      <c r="CM247" s="152"/>
      <c r="CN247" s="152"/>
      <c r="CO247" s="152"/>
      <c r="CP247" s="152"/>
      <c r="CQ247" s="152"/>
      <c r="CR247" s="152"/>
      <c r="CS247" s="152"/>
      <c r="CT247" s="152"/>
      <c r="CU247" s="152"/>
      <c r="CV247" s="152"/>
      <c r="CW247" s="152"/>
      <c r="CX247" s="152"/>
      <c r="CY247" s="152"/>
      <c r="CZ247" s="152"/>
      <c r="DA247" s="152"/>
      <c r="DB247" s="152"/>
      <c r="DC247" s="152"/>
      <c r="DD247" s="152"/>
      <c r="DE247" s="152"/>
    </row>
    <row r="248" spans="1:109" ht="15" customHeight="1" x14ac:dyDescent="0.2">
      <c r="A248" s="9">
        <f>Input!A248</f>
        <v>8461</v>
      </c>
      <c r="B248" s="9" t="str">
        <f>Input!B248</f>
        <v>7H20-80</v>
      </c>
      <c r="C248" s="9">
        <f>Input!O248</f>
        <v>0.95145130364480557</v>
      </c>
      <c r="D248" s="9">
        <f>C248*Input!P248/100</f>
        <v>4.6225502958118078E-3</v>
      </c>
      <c r="E248" s="11">
        <f>Input!M248</f>
        <v>0.68144815086495525</v>
      </c>
      <c r="F248" s="12">
        <f>E248*Input!N248/100</f>
        <v>7.6514415725181486E-5</v>
      </c>
      <c r="G248" s="13">
        <f t="shared" ref="G248:G255" si="963">E248*137.88</f>
        <v>93.958071041260027</v>
      </c>
      <c r="H248" s="12">
        <f>G248*Input!L248/100</f>
        <v>9.6302800176083087E-3</v>
      </c>
      <c r="I248" s="9">
        <v>0.3</v>
      </c>
      <c r="J248" s="21">
        <f>(((C248*$G$4*0.000000001*Input!G248*(234/233))-(I248*0.000000000000001))/Input!F248)*1000000000000</f>
        <v>63.35571494162248</v>
      </c>
      <c r="K248" s="9">
        <f>J248*Input!P248/100</f>
        <v>0.30780868944407636</v>
      </c>
      <c r="L248" s="14">
        <f t="shared" ref="L248:L255" si="964">(J248/234)*602200000000*0.0000028263/(365.2425*24*60)</f>
        <v>0.876163484937032</v>
      </c>
      <c r="M248" s="22">
        <f>L248*Input!P248/100</f>
        <v>4.2567704316133475E-3</v>
      </c>
      <c r="N248" s="9">
        <v>5.0000000000000001E-3</v>
      </c>
      <c r="O248" s="21">
        <f>(((G248*$D$4*0.000000001*Input!G248*(238/236))-(N248*0.000000001))/Input!F248)*1000000</f>
        <v>0.6302129287314483</v>
      </c>
      <c r="P248" s="58">
        <f>O248*Input!N248/100</f>
        <v>7.0761618419738279E-5</v>
      </c>
      <c r="Q248" s="66">
        <f t="shared" ref="Q248:Q255" si="965">(O248/238.05)*602200000000000000*0.00000000015512/(365.2425*24*60)</f>
        <v>0.47020134924292417</v>
      </c>
      <c r="R248" s="67">
        <f>Q248*Input!N248/100</f>
        <v>5.27951854662E-5</v>
      </c>
      <c r="S248" s="65">
        <f>Input!S248*0.0000028263/0.000000000155125</f>
        <v>1.8472903919154313</v>
      </c>
      <c r="T248" s="9">
        <f>S248*Input!T248/100</f>
        <v>3.5307358014311481E-3</v>
      </c>
      <c r="U248" s="9">
        <f>S248*1/((U247+U249)/2)</f>
        <v>1.8469365644992939</v>
      </c>
      <c r="V248" s="9">
        <f>U248*Input!T248/100</f>
        <v>3.5300595292374788E-3</v>
      </c>
      <c r="W248" s="3">
        <v>3.0000000000000001E-3</v>
      </c>
      <c r="X248" s="21">
        <f>((($L$4*0.000000001*Input!G248/Input!W248*(232/229))-(W248*0.000000001))/Input!F248)*1000000000</f>
        <v>0.27016688935389366</v>
      </c>
      <c r="Y248" s="21">
        <f>X248*Input!X248/100</f>
        <v>8.2876213920239628E-4</v>
      </c>
      <c r="Z248" s="21">
        <f t="shared" ref="Z248:Z255" si="966">(X248/232)*6.022E+23*0.000000001*0.000000000049475/(365.2425*24*60)</f>
        <v>6.596702411253967E-5</v>
      </c>
      <c r="AA248" s="21">
        <f>Z248*Input!X248/100</f>
        <v>2.0236000107589246E-7</v>
      </c>
      <c r="AB248" s="14">
        <v>0.05</v>
      </c>
      <c r="AC248" s="14">
        <v>0</v>
      </c>
      <c r="AD248" s="21">
        <f>(((Input!G248*$L$4*0.000000001*Input!U248*(230/229))-((AB248*0.000000000000001)+(Input!G248*AC248*0.000000000000001)))/Input!F248)*1000000000000</f>
        <v>15.987542096605685</v>
      </c>
      <c r="AE248" s="21">
        <f>AD248*Input!V248/100</f>
        <v>4.9927618628946055E-2</v>
      </c>
      <c r="AF248" s="21">
        <f t="shared" ref="AF248:AF255" si="967">(AD248/230)*602200000000*0.0000091577/(365.2425*24*60)</f>
        <v>0.72884844165491514</v>
      </c>
      <c r="AG248" s="21">
        <f>AF248*Input!V248/100</f>
        <v>2.276126424772582E-3</v>
      </c>
      <c r="AH248" s="9">
        <f t="shared" ref="AH248:AH255" si="968">AF248/Z248</f>
        <v>11048.678509606565</v>
      </c>
      <c r="AI248" s="3">
        <f t="shared" ref="AI248:AI255" si="969">AH248*SQRT((AG248/AF248)^2+(AA248/Z248)^2)</f>
        <v>48.365811045502028</v>
      </c>
      <c r="AJ248" s="22">
        <f t="shared" ref="AJ248:AJ255" si="970">(U248-1)*1000</f>
        <v>846.93656449929392</v>
      </c>
      <c r="AK248" s="3">
        <f t="shared" ref="AK248:AK255" si="971">V248*1000</f>
        <v>3.5300595292374788</v>
      </c>
      <c r="AL248" s="3">
        <f t="shared" ref="AL248:AL255" si="972">AF248/Q248</f>
        <v>1.5500773080052646</v>
      </c>
      <c r="AM248" s="3">
        <f t="shared" ref="AM248:AM255" si="973">AL248*SQRT((R248/Q248)^2+(AG248/AF248)^2)</f>
        <v>4.8438762330685649E-3</v>
      </c>
      <c r="AN248" s="9">
        <f>AL248*1/((AN247+AN249)/2)</f>
        <v>1.5485480268469669</v>
      </c>
      <c r="AO248" s="21">
        <f t="shared" ref="AO248:AO255" si="974">AN248*SQRT((R248/Q248)^2+(AG248/AF248)^2)</f>
        <v>4.8390973432557143E-3</v>
      </c>
      <c r="AP248" s="58">
        <f t="shared" ref="AP248:AP255" si="975">ThU_Alter_Kombi(AN248,U248)</f>
        <v>159.87649999999999</v>
      </c>
      <c r="AQ248" s="58">
        <f t="shared" ref="AQ248:AQ255" si="976">Montealter(AN248,AO248,U248,V248)</f>
        <v>1.2239</v>
      </c>
      <c r="AR248" s="58">
        <f t="shared" ref="AR248:AR255" si="977">(AQ248/AP248)*100</f>
        <v>0.76552839222775082</v>
      </c>
      <c r="AS248" s="67">
        <f t="shared" ref="AS248:AS255" si="978">Z248/Q248</f>
        <v>1.4029526758856356E-4</v>
      </c>
      <c r="AT248" s="67">
        <f t="shared" ref="AT248:AT255" si="979">AS248*SQRT((Y248/X248)^2+(P248/O248)^2)</f>
        <v>4.3065702049864746E-7</v>
      </c>
      <c r="AU248" s="58">
        <v>0.75</v>
      </c>
      <c r="AV248" s="58">
        <f t="shared" ref="AV248:AV255" si="980">AU248/2</f>
        <v>0.375</v>
      </c>
      <c r="AW248" s="58">
        <f t="shared" ref="AW248:AW255" si="981">marincorr_age(AN248,U248,AS248,AU248)</f>
        <v>159.8716</v>
      </c>
      <c r="AX248" s="57">
        <f t="shared" ref="AX248:AX255" si="982">marincorr_age_error(AN248, AO248, U248, V248, AS248, AT248, AU248, AV248)</f>
        <v>1.0570168610999999</v>
      </c>
      <c r="AY248" s="47">
        <f t="shared" ref="AY248:AY255" si="983">SQRT(((AU248*EXP(-0.0000091577*AW248*1000))/(0.0000091577*(EXP(-0.0000091577*AW248*1000)+(AJ248/1000)*EXP(-(0.0000091577-0.0000028263)*AW248*1000)-AS248*AU248*EXP(-0.0000091577*AW248*1000))))^2*AT248^2+((AS248*EXP(-0.0000091577*AW248*1000))/(0.0000091577*(EXP(-0.0000091577*AW248*1000)+(AJ248/1000)*EXP(-(0.0000091577-0.0000028263)*AW248*1000)-AS248*AU248*EXP(-0.0000091577*AW248*1000))))^2*AV248^2+((0.0000091577/(0.0000091577-0.0000028263))*(EXP(-(0.0000091577-0.0000028263)*AW248*1000)-1)/(0.0000091577*(EXP(-0.0000091577*AW248*1000)+(AJ248/1000)*EXP(-(0.0000091577-0.0000028263)*AW248*1000)-AS248*AU248*EXP(-0.0000091577*AW248*1000))))^2*T248^2+(1/(0.0000091577*(EXP(-0.0000091577*AW248*1000)+(AJ248/1000)*EXP(-(0.0000091577-0.0000028263)*AW248*1000)-AS248*AU248*EXP(-0.0000091577*AW248*1000))))^2*AO248^2)/1000</f>
        <v>1.1809274502169027</v>
      </c>
      <c r="AZ248" s="9" t="str">
        <f>Input!B248</f>
        <v>7H20-80</v>
      </c>
      <c r="BA248" s="48">
        <f>Input!E248</f>
        <v>80</v>
      </c>
      <c r="BB248" s="58">
        <f t="shared" ref="BB248:BB255" si="984">((U248-1)*EXP(0.0000028263*AW248*1000))*1000</f>
        <v>1330.7139751431528</v>
      </c>
      <c r="BC248" s="22">
        <f t="shared" ref="BC248:BC255" si="985">SQRT((EXP(0.0000028263*AW248*1000)*V248)^2+((U248-1)*0.0000028263*EXP(0.0000028263*AW248*1000)*AX248*1000)^2)*1000</f>
        <v>6.8240249147715923</v>
      </c>
      <c r="BD248" s="9">
        <f t="shared" ref="BD248:BD255" si="986">AW248*1000-58</f>
        <v>159813.6</v>
      </c>
      <c r="BE248" s="49">
        <f t="shared" ref="BE248:BE255" si="987">AY248/2*1000</f>
        <v>590.4637251084514</v>
      </c>
      <c r="BF248" s="89">
        <f t="shared" ref="BF248:BF255" si="988">AY248/AW248*100</f>
        <v>0.73867244101948237</v>
      </c>
      <c r="BG248" s="85"/>
      <c r="BH248" s="85"/>
      <c r="BI248" s="85"/>
      <c r="BJ248" s="85"/>
      <c r="BK248" s="85"/>
      <c r="BL248" s="85"/>
      <c r="BM248" s="90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</row>
    <row r="249" spans="1:109" s="155" customFormat="1" ht="15" customHeight="1" x14ac:dyDescent="0.2">
      <c r="A249" s="138">
        <f>Input!A249</f>
        <v>8307</v>
      </c>
      <c r="B249" s="138" t="str">
        <f>Input!B249</f>
        <v>Hu1-13</v>
      </c>
      <c r="C249" s="138">
        <f>Input!O249</f>
        <v>2.1017863846141105</v>
      </c>
      <c r="D249" s="138">
        <f>C249*Input!P249/100</f>
        <v>2.6134671803889446E-2</v>
      </c>
      <c r="E249" s="139">
        <f>Input!M249</f>
        <v>2.7192233798240029</v>
      </c>
      <c r="F249" s="140">
        <f>E249*Input!N249/100</f>
        <v>4.6193953652724496E-4</v>
      </c>
      <c r="G249" s="141">
        <f t="shared" si="963"/>
        <v>374.92651961013348</v>
      </c>
      <c r="H249" s="140">
        <f>G249*Input!L249/100</f>
        <v>2.8006210752858852E-2</v>
      </c>
      <c r="I249" s="138">
        <v>0</v>
      </c>
      <c r="J249" s="142">
        <f>(((C249*$G$4*0.000000001*Input!G249*(234/233))-(I249*0.000000000000001))/Input!F249)*1000000000000</f>
        <v>762.99789288851503</v>
      </c>
      <c r="K249" s="138">
        <f>J249*Input!P249/100</f>
        <v>9.4875005679331483</v>
      </c>
      <c r="L249" s="143">
        <f t="shared" si="964"/>
        <v>10.551706242267111</v>
      </c>
      <c r="M249" s="144">
        <f>L249*Input!P249/100</f>
        <v>0.13120523647474919</v>
      </c>
      <c r="N249" s="138">
        <v>0</v>
      </c>
      <c r="O249" s="142">
        <f>(((G249*$D$4*0.000000001*Input!G249*(238/236))-(N249*0.000000001))/Input!F249)*1000000</f>
        <v>13.71064795797958</v>
      </c>
      <c r="P249" s="138">
        <f>O249*Input!N249/100</f>
        <v>2.3291541291496358E-3</v>
      </c>
      <c r="Q249" s="145">
        <f t="shared" si="965"/>
        <v>10.229503196345711</v>
      </c>
      <c r="R249" s="146">
        <f>Q249*Input!N249/100</f>
        <v>1.7377799854492839E-3</v>
      </c>
      <c r="S249" s="144">
        <f>Input!S249*0.0000028263/0.000000000155125</f>
        <v>1.0004300495674785</v>
      </c>
      <c r="T249" s="138">
        <f>S249*Input!T249/100</f>
        <v>3.1866447089748994E-3</v>
      </c>
      <c r="U249" s="144">
        <f>S249</f>
        <v>1.0004300495674785</v>
      </c>
      <c r="V249" s="138">
        <f>U249*Input!T249/100</f>
        <v>3.1866447089748994E-3</v>
      </c>
      <c r="W249" s="147">
        <v>0</v>
      </c>
      <c r="X249" s="142">
        <f>((($L$4*0.000000001*Input!G249/Input!W249*(232/229))-(W249*0.000000001))/Input!F249)*1000000000</f>
        <v>0.88799965321254193</v>
      </c>
      <c r="Y249" s="142">
        <f>X249*Input!X249/100</f>
        <v>7.938321780011354E-3</v>
      </c>
      <c r="Z249" s="142">
        <f t="shared" si="966"/>
        <v>2.1682410703802396E-4</v>
      </c>
      <c r="AA249" s="142">
        <f>Z249*Input!X249/100</f>
        <v>1.9383110399925871E-6</v>
      </c>
      <c r="AB249" s="143">
        <v>0</v>
      </c>
      <c r="AC249" s="143">
        <v>0</v>
      </c>
      <c r="AD249" s="142">
        <f>(((Input!G249*$L$4*0.000000001*Input!U249*(230/229))-((AB249*0.000000000000001)+(Input!G249*AC249*0.000000000000001)))/Input!F249)*1000000000000</f>
        <v>224.20752248124094</v>
      </c>
      <c r="AE249" s="142">
        <f>AD249*Input!V249/100</f>
        <v>0.83519644380096192</v>
      </c>
      <c r="AF249" s="142">
        <f t="shared" si="967"/>
        <v>10.221289950658276</v>
      </c>
      <c r="AG249" s="142">
        <f>AF249*Input!V249/100</f>
        <v>3.8075372866057874E-2</v>
      </c>
      <c r="AH249" s="138">
        <f t="shared" si="968"/>
        <v>47140.929531723108</v>
      </c>
      <c r="AI249" s="147">
        <f t="shared" si="969"/>
        <v>456.54243473879126</v>
      </c>
      <c r="AJ249" s="144">
        <f t="shared" si="970"/>
        <v>0.43004956747849654</v>
      </c>
      <c r="AK249" s="147">
        <f t="shared" si="971"/>
        <v>3.1866447089748995</v>
      </c>
      <c r="AL249" s="147">
        <f t="shared" si="972"/>
        <v>0.99919710219257096</v>
      </c>
      <c r="AM249" s="147">
        <f t="shared" si="973"/>
        <v>3.7259820453131032E-3</v>
      </c>
      <c r="AN249" s="138">
        <f>AF249/Q249</f>
        <v>0.99919710219257096</v>
      </c>
      <c r="AO249" s="142">
        <f t="shared" si="974"/>
        <v>3.7259820453131032E-3</v>
      </c>
      <c r="AP249" s="138">
        <f t="shared" si="975"/>
        <v>716.15099999999995</v>
      </c>
      <c r="AQ249" s="138" t="e">
        <f t="shared" si="976"/>
        <v>#VALUE!</v>
      </c>
      <c r="AR249" s="138" t="e">
        <f t="shared" si="977"/>
        <v>#VALUE!</v>
      </c>
      <c r="AS249" s="146">
        <f t="shared" si="978"/>
        <v>2.1195956722070347E-5</v>
      </c>
      <c r="AT249" s="146">
        <f t="shared" si="979"/>
        <v>1.8951663148601517E-7</v>
      </c>
      <c r="AU249" s="138">
        <v>0.75</v>
      </c>
      <c r="AV249" s="138">
        <f t="shared" si="980"/>
        <v>0.375</v>
      </c>
      <c r="AW249" s="138">
        <f t="shared" si="981"/>
        <v>716.14919999999995</v>
      </c>
      <c r="AX249" s="148">
        <f t="shared" si="982"/>
        <v>309.58440026490001</v>
      </c>
      <c r="AY249" s="148">
        <f t="shared" si="983"/>
        <v>451.88971241163233</v>
      </c>
      <c r="AZ249" s="138" t="str">
        <f>Input!B249</f>
        <v>Hu1-13</v>
      </c>
      <c r="BA249" s="149">
        <f>Input!E249</f>
        <v>0</v>
      </c>
      <c r="BB249" s="138">
        <f t="shared" si="984"/>
        <v>3.255017591914096</v>
      </c>
      <c r="BC249" s="144">
        <f t="shared" si="985"/>
        <v>24.287079629079667</v>
      </c>
      <c r="BD249" s="138">
        <f t="shared" si="986"/>
        <v>716091.2</v>
      </c>
      <c r="BE249" s="150">
        <f t="shared" si="987"/>
        <v>225944.85620581618</v>
      </c>
      <c r="BF249" s="151">
        <f t="shared" si="988"/>
        <v>63.099939567290221</v>
      </c>
      <c r="BG249" s="152"/>
      <c r="BH249" s="152"/>
      <c r="BI249" s="152"/>
      <c r="BJ249" s="152"/>
      <c r="BK249" s="152"/>
      <c r="BL249" s="152"/>
      <c r="BM249" s="156"/>
      <c r="BN249" s="152"/>
      <c r="BO249" s="152"/>
      <c r="BP249" s="152"/>
      <c r="BQ249" s="152"/>
      <c r="BR249" s="152"/>
      <c r="BS249" s="152"/>
      <c r="BT249" s="152"/>
      <c r="BU249" s="152"/>
      <c r="BV249" s="152"/>
      <c r="BW249" s="152"/>
      <c r="BX249" s="152"/>
      <c r="BY249" s="152"/>
      <c r="BZ249" s="152"/>
      <c r="CA249" s="152"/>
      <c r="CB249" s="152"/>
      <c r="CC249" s="152"/>
      <c r="CD249" s="152"/>
      <c r="CE249" s="152"/>
      <c r="CF249" s="152"/>
      <c r="CG249" s="152"/>
      <c r="CH249" s="152"/>
      <c r="CI249" s="152"/>
      <c r="CJ249" s="152"/>
      <c r="CK249" s="152"/>
      <c r="CL249" s="152"/>
      <c r="CM249" s="152"/>
      <c r="CN249" s="152"/>
      <c r="CO249" s="152"/>
      <c r="CP249" s="152"/>
      <c r="CQ249" s="152"/>
      <c r="CR249" s="152"/>
      <c r="CS249" s="152"/>
      <c r="CT249" s="152"/>
      <c r="CU249" s="152"/>
      <c r="CV249" s="152"/>
      <c r="CW249" s="152"/>
      <c r="CX249" s="152"/>
      <c r="CY249" s="152"/>
      <c r="CZ249" s="152"/>
      <c r="DA249" s="152"/>
      <c r="DB249" s="152"/>
      <c r="DC249" s="152"/>
      <c r="DD249" s="152"/>
      <c r="DE249" s="152"/>
    </row>
    <row r="250" spans="1:109" ht="15" customHeight="1" x14ac:dyDescent="0.2">
      <c r="A250" s="9">
        <f>Input!A250</f>
        <v>8462</v>
      </c>
      <c r="B250" s="9" t="str">
        <f>Input!B250</f>
        <v>7H20-96</v>
      </c>
      <c r="C250" s="9">
        <f>Input!O250</f>
        <v>1.1552329967861099</v>
      </c>
      <c r="D250" s="9">
        <f>C250*Input!P250/100</f>
        <v>5.9435635577091981E-3</v>
      </c>
      <c r="E250" s="11">
        <f>Input!M250</f>
        <v>0.82376603237253021</v>
      </c>
      <c r="F250" s="12">
        <f>E250*Input!N250/100</f>
        <v>9.373581105406833E-5</v>
      </c>
      <c r="G250" s="13">
        <f t="shared" si="963"/>
        <v>113.58086054352447</v>
      </c>
      <c r="H250" s="12">
        <f>G250*Input!L250/100</f>
        <v>1.6973745960887486E-2</v>
      </c>
      <c r="I250" s="9">
        <v>0.3</v>
      </c>
      <c r="J250" s="21">
        <f>(((C250*$G$4*0.000000001*Input!G250*(234/233))-(I250*0.000000000000001))/Input!F250)*1000000000000</f>
        <v>70.746183808233923</v>
      </c>
      <c r="K250" s="9">
        <f>J250*Input!P250/100</f>
        <v>0.36398236641388793</v>
      </c>
      <c r="L250" s="14">
        <f t="shared" si="964"/>
        <v>0.97836829729619135</v>
      </c>
      <c r="M250" s="22">
        <f>L250*Input!P250/100</f>
        <v>5.0336115519597482E-3</v>
      </c>
      <c r="N250" s="9">
        <v>5.0000000000000001E-3</v>
      </c>
      <c r="O250" s="21">
        <f>(((G250*$D$4*0.000000001*Input!G250*(238/236))-(N250*0.000000001))/Input!F250)*1000000</f>
        <v>0.70064319387749208</v>
      </c>
      <c r="P250" s="58">
        <f>O250*Input!N250/100</f>
        <v>7.9725741845008884E-5</v>
      </c>
      <c r="Q250" s="66">
        <f t="shared" si="965"/>
        <v>0.52274931230338773</v>
      </c>
      <c r="R250" s="67">
        <f>Q250*Input!N250/100</f>
        <v>5.9483310601662662E-5</v>
      </c>
      <c r="S250" s="65">
        <f>Input!S250*0.0000028263/0.000000000155125</f>
        <v>1.852311811652019</v>
      </c>
      <c r="T250" s="9">
        <f>S250*Input!T250/100</f>
        <v>3.3726395450904205E-3</v>
      </c>
      <c r="U250" s="9">
        <f>S250*1/((U249+U251)/2)</f>
        <v>1.8506093486328881</v>
      </c>
      <c r="V250" s="9">
        <f>U250*Input!T250/100</f>
        <v>3.3695397461978925E-3</v>
      </c>
      <c r="W250" s="3">
        <v>3.0000000000000001E-3</v>
      </c>
      <c r="X250" s="21">
        <f>((($L$4*0.000000001*Input!G250/Input!W250*(232/229))-(W250*0.000000001))/Input!F250)*1000000000</f>
        <v>1.3957355401648954</v>
      </c>
      <c r="Y250" s="21">
        <f>X250*Input!X250/100</f>
        <v>3.8689996732686116E-3</v>
      </c>
      <c r="Z250" s="21">
        <f t="shared" si="966"/>
        <v>3.4079868281778876E-4</v>
      </c>
      <c r="AA250" s="21">
        <f>Z250*Input!X250/100</f>
        <v>9.4469901677549992E-7</v>
      </c>
      <c r="AB250" s="14">
        <v>0.05</v>
      </c>
      <c r="AC250" s="14">
        <v>0</v>
      </c>
      <c r="AD250" s="21">
        <f>(((Input!G250*$L$4*0.000000001*Input!U250*(230/229))-((AB250*0.000000000000001)+(Input!G250*AC250*0.000000000000001)))/Input!F250)*1000000000000</f>
        <v>17.497530542321737</v>
      </c>
      <c r="AE250" s="21">
        <f>AD250*Input!V250/100</f>
        <v>6.31239473526502E-2</v>
      </c>
      <c r="AF250" s="21">
        <f t="shared" si="967"/>
        <v>0.79768658568774486</v>
      </c>
      <c r="AG250" s="21">
        <f>AF250*Input!V250/100</f>
        <v>2.8777275694463326E-3</v>
      </c>
      <c r="AH250" s="9">
        <f t="shared" si="968"/>
        <v>2340.6386993409701</v>
      </c>
      <c r="AI250" s="3">
        <f t="shared" si="969"/>
        <v>10.648950465684301</v>
      </c>
      <c r="AJ250" s="22">
        <f t="shared" si="970"/>
        <v>850.6093486328881</v>
      </c>
      <c r="AK250" s="3">
        <f t="shared" si="971"/>
        <v>3.3695397461978924</v>
      </c>
      <c r="AL250" s="3">
        <f t="shared" si="972"/>
        <v>1.525944782543859</v>
      </c>
      <c r="AM250" s="3">
        <f t="shared" si="973"/>
        <v>5.5077235598800425E-3</v>
      </c>
      <c r="AN250" s="9">
        <f>AL250*1/((AN249+AN251)/2)</f>
        <v>1.5262733517885849</v>
      </c>
      <c r="AO250" s="21">
        <f t="shared" si="974"/>
        <v>5.5089094930743038E-3</v>
      </c>
      <c r="AP250" s="58">
        <f t="shared" si="975"/>
        <v>154.791</v>
      </c>
      <c r="AQ250" s="58">
        <f t="shared" si="976"/>
        <v>1.2431000000000001</v>
      </c>
      <c r="AR250" s="58">
        <f t="shared" si="977"/>
        <v>0.80308286657493011</v>
      </c>
      <c r="AS250" s="67">
        <f t="shared" si="978"/>
        <v>6.5193521023706221E-4</v>
      </c>
      <c r="AT250" s="67">
        <f t="shared" si="979"/>
        <v>1.8086960441337115E-6</v>
      </c>
      <c r="AU250" s="58">
        <v>0.75</v>
      </c>
      <c r="AV250" s="58">
        <f t="shared" si="980"/>
        <v>0.375</v>
      </c>
      <c r="AW250" s="58">
        <f t="shared" si="981"/>
        <v>154.768</v>
      </c>
      <c r="AX250" s="57">
        <f t="shared" si="982"/>
        <v>1.2035247834</v>
      </c>
      <c r="AY250" s="47">
        <f t="shared" si="983"/>
        <v>1.2243261255513149</v>
      </c>
      <c r="AZ250" s="9" t="str">
        <f>Input!B250</f>
        <v>7H20-96</v>
      </c>
      <c r="BA250" s="48">
        <f>Input!E250</f>
        <v>96</v>
      </c>
      <c r="BB250" s="58">
        <f t="shared" si="984"/>
        <v>1317.3451914852515</v>
      </c>
      <c r="BC250" s="22">
        <f t="shared" si="985"/>
        <v>6.8783139333738221</v>
      </c>
      <c r="BD250" s="9">
        <f t="shared" si="986"/>
        <v>154710</v>
      </c>
      <c r="BE250" s="49">
        <f t="shared" si="987"/>
        <v>612.16306277565741</v>
      </c>
      <c r="BF250" s="89">
        <f t="shared" si="988"/>
        <v>0.79107187890992636</v>
      </c>
      <c r="BG250" s="85"/>
      <c r="BH250" s="85"/>
      <c r="BI250" s="85"/>
      <c r="BJ250" s="85"/>
      <c r="BK250" s="85"/>
      <c r="BL250" s="85"/>
      <c r="BM250" s="90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  <c r="CE250" s="85"/>
      <c r="CF250" s="85"/>
      <c r="CG250" s="85"/>
      <c r="CH250" s="85"/>
      <c r="CI250" s="85"/>
      <c r="CJ250" s="85"/>
      <c r="CK250" s="85"/>
      <c r="CL250" s="85"/>
      <c r="CM250" s="85"/>
      <c r="CN250" s="85"/>
      <c r="CO250" s="85"/>
      <c r="CP250" s="85"/>
      <c r="CQ250" s="85"/>
      <c r="CR250" s="85"/>
      <c r="CS250" s="85"/>
      <c r="CT250" s="85"/>
      <c r="CU250" s="85"/>
      <c r="CV250" s="85"/>
      <c r="CW250" s="85"/>
      <c r="CX250" s="85"/>
      <c r="CY250" s="85"/>
      <c r="CZ250" s="85"/>
      <c r="DA250" s="85"/>
      <c r="DB250" s="85"/>
      <c r="DC250" s="85"/>
      <c r="DD250" s="85"/>
      <c r="DE250" s="85"/>
    </row>
    <row r="251" spans="1:109" s="155" customFormat="1" ht="15" customHeight="1" x14ac:dyDescent="0.2">
      <c r="A251" s="138">
        <f>Input!A251</f>
        <v>8307</v>
      </c>
      <c r="B251" s="138" t="str">
        <f>Input!B251</f>
        <v>Hu1-13</v>
      </c>
      <c r="C251" s="138">
        <f>Input!O251</f>
        <v>2.0934663440512584</v>
      </c>
      <c r="D251" s="138">
        <f>C251*Input!P251/100</f>
        <v>3.0974244960878729E-2</v>
      </c>
      <c r="E251" s="139">
        <f>Input!M251</f>
        <v>2.7198088406692849</v>
      </c>
      <c r="F251" s="140">
        <f>E251*Input!N251/100</f>
        <v>4.4258495673294741E-4</v>
      </c>
      <c r="G251" s="141">
        <f t="shared" si="963"/>
        <v>375.00724295148098</v>
      </c>
      <c r="H251" s="140">
        <f>G251*Input!L251/100</f>
        <v>3.0300708130118537E-2</v>
      </c>
      <c r="I251" s="138">
        <v>0</v>
      </c>
      <c r="J251" s="142">
        <f>(((C251*$G$4*0.000000001*Input!G251*(234/233))-(I251*0.000000000000001))/Input!F251)*1000000000000</f>
        <v>759.97752247186668</v>
      </c>
      <c r="K251" s="138">
        <f>J251*Input!P251/100</f>
        <v>11.244379453577185</v>
      </c>
      <c r="L251" s="143">
        <f t="shared" si="964"/>
        <v>10.509936714885251</v>
      </c>
      <c r="M251" s="144">
        <f>L251*Input!P251/100</f>
        <v>0.15550159440357261</v>
      </c>
      <c r="N251" s="138">
        <v>0</v>
      </c>
      <c r="O251" s="142">
        <f>(((G251*$D$4*0.000000001*Input!G251*(238/236))-(N251*0.000000001))/Input!F251)*1000000</f>
        <v>13.713599921250568</v>
      </c>
      <c r="P251" s="138">
        <f>O251*Input!N251/100</f>
        <v>2.2315660339960073E-3</v>
      </c>
      <c r="Q251" s="145">
        <f t="shared" si="965"/>
        <v>10.231705653721074</v>
      </c>
      <c r="R251" s="146">
        <f>Q251*Input!N251/100</f>
        <v>1.6649695876942794E-3</v>
      </c>
      <c r="S251" s="144">
        <f>Input!S251*0.0000028263/0.000000000155125</f>
        <v>1.0014098449736233</v>
      </c>
      <c r="T251" s="138">
        <f>S251*Input!T251/100</f>
        <v>2.5531973475127383E-3</v>
      </c>
      <c r="U251" s="144">
        <f>S251</f>
        <v>1.0014098449736233</v>
      </c>
      <c r="V251" s="138">
        <f>U251*Input!T251/100</f>
        <v>2.5531973475127383E-3</v>
      </c>
      <c r="W251" s="147">
        <v>0</v>
      </c>
      <c r="X251" s="142">
        <f>((($L$4*0.000000001*Input!G251/Input!W251*(232/229))-(W251*0.000000001))/Input!F251)*1000000000</f>
        <v>0.88896909096404875</v>
      </c>
      <c r="Y251" s="142">
        <f>X251*Input!X251/100</f>
        <v>7.3959615733287434E-3</v>
      </c>
      <c r="Z251" s="142">
        <f t="shared" si="966"/>
        <v>2.1706081599848239E-4</v>
      </c>
      <c r="AA251" s="142">
        <f>Z251*Input!X251/100</f>
        <v>1.8058821960381077E-6</v>
      </c>
      <c r="AB251" s="143">
        <v>0</v>
      </c>
      <c r="AC251" s="143">
        <v>0</v>
      </c>
      <c r="AD251" s="142">
        <f>(((Input!G251*$L$4*0.000000001*Input!U251*(230/229))-((AB251*0.000000000000001)+(Input!G251*AC251*0.000000000000001)))/Input!F251)*1000000000000</f>
        <v>224.51956255264363</v>
      </c>
      <c r="AE251" s="142">
        <f>AD251*Input!V251/100</f>
        <v>0.87679269720794872</v>
      </c>
      <c r="AF251" s="142">
        <f t="shared" si="967"/>
        <v>10.235515396846404</v>
      </c>
      <c r="AG251" s="142">
        <f>AF251*Input!V251/100</f>
        <v>3.9971684650018824E-2</v>
      </c>
      <c r="AH251" s="138">
        <f t="shared" si="968"/>
        <v>47155.058133191422</v>
      </c>
      <c r="AI251" s="147">
        <f t="shared" si="969"/>
        <v>433.38566345578846</v>
      </c>
      <c r="AJ251" s="144">
        <f t="shared" si="970"/>
        <v>1.4098449736232865</v>
      </c>
      <c r="AK251" s="147">
        <f t="shared" si="971"/>
        <v>2.5531973475127385</v>
      </c>
      <c r="AL251" s="147">
        <f t="shared" si="972"/>
        <v>1.0003723468260588</v>
      </c>
      <c r="AM251" s="147">
        <f t="shared" si="973"/>
        <v>3.9100393301672214E-3</v>
      </c>
      <c r="AN251" s="138">
        <f>AF251/Q251</f>
        <v>1.0003723468260588</v>
      </c>
      <c r="AO251" s="142">
        <f t="shared" si="974"/>
        <v>3.9100393301672214E-3</v>
      </c>
      <c r="AP251" s="138">
        <f t="shared" si="975"/>
        <v>700.10969999999998</v>
      </c>
      <c r="AQ251" s="138" t="e">
        <f t="shared" si="976"/>
        <v>#VALUE!</v>
      </c>
      <c r="AR251" s="138" t="e">
        <f t="shared" si="977"/>
        <v>#VALUE!</v>
      </c>
      <c r="AS251" s="146">
        <f t="shared" si="978"/>
        <v>2.1214528969521475E-5</v>
      </c>
      <c r="AT251" s="146">
        <f t="shared" si="979"/>
        <v>1.7653240369526059E-7</v>
      </c>
      <c r="AU251" s="138">
        <v>0.75</v>
      </c>
      <c r="AV251" s="138">
        <f t="shared" si="980"/>
        <v>0.375</v>
      </c>
      <c r="AW251" s="138">
        <f t="shared" si="981"/>
        <v>700.10799999999995</v>
      </c>
      <c r="AX251" s="148">
        <f t="shared" si="982"/>
        <v>316.06987779799999</v>
      </c>
      <c r="AY251" s="148">
        <f t="shared" si="983"/>
        <v>351.92772640115658</v>
      </c>
      <c r="AZ251" s="138" t="str">
        <f>Input!B251</f>
        <v>Hu1-13</v>
      </c>
      <c r="BA251" s="149">
        <f>Input!E251</f>
        <v>0</v>
      </c>
      <c r="BB251" s="138">
        <f t="shared" si="984"/>
        <v>10.198034350261786</v>
      </c>
      <c r="BC251" s="144">
        <f t="shared" si="985"/>
        <v>20.593058100635172</v>
      </c>
      <c r="BD251" s="138">
        <f t="shared" si="986"/>
        <v>700050</v>
      </c>
      <c r="BE251" s="150">
        <f t="shared" si="987"/>
        <v>175963.86320057829</v>
      </c>
      <c r="BF251" s="151">
        <f t="shared" si="988"/>
        <v>50.267633908076562</v>
      </c>
      <c r="BG251" s="152"/>
      <c r="BH251" s="152"/>
      <c r="BI251" s="152"/>
      <c r="BJ251" s="152"/>
      <c r="BK251" s="152"/>
      <c r="BL251" s="152"/>
      <c r="BM251" s="156"/>
      <c r="BN251" s="152"/>
      <c r="BO251" s="152"/>
      <c r="BP251" s="152"/>
      <c r="BQ251" s="152"/>
      <c r="BR251" s="152"/>
      <c r="BS251" s="152"/>
      <c r="BT251" s="152"/>
      <c r="BU251" s="152"/>
      <c r="BV251" s="152"/>
      <c r="BW251" s="152"/>
      <c r="BX251" s="152"/>
      <c r="BY251" s="152"/>
      <c r="BZ251" s="152"/>
      <c r="CA251" s="152"/>
      <c r="CB251" s="152"/>
      <c r="CC251" s="152"/>
      <c r="CD251" s="152"/>
      <c r="CE251" s="152"/>
      <c r="CF251" s="152"/>
      <c r="CG251" s="152"/>
      <c r="CH251" s="152"/>
      <c r="CI251" s="152"/>
      <c r="CJ251" s="152"/>
      <c r="CK251" s="152"/>
      <c r="CL251" s="152"/>
      <c r="CM251" s="152"/>
      <c r="CN251" s="152"/>
      <c r="CO251" s="152"/>
      <c r="CP251" s="152"/>
      <c r="CQ251" s="152"/>
      <c r="CR251" s="152"/>
      <c r="CS251" s="152"/>
      <c r="CT251" s="152"/>
      <c r="CU251" s="152"/>
      <c r="CV251" s="152"/>
      <c r="CW251" s="152"/>
      <c r="CX251" s="152"/>
      <c r="CY251" s="152"/>
      <c r="CZ251" s="152"/>
      <c r="DA251" s="152"/>
      <c r="DB251" s="152"/>
      <c r="DC251" s="152"/>
      <c r="DD251" s="152"/>
      <c r="DE251" s="152"/>
    </row>
    <row r="252" spans="1:109" ht="15" customHeight="1" x14ac:dyDescent="0.2">
      <c r="A252" s="9">
        <f>Input!A252</f>
        <v>8463</v>
      </c>
      <c r="B252" s="9" t="str">
        <f>Input!B252</f>
        <v>7H20-135</v>
      </c>
      <c r="C252" s="9">
        <f>Input!O252</f>
        <v>1.0640159010551695</v>
      </c>
      <c r="D252" s="9">
        <f>C252*Input!P252/100</f>
        <v>5.3006495850543957E-3</v>
      </c>
      <c r="E252" s="11">
        <f>Input!M252</f>
        <v>0.76591116262896375</v>
      </c>
      <c r="F252" s="12">
        <f>E252*Input!N252/100</f>
        <v>7.1170542016362292E-5</v>
      </c>
      <c r="G252" s="13">
        <f t="shared" si="963"/>
        <v>105.60383110328152</v>
      </c>
      <c r="H252" s="12">
        <f>G252*Input!L252/100</f>
        <v>1.3135260319920499E-2</v>
      </c>
      <c r="I252" s="9">
        <v>0.3</v>
      </c>
      <c r="J252" s="21">
        <f>(((C252*$G$4*0.000000001*Input!G252*(234/233))-(I252*0.000000000000001))/Input!F252)*1000000000000</f>
        <v>57.170428565321771</v>
      </c>
      <c r="K252" s="9">
        <f>J252*Input!P252/100</f>
        <v>0.28480815761459383</v>
      </c>
      <c r="L252" s="14">
        <f t="shared" si="964"/>
        <v>0.79062547038243847</v>
      </c>
      <c r="M252" s="22">
        <f>L252*Input!P252/100</f>
        <v>3.9386897952935875E-3</v>
      </c>
      <c r="N252" s="9">
        <v>5.0000000000000001E-3</v>
      </c>
      <c r="O252" s="21">
        <f>(((G252*$D$4*0.000000001*Input!G252*(238/236))-(N252*0.000000001))/Input!F252)*1000000</f>
        <v>0.57155734704672023</v>
      </c>
      <c r="P252" s="58">
        <f>O252*Input!N252/100</f>
        <v>5.3110658477835956E-5</v>
      </c>
      <c r="Q252" s="66">
        <f t="shared" si="965"/>
        <v>0.42643846785567119</v>
      </c>
      <c r="R252" s="67">
        <f>Q252*Input!N252/100</f>
        <v>3.9625818730386907E-5</v>
      </c>
      <c r="S252" s="65">
        <f>Input!S252*0.0000028263/0.000000000155125</f>
        <v>1.8426669694611288</v>
      </c>
      <c r="T252" s="9">
        <f>S252*Input!T252/100</f>
        <v>4.2162609221253824E-3</v>
      </c>
      <c r="U252" s="9">
        <f>S252*1/((U251+U253)/2)</f>
        <v>1.8434658407929472</v>
      </c>
      <c r="V252" s="9">
        <f>U252*Input!T252/100</f>
        <v>4.2180888433037472E-3</v>
      </c>
      <c r="W252" s="3">
        <v>3.0000000000000001E-3</v>
      </c>
      <c r="X252" s="21">
        <f>((($L$4*0.000000001*Input!G252/Input!W252*(232/229))-(W252*0.000000001))/Input!F252)*1000000000</f>
        <v>0.49242894657822595</v>
      </c>
      <c r="Y252" s="21">
        <f>X252*Input!X252/100</f>
        <v>1.3502388361651299E-3</v>
      </c>
      <c r="Z252" s="21">
        <f t="shared" si="966"/>
        <v>1.2023705891689489E-4</v>
      </c>
      <c r="AA252" s="21">
        <f>Z252*Input!X252/100</f>
        <v>3.2968968949528644E-7</v>
      </c>
      <c r="AB252" s="14">
        <v>0.05</v>
      </c>
      <c r="AC252" s="14">
        <v>0</v>
      </c>
      <c r="AD252" s="21">
        <f>(((Input!G252*$L$4*0.000000001*Input!U252*(230/229))-((AB252*0.000000000000001)+(Input!G252*AC252*0.000000000000001)))/Input!F252)*1000000000000</f>
        <v>14.18118376927471</v>
      </c>
      <c r="AE252" s="21">
        <f>AD252*Input!V252/100</f>
        <v>4.4931278593893904E-2</v>
      </c>
      <c r="AF252" s="21">
        <f t="shared" si="967"/>
        <v>0.64649923225235917</v>
      </c>
      <c r="AG252" s="21">
        <f>AF252*Input!V252/100</f>
        <v>2.0483506587091437E-3</v>
      </c>
      <c r="AH252" s="9">
        <f t="shared" si="968"/>
        <v>5376.8716407077509</v>
      </c>
      <c r="AI252" s="3">
        <f t="shared" si="969"/>
        <v>22.529756942161015</v>
      </c>
      <c r="AJ252" s="22">
        <f t="shared" si="970"/>
        <v>843.46584079294712</v>
      </c>
      <c r="AK252" s="3">
        <f t="shared" si="971"/>
        <v>4.2180888433037476</v>
      </c>
      <c r="AL252" s="3">
        <f t="shared" si="972"/>
        <v>1.5160434177133568</v>
      </c>
      <c r="AM252" s="3">
        <f t="shared" si="973"/>
        <v>4.8054562664686879E-3</v>
      </c>
      <c r="AN252" s="9">
        <f>AL252*1/((AN251+AN253)/2)</f>
        <v>1.515958723890285</v>
      </c>
      <c r="AO252" s="21">
        <f t="shared" si="974"/>
        <v>4.805187809471971E-3</v>
      </c>
      <c r="AP252" s="58">
        <f t="shared" si="975"/>
        <v>154.03890000000001</v>
      </c>
      <c r="AQ252" s="58">
        <f t="shared" si="976"/>
        <v>1.2742</v>
      </c>
      <c r="AR252" s="58">
        <f t="shared" si="977"/>
        <v>0.82719365043505233</v>
      </c>
      <c r="AS252" s="67">
        <f t="shared" si="978"/>
        <v>2.8195640867368775E-4</v>
      </c>
      <c r="AT252" s="67">
        <f t="shared" si="979"/>
        <v>7.7356752511771739E-7</v>
      </c>
      <c r="AU252" s="58">
        <v>0.75</v>
      </c>
      <c r="AV252" s="58">
        <f t="shared" si="980"/>
        <v>0.375</v>
      </c>
      <c r="AW252" s="58">
        <f t="shared" si="981"/>
        <v>154.02889999999999</v>
      </c>
      <c r="AX252" s="57">
        <f t="shared" si="982"/>
        <v>1.2037003168</v>
      </c>
      <c r="AY252" s="47">
        <f t="shared" si="983"/>
        <v>1.1900913476094663</v>
      </c>
      <c r="AZ252" s="9" t="str">
        <f>Input!B252</f>
        <v>7H20-135</v>
      </c>
      <c r="BA252" s="48">
        <f>Input!E252</f>
        <v>135</v>
      </c>
      <c r="BB252" s="58">
        <f t="shared" si="984"/>
        <v>1303.5561180263842</v>
      </c>
      <c r="BC252" s="22">
        <f t="shared" si="985"/>
        <v>7.8843848888078147</v>
      </c>
      <c r="BD252" s="9">
        <f t="shared" si="986"/>
        <v>153970.9</v>
      </c>
      <c r="BE252" s="49">
        <f t="shared" si="987"/>
        <v>595.04567380473316</v>
      </c>
      <c r="BF252" s="89">
        <f t="shared" si="988"/>
        <v>0.77264159362916074</v>
      </c>
      <c r="BG252" s="85"/>
      <c r="BH252" s="85"/>
      <c r="BI252" s="85"/>
      <c r="BJ252" s="85"/>
      <c r="BK252" s="85"/>
      <c r="BL252" s="85"/>
      <c r="BM252" s="90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</row>
    <row r="253" spans="1:109" s="155" customFormat="1" ht="15" customHeight="1" x14ac:dyDescent="0.2">
      <c r="A253" s="138">
        <f>Input!A253</f>
        <v>8307</v>
      </c>
      <c r="B253" s="138" t="str">
        <f>Input!B253</f>
        <v>Hu1-13</v>
      </c>
      <c r="C253" s="138">
        <f>Input!O253</f>
        <v>2.1138592133267102</v>
      </c>
      <c r="D253" s="138">
        <f>C253*Input!P253/100</f>
        <v>2.8951563803873769E-2</v>
      </c>
      <c r="E253" s="139">
        <f>Input!M253</f>
        <v>2.7198719033208398</v>
      </c>
      <c r="F253" s="140">
        <f>E253*Input!N253/100</f>
        <v>4.597178406421922E-4</v>
      </c>
      <c r="G253" s="141">
        <f t="shared" si="963"/>
        <v>375.01593802987736</v>
      </c>
      <c r="H253" s="140">
        <f>G253*Input!L253/100</f>
        <v>2.8310625687427628E-2</v>
      </c>
      <c r="I253" s="138">
        <v>0</v>
      </c>
      <c r="J253" s="142">
        <f>(((C253*$G$4*0.000000001*Input!G253*(234/233))-(I253*0.000000000000001))/Input!F253)*1000000000000</f>
        <v>767.38061367134503</v>
      </c>
      <c r="K253" s="138">
        <f>J253*Input!P253/100</f>
        <v>10.510098618913082</v>
      </c>
      <c r="L253" s="143">
        <f t="shared" si="964"/>
        <v>10.612316084932898</v>
      </c>
      <c r="M253" s="144">
        <f>L253*Input!P253/100</f>
        <v>0.14534702420237497</v>
      </c>
      <c r="N253" s="138">
        <v>0</v>
      </c>
      <c r="O253" s="142">
        <f>(((G253*$D$4*0.000000001*Input!G253*(238/236))-(N253*0.000000001))/Input!F253)*1000000</f>
        <v>13.713917890646236</v>
      </c>
      <c r="P253" s="138">
        <f>O253*Input!N253/100</f>
        <v>2.3179520740424092E-3</v>
      </c>
      <c r="Q253" s="145">
        <f t="shared" si="965"/>
        <v>10.231942890426392</v>
      </c>
      <c r="R253" s="146">
        <f>Q253*Input!N253/100</f>
        <v>1.7294221413214051E-3</v>
      </c>
      <c r="S253" s="144">
        <f>Input!S253*0.0000028263/0.000000000155125</f>
        <v>0.99772344915731159</v>
      </c>
      <c r="T253" s="138">
        <f>S253*Input!T253/100</f>
        <v>2.9471904280299606E-3</v>
      </c>
      <c r="U253" s="144">
        <f>S253</f>
        <v>0.99772344915731159</v>
      </c>
      <c r="V253" s="138">
        <f>U253*Input!T253/100</f>
        <v>2.9471904280299606E-3</v>
      </c>
      <c r="W253" s="147">
        <v>0</v>
      </c>
      <c r="X253" s="142">
        <f>((($L$4*0.000000001*Input!G253/Input!W253*(232/229))-(W253*0.000000001))/Input!F253)*1000000000</f>
        <v>0.89152870359759795</v>
      </c>
      <c r="Y253" s="142">
        <f>X253*Input!X253/100</f>
        <v>5.9015082597483311E-3</v>
      </c>
      <c r="Z253" s="142">
        <f t="shared" si="966"/>
        <v>2.176858001655649E-4</v>
      </c>
      <c r="AA253" s="142">
        <f>Z253*Input!X253/100</f>
        <v>1.440979457557498E-6</v>
      </c>
      <c r="AB253" s="143">
        <v>0</v>
      </c>
      <c r="AC253" s="143">
        <v>0</v>
      </c>
      <c r="AD253" s="142">
        <f>(((Input!G253*$L$4*0.000000001*Input!U253*(230/229))-((AB253*0.000000000000001)+(Input!G253*AC253*0.000000000000001)))/Input!F253)*1000000000000</f>
        <v>224.38270665670456</v>
      </c>
      <c r="AE253" s="142">
        <f>AD253*Input!V253/100</f>
        <v>0.85538390060401626</v>
      </c>
      <c r="AF253" s="142">
        <f t="shared" si="967"/>
        <v>10.229276338591937</v>
      </c>
      <c r="AG253" s="142">
        <f>AF253*Input!V253/100</f>
        <v>3.8995689218813918E-2</v>
      </c>
      <c r="AH253" s="138">
        <f t="shared" si="968"/>
        <v>46991.013335788899</v>
      </c>
      <c r="AI253" s="147">
        <f t="shared" si="969"/>
        <v>358.95378931428633</v>
      </c>
      <c r="AJ253" s="144">
        <f t="shared" si="970"/>
        <v>-2.2765508426884074</v>
      </c>
      <c r="AK253" s="147">
        <f t="shared" si="971"/>
        <v>2.9471904280299608</v>
      </c>
      <c r="AL253" s="147">
        <f t="shared" si="972"/>
        <v>0.99973938949200447</v>
      </c>
      <c r="AM253" s="147">
        <f t="shared" si="973"/>
        <v>3.8149156963919995E-3</v>
      </c>
      <c r="AN253" s="138">
        <f>AF253/Q253</f>
        <v>0.99973938949200447</v>
      </c>
      <c r="AO253" s="142">
        <f t="shared" si="974"/>
        <v>3.8149156963919995E-3</v>
      </c>
      <c r="AP253" s="138" t="str">
        <f t="shared" si="975"/>
        <v>Out of range</v>
      </c>
      <c r="AQ253" s="138" t="e">
        <f t="shared" si="976"/>
        <v>#VALUE!</v>
      </c>
      <c r="AR253" s="138" t="e">
        <f t="shared" si="977"/>
        <v>#VALUE!</v>
      </c>
      <c r="AS253" s="146">
        <f t="shared" si="978"/>
        <v>2.1275118762561169E-5</v>
      </c>
      <c r="AT253" s="146">
        <f t="shared" si="979"/>
        <v>1.4087736192406303E-7</v>
      </c>
      <c r="AU253" s="138">
        <v>0.75</v>
      </c>
      <c r="AV253" s="138">
        <f t="shared" si="980"/>
        <v>0.375</v>
      </c>
      <c r="AW253" s="138" t="str">
        <f t="shared" si="981"/>
        <v>Out of range</v>
      </c>
      <c r="AX253" s="148">
        <f t="shared" si="982"/>
        <v>288.62062062450002</v>
      </c>
      <c r="AY253" s="148" t="e">
        <f t="shared" si="983"/>
        <v>#VALUE!</v>
      </c>
      <c r="AZ253" s="138" t="str">
        <f>Input!B253</f>
        <v>Hu1-13</v>
      </c>
      <c r="BA253" s="149">
        <f>Input!E253</f>
        <v>0</v>
      </c>
      <c r="BB253" s="138" t="e">
        <f t="shared" si="984"/>
        <v>#VALUE!</v>
      </c>
      <c r="BC253" s="144" t="e">
        <f t="shared" si="985"/>
        <v>#VALUE!</v>
      </c>
      <c r="BD253" s="138" t="e">
        <f t="shared" si="986"/>
        <v>#VALUE!</v>
      </c>
      <c r="BE253" s="150" t="e">
        <f t="shared" si="987"/>
        <v>#VALUE!</v>
      </c>
      <c r="BF253" s="151" t="e">
        <f t="shared" si="988"/>
        <v>#VALUE!</v>
      </c>
      <c r="BG253" s="152"/>
      <c r="BH253" s="152"/>
      <c r="BI253" s="152"/>
      <c r="BJ253" s="152"/>
      <c r="BK253" s="152"/>
      <c r="BL253" s="152"/>
      <c r="BM253" s="156"/>
      <c r="BN253" s="152"/>
      <c r="BO253" s="152"/>
      <c r="BP253" s="152"/>
      <c r="BQ253" s="152"/>
      <c r="BR253" s="152"/>
      <c r="BS253" s="152"/>
      <c r="BT253" s="152"/>
      <c r="BU253" s="152"/>
      <c r="BV253" s="152"/>
      <c r="BW253" s="152"/>
      <c r="BX253" s="152"/>
      <c r="BY253" s="152"/>
      <c r="BZ253" s="152"/>
      <c r="CA253" s="152"/>
      <c r="CB253" s="152"/>
      <c r="CC253" s="152"/>
      <c r="CD253" s="152"/>
      <c r="CE253" s="152"/>
      <c r="CF253" s="152"/>
      <c r="CG253" s="152"/>
      <c r="CH253" s="152"/>
      <c r="CI253" s="152"/>
      <c r="CJ253" s="152"/>
      <c r="CK253" s="152"/>
      <c r="CL253" s="152"/>
      <c r="CM253" s="152"/>
      <c r="CN253" s="152"/>
      <c r="CO253" s="152"/>
      <c r="CP253" s="152"/>
      <c r="CQ253" s="152"/>
      <c r="CR253" s="152"/>
      <c r="CS253" s="152"/>
      <c r="CT253" s="152"/>
      <c r="CU253" s="152"/>
      <c r="CV253" s="152"/>
      <c r="CW253" s="152"/>
      <c r="CX253" s="152"/>
      <c r="CY253" s="152"/>
      <c r="CZ253" s="152"/>
      <c r="DA253" s="152"/>
      <c r="DB253" s="152"/>
      <c r="DC253" s="152"/>
      <c r="DD253" s="152"/>
      <c r="DE253" s="152"/>
    </row>
    <row r="254" spans="1:109" ht="15" customHeight="1" x14ac:dyDescent="0.2">
      <c r="A254" s="9">
        <f>Input!A254</f>
        <v>8464</v>
      </c>
      <c r="B254" s="9" t="str">
        <f>Input!B254</f>
        <v>7H20-155</v>
      </c>
      <c r="C254" s="9">
        <f>Input!O254</f>
        <v>1.1544027041500042</v>
      </c>
      <c r="D254" s="9">
        <f>C254*Input!P254/100</f>
        <v>5.0636605312035111E-3</v>
      </c>
      <c r="E254" s="11">
        <f>Input!M254</f>
        <v>0.82628594990993343</v>
      </c>
      <c r="F254" s="12">
        <f>E254*Input!N254/100</f>
        <v>7.7462846671869968E-5</v>
      </c>
      <c r="G254" s="13">
        <f t="shared" si="963"/>
        <v>113.92830677358161</v>
      </c>
      <c r="H254" s="12">
        <f>G254*Input!L254/100</f>
        <v>1.1338665563055213E-2</v>
      </c>
      <c r="I254" s="9">
        <v>0.3</v>
      </c>
      <c r="J254" s="21">
        <f>(((C254*$G$4*0.000000001*Input!G254*(234/233))-(I254*0.000000000000001))/Input!F254)*1000000000000</f>
        <v>70.367754025507864</v>
      </c>
      <c r="K254" s="9">
        <f>J254*Input!P254/100</f>
        <v>0.30866041585614723</v>
      </c>
      <c r="L254" s="14">
        <f t="shared" si="964"/>
        <v>0.97313488847833263</v>
      </c>
      <c r="M254" s="22">
        <f>L254*Input!P254/100</f>
        <v>4.2685491887799352E-3</v>
      </c>
      <c r="N254" s="9">
        <v>5.0000000000000001E-3</v>
      </c>
      <c r="O254" s="21">
        <f>(((G254*$D$4*0.000000001*Input!G254*(238/236))-(N254*0.000000001))/Input!F254)*1000000</f>
        <v>0.69952896030780165</v>
      </c>
      <c r="P254" s="58">
        <f>O254*Input!N254/100</f>
        <v>6.5579603042702569E-5</v>
      </c>
      <c r="Q254" s="66">
        <f t="shared" si="965"/>
        <v>0.52191798355090591</v>
      </c>
      <c r="R254" s="67">
        <f>Q254*Input!N254/100</f>
        <v>4.8928888043542595E-5</v>
      </c>
      <c r="S254" s="65">
        <f>Input!S254*0.0000028263/0.000000000155125</f>
        <v>1.8449373301943461</v>
      </c>
      <c r="T254" s="9">
        <f>S254*Input!T254/100</f>
        <v>2.6161645505246834E-3</v>
      </c>
      <c r="U254" s="9">
        <f>S254*1/((U253+U255)/2)</f>
        <v>1.8491898906066686</v>
      </c>
      <c r="V254" s="9">
        <f>U254*Input!T254/100</f>
        <v>2.6221947812634754E-3</v>
      </c>
      <c r="W254" s="3">
        <v>3.0000000000000001E-3</v>
      </c>
      <c r="X254" s="21">
        <f>((($L$4*0.000000001*Input!G254/Input!W254*(232/229))-(W254*0.000000001))/Input!F254)*1000000000</f>
        <v>0.71664253320985771</v>
      </c>
      <c r="Y254" s="21">
        <f>X254*Input!X254/100</f>
        <v>1.9869470477652893E-3</v>
      </c>
      <c r="Z254" s="21">
        <f t="shared" si="966"/>
        <v>1.7498360136352831E-4</v>
      </c>
      <c r="AA254" s="21">
        <f>Z254*Input!X254/100</f>
        <v>4.8515561667728592E-7</v>
      </c>
      <c r="AB254" s="14">
        <v>0.05</v>
      </c>
      <c r="AC254" s="14">
        <v>0</v>
      </c>
      <c r="AD254" s="21">
        <f>(((Input!G254*$L$4*0.000000001*Input!U254*(230/229))-((AB254*0.000000000000001)+(Input!G254*AC254*0.000000000000001)))/Input!F254)*1000000000000</f>
        <v>17.495994113160702</v>
      </c>
      <c r="AE254" s="21">
        <f>AD254*Input!V254/100</f>
        <v>4.4392034954350373E-2</v>
      </c>
      <c r="AF254" s="21">
        <f t="shared" si="967"/>
        <v>0.79761654215053512</v>
      </c>
      <c r="AG254" s="21">
        <f>AF254*Input!V254/100</f>
        <v>2.0237673372718178E-3</v>
      </c>
      <c r="AH254" s="9">
        <f t="shared" si="968"/>
        <v>4558.2359485989055</v>
      </c>
      <c r="AI254" s="3">
        <f t="shared" si="969"/>
        <v>17.131278360149555</v>
      </c>
      <c r="AJ254" s="22">
        <f t="shared" si="970"/>
        <v>849.18989060666865</v>
      </c>
      <c r="AK254" s="3">
        <f t="shared" si="971"/>
        <v>2.6221947812634752</v>
      </c>
      <c r="AL254" s="3">
        <f t="shared" si="972"/>
        <v>1.528241155293969</v>
      </c>
      <c r="AM254" s="3">
        <f t="shared" si="973"/>
        <v>3.8802040628663007E-3</v>
      </c>
      <c r="AN254" s="9">
        <f>AL254*1/((AN253+AN255)/2)</f>
        <v>1.5285415999516829</v>
      </c>
      <c r="AO254" s="21">
        <f t="shared" si="974"/>
        <v>3.880966891806936E-3</v>
      </c>
      <c r="AP254" s="58">
        <f t="shared" si="975"/>
        <v>155.48400000000001</v>
      </c>
      <c r="AQ254" s="58">
        <f t="shared" si="976"/>
        <v>0.93330000000000002</v>
      </c>
      <c r="AR254" s="58">
        <f t="shared" si="977"/>
        <v>0.60025468858532072</v>
      </c>
      <c r="AS254" s="67">
        <f t="shared" si="978"/>
        <v>3.3527030468085236E-4</v>
      </c>
      <c r="AT254" s="67">
        <f t="shared" si="979"/>
        <v>9.3009417385028908E-7</v>
      </c>
      <c r="AU254" s="58">
        <v>0.75</v>
      </c>
      <c r="AV254" s="58">
        <f t="shared" si="980"/>
        <v>0.375</v>
      </c>
      <c r="AW254" s="58">
        <f t="shared" si="981"/>
        <v>155.47210000000001</v>
      </c>
      <c r="AX254" s="57">
        <f t="shared" si="982"/>
        <v>0.85900567299999997</v>
      </c>
      <c r="AY254" s="47">
        <f t="shared" si="983"/>
        <v>0.8898101831877141</v>
      </c>
      <c r="AZ254" s="9" t="str">
        <f>Input!B254</f>
        <v>7H20-155</v>
      </c>
      <c r="BA254" s="48">
        <f>Input!E254</f>
        <v>155</v>
      </c>
      <c r="BB254" s="58">
        <f t="shared" si="984"/>
        <v>1317.7666111929584</v>
      </c>
      <c r="BC254" s="22">
        <f t="shared" si="985"/>
        <v>5.1761967991990456</v>
      </c>
      <c r="BD254" s="9">
        <f t="shared" si="986"/>
        <v>155414.1</v>
      </c>
      <c r="BE254" s="49">
        <f t="shared" si="987"/>
        <v>444.90509159385704</v>
      </c>
      <c r="BF254" s="89">
        <f t="shared" si="988"/>
        <v>0.57232788596006234</v>
      </c>
      <c r="BG254" s="85"/>
      <c r="BH254" s="85"/>
      <c r="BI254" s="85"/>
      <c r="BJ254" s="85"/>
      <c r="BK254" s="85"/>
      <c r="BL254" s="85"/>
      <c r="BM254" s="90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</row>
    <row r="255" spans="1:109" s="155" customFormat="1" ht="15" customHeight="1" x14ac:dyDescent="0.2">
      <c r="A255" s="138">
        <f>Input!A255</f>
        <v>8307</v>
      </c>
      <c r="B255" s="138" t="str">
        <f>Input!B255</f>
        <v>Hu1-13</v>
      </c>
      <c r="C255" s="138">
        <f>Input!O255</f>
        <v>2.0966263046672595</v>
      </c>
      <c r="D255" s="138">
        <f>C255*Input!P255/100</f>
        <v>2.9468607369328267E-2</v>
      </c>
      <c r="E255" s="139">
        <f>Input!M255</f>
        <v>2.7188278180394265</v>
      </c>
      <c r="F255" s="140">
        <f>E255*Input!N255/100</f>
        <v>5.9493556679655717E-4</v>
      </c>
      <c r="G255" s="141">
        <f t="shared" si="963"/>
        <v>374.87197955127613</v>
      </c>
      <c r="H255" s="140">
        <f>G255*Input!L255/100</f>
        <v>4.0924908102292948E-2</v>
      </c>
      <c r="I255" s="138">
        <v>0</v>
      </c>
      <c r="J255" s="142">
        <f>(((C255*$G$4*0.000000001*Input!G255*(234/233))-(I255*0.000000000000001))/Input!F255)*1000000000000</f>
        <v>761.12466249963961</v>
      </c>
      <c r="K255" s="138">
        <f>J255*Input!P255/100</f>
        <v>10.697797594347152</v>
      </c>
      <c r="L255" s="143">
        <f t="shared" si="964"/>
        <v>10.52580082762347</v>
      </c>
      <c r="M255" s="144">
        <f>L255*Input!P255/100</f>
        <v>0.14794276459591263</v>
      </c>
      <c r="N255" s="138">
        <v>0</v>
      </c>
      <c r="O255" s="142">
        <f>(((G255*$D$4*0.000000001*Input!G255*(238/236))-(N255*0.000000001))/Input!F255)*1000000</f>
        <v>13.708653488376903</v>
      </c>
      <c r="P255" s="138">
        <f>O255*Input!N255/100</f>
        <v>2.9997359446639459E-3</v>
      </c>
      <c r="Q255" s="145">
        <f t="shared" si="965"/>
        <v>10.228015124210962</v>
      </c>
      <c r="R255" s="146">
        <f>Q255*Input!N255/100</f>
        <v>2.2381005280114313E-3</v>
      </c>
      <c r="S255" s="144">
        <f>Input!S255*0.0000028263/0.000000000155125</f>
        <v>0.99767717418167134</v>
      </c>
      <c r="T255" s="138">
        <f>S255*Input!T255/100</f>
        <v>2.751376606769813E-3</v>
      </c>
      <c r="U255" s="144">
        <f>S255</f>
        <v>0.99767717418167134</v>
      </c>
      <c r="V255" s="138">
        <f>U255*Input!T255/100</f>
        <v>2.751376606769813E-3</v>
      </c>
      <c r="W255" s="147">
        <v>0</v>
      </c>
      <c r="X255" s="142">
        <f>((($L$4*0.000000001*Input!G255/Input!W255*(232/229))-(W255*0.000000001))/Input!F255)*1000000000</f>
        <v>0.88861408747028969</v>
      </c>
      <c r="Y255" s="142">
        <f>X255*Input!X255/100</f>
        <v>7.6240838714321879E-3</v>
      </c>
      <c r="Z255" s="142">
        <f t="shared" si="966"/>
        <v>2.169741343029984E-4</v>
      </c>
      <c r="AA255" s="142">
        <f>Z255*Input!X255/100</f>
        <v>1.8615831339864501E-6</v>
      </c>
      <c r="AB255" s="143">
        <v>0</v>
      </c>
      <c r="AC255" s="143">
        <v>0</v>
      </c>
      <c r="AD255" s="142">
        <f>(((Input!G255*$L$4*0.000000001*Input!U255*(230/229))-((AB255*0.000000000000001)+(Input!G255*AC255*0.000000000000001)))/Input!F255)*1000000000000</f>
        <v>224.32531391986643</v>
      </c>
      <c r="AE255" s="142">
        <f>AD255*Input!V255/100</f>
        <v>0.91206486748134497</v>
      </c>
      <c r="AF255" s="142">
        <f t="shared" si="967"/>
        <v>10.226659888448818</v>
      </c>
      <c r="AG255" s="142">
        <f>AF255*Input!V255/100</f>
        <v>4.1579690820211165E-2</v>
      </c>
      <c r="AH255" s="138">
        <f t="shared" si="968"/>
        <v>47133.083034531526</v>
      </c>
      <c r="AI255" s="147">
        <f t="shared" si="969"/>
        <v>447.49851263567763</v>
      </c>
      <c r="AJ255" s="144">
        <f t="shared" si="970"/>
        <v>-2.3228258183286554</v>
      </c>
      <c r="AK255" s="147">
        <f t="shared" si="971"/>
        <v>2.7513766067698131</v>
      </c>
      <c r="AL255" s="147">
        <f t="shared" si="972"/>
        <v>0.999867497677146</v>
      </c>
      <c r="AM255" s="147">
        <f t="shared" si="973"/>
        <v>4.0711580568123865E-3</v>
      </c>
      <c r="AN255" s="138">
        <f>AF255/Q255</f>
        <v>0.999867497677146</v>
      </c>
      <c r="AO255" s="142">
        <f t="shared" si="974"/>
        <v>4.0711580568123865E-3</v>
      </c>
      <c r="AP255" s="138" t="str">
        <f t="shared" si="975"/>
        <v>Out of range</v>
      </c>
      <c r="AQ255" s="138" t="e">
        <f t="shared" si="976"/>
        <v>#VALUE!</v>
      </c>
      <c r="AR255" s="138" t="e">
        <f t="shared" si="977"/>
        <v>#VALUE!</v>
      </c>
      <c r="AS255" s="146">
        <f t="shared" si="978"/>
        <v>2.1213708785920162E-5</v>
      </c>
      <c r="AT255" s="146">
        <f t="shared" si="979"/>
        <v>1.820674358880696E-7</v>
      </c>
      <c r="AU255" s="138">
        <v>0.75</v>
      </c>
      <c r="AV255" s="138">
        <f t="shared" si="980"/>
        <v>0.375</v>
      </c>
      <c r="AW255" s="138" t="str">
        <f t="shared" si="981"/>
        <v>Out of range</v>
      </c>
      <c r="AX255" s="148">
        <f t="shared" si="982"/>
        <v>281.93708313619999</v>
      </c>
      <c r="AY255" s="148" t="e">
        <f t="shared" si="983"/>
        <v>#VALUE!</v>
      </c>
      <c r="AZ255" s="138" t="str">
        <f>Input!B255</f>
        <v>Hu1-13</v>
      </c>
      <c r="BA255" s="149">
        <f>Input!E255</f>
        <v>0</v>
      </c>
      <c r="BB255" s="138" t="e">
        <f t="shared" si="984"/>
        <v>#VALUE!</v>
      </c>
      <c r="BC255" s="144" t="e">
        <f t="shared" si="985"/>
        <v>#VALUE!</v>
      </c>
      <c r="BD255" s="138" t="e">
        <f t="shared" si="986"/>
        <v>#VALUE!</v>
      </c>
      <c r="BE255" s="150" t="e">
        <f t="shared" si="987"/>
        <v>#VALUE!</v>
      </c>
      <c r="BF255" s="151" t="e">
        <f t="shared" si="988"/>
        <v>#VALUE!</v>
      </c>
      <c r="BG255" s="152"/>
      <c r="BH255" s="152"/>
      <c r="BI255" s="152"/>
      <c r="BJ255" s="152"/>
      <c r="BK255" s="152"/>
      <c r="BL255" s="152"/>
      <c r="BM255" s="156"/>
      <c r="BN255" s="152"/>
      <c r="BO255" s="152"/>
      <c r="BP255" s="152"/>
      <c r="BQ255" s="152"/>
      <c r="BR255" s="152"/>
      <c r="BS255" s="152"/>
      <c r="BT255" s="152"/>
      <c r="BU255" s="152"/>
      <c r="BV255" s="152"/>
      <c r="BW255" s="152"/>
      <c r="BX255" s="152"/>
      <c r="BY255" s="152"/>
      <c r="BZ255" s="152"/>
      <c r="CA255" s="152"/>
      <c r="CB255" s="152"/>
      <c r="CC255" s="152"/>
      <c r="CD255" s="152"/>
      <c r="CE255" s="152"/>
      <c r="CF255" s="152"/>
      <c r="CG255" s="152"/>
      <c r="CH255" s="152"/>
      <c r="CI255" s="152"/>
      <c r="CJ255" s="152"/>
      <c r="CK255" s="152"/>
      <c r="CL255" s="152"/>
      <c r="CM255" s="152"/>
      <c r="CN255" s="152"/>
      <c r="CO255" s="152"/>
      <c r="CP255" s="152"/>
      <c r="CQ255" s="152"/>
      <c r="CR255" s="152"/>
      <c r="CS255" s="152"/>
      <c r="CT255" s="152"/>
      <c r="CU255" s="152"/>
      <c r="CV255" s="152"/>
      <c r="CW255" s="152"/>
      <c r="CX255" s="152"/>
      <c r="CY255" s="152"/>
      <c r="CZ255" s="152"/>
      <c r="DA255" s="152"/>
      <c r="DB255" s="152"/>
      <c r="DC255" s="152"/>
      <c r="DD255" s="152"/>
      <c r="DE255" s="152"/>
    </row>
    <row r="256" spans="1:109" s="76" customFormat="1" ht="15" customHeight="1" x14ac:dyDescent="0.2">
      <c r="A256" s="58"/>
      <c r="B256" s="58"/>
      <c r="C256" s="58"/>
      <c r="D256" s="58"/>
      <c r="E256" s="60"/>
      <c r="F256" s="61"/>
      <c r="G256" s="59"/>
      <c r="H256" s="61"/>
      <c r="I256" s="58"/>
      <c r="J256" s="63"/>
      <c r="K256" s="58"/>
      <c r="L256" s="64"/>
      <c r="M256" s="65"/>
      <c r="N256" s="58"/>
      <c r="O256" s="63"/>
      <c r="P256" s="58"/>
      <c r="Q256" s="66"/>
      <c r="R256" s="67"/>
      <c r="S256" s="65"/>
      <c r="T256" s="58"/>
      <c r="U256" s="58"/>
      <c r="V256" s="58"/>
      <c r="W256" s="68"/>
      <c r="X256" s="63"/>
      <c r="Y256" s="63"/>
      <c r="Z256" s="63"/>
      <c r="AA256" s="63"/>
      <c r="AB256" s="64"/>
      <c r="AC256" s="64"/>
      <c r="AD256" s="63"/>
      <c r="AE256" s="63"/>
      <c r="AF256" s="63"/>
      <c r="AG256" s="63"/>
      <c r="AH256" s="58"/>
      <c r="AI256" s="68"/>
      <c r="AJ256" s="65"/>
      <c r="AK256" s="68"/>
      <c r="AL256" s="68"/>
      <c r="AM256" s="68"/>
      <c r="AN256" s="58"/>
      <c r="AO256" s="63"/>
      <c r="AP256" s="58"/>
      <c r="AQ256" s="58"/>
      <c r="AR256" s="58"/>
      <c r="AS256" s="67"/>
      <c r="AT256" s="67"/>
      <c r="AU256" s="58"/>
      <c r="AV256" s="58"/>
      <c r="AW256" s="58"/>
      <c r="AX256" s="57"/>
      <c r="AY256" s="57"/>
      <c r="AZ256" s="58"/>
      <c r="BA256" s="69"/>
      <c r="BB256" s="58"/>
      <c r="BC256" s="65"/>
      <c r="BD256" s="58"/>
      <c r="BE256" s="62"/>
      <c r="BF256" s="74"/>
      <c r="BG256" s="75"/>
      <c r="BH256" s="75"/>
      <c r="BI256" s="75"/>
      <c r="BJ256" s="75"/>
      <c r="BK256" s="75"/>
      <c r="BL256" s="75"/>
      <c r="BM256" s="103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</row>
    <row r="257" spans="1:109" s="155" customFormat="1" ht="15" customHeight="1" x14ac:dyDescent="0.2">
      <c r="A257" s="138">
        <f>Input!A257</f>
        <v>8307</v>
      </c>
      <c r="B257" s="138" t="str">
        <f>Input!B257</f>
        <v>Hu1-13</v>
      </c>
      <c r="C257" s="138">
        <f>Input!O257</f>
        <v>2.0715793553059845</v>
      </c>
      <c r="D257" s="138">
        <f>C257*Input!P257/100</f>
        <v>2.6144267010473551E-2</v>
      </c>
      <c r="E257" s="139">
        <f>Input!M257</f>
        <v>2.7194671955002101</v>
      </c>
      <c r="F257" s="140">
        <f>E257*Input!N257/100</f>
        <v>5.5639087565264732E-4</v>
      </c>
      <c r="G257" s="141">
        <f t="shared" ref="G257:G273" si="989">E257*137.88</f>
        <v>374.96013691556897</v>
      </c>
      <c r="H257" s="140">
        <f>G257*Input!L257/100</f>
        <v>4.2458449740825494E-2</v>
      </c>
      <c r="I257" s="138">
        <v>0</v>
      </c>
      <c r="J257" s="142">
        <f>(((C257*$G$4*0.000000001*Input!G257*(234/233))-(I257*0.000000000000001))/Input!F257)*1000000000000</f>
        <v>752.03203076225827</v>
      </c>
      <c r="K257" s="138">
        <f>J257*Input!P257/100</f>
        <v>9.4909838536081796</v>
      </c>
      <c r="L257" s="143">
        <f t="shared" ref="L257:L273" si="990">(J257/234)*602200000000*0.0000028263/(365.2425*24*60)</f>
        <v>10.400056340048611</v>
      </c>
      <c r="M257" s="144">
        <f>L257*Input!P257/100</f>
        <v>0.13125340778366548</v>
      </c>
      <c r="N257" s="138">
        <v>0</v>
      </c>
      <c r="O257" s="142">
        <f>(((G257*$D$4*0.000000001*Input!G257*(238/236))-(N257*0.000000001))/Input!F257)*1000000</f>
        <v>13.711877305641096</v>
      </c>
      <c r="P257" s="138">
        <f>O257*Input!N257/100</f>
        <v>2.8053890238319379E-3</v>
      </c>
      <c r="Q257" s="145">
        <f t="shared" ref="Q257:Q273" si="991">(O257/238.05)*602200000000000000*0.00000000015512/(365.2425*24*60)</f>
        <v>10.230420411627689</v>
      </c>
      <c r="R257" s="146">
        <f>Q257*Input!N257/100</f>
        <v>2.0930984497767617E-3</v>
      </c>
      <c r="S257" s="144">
        <f>Input!S257*0.0000028263/0.000000000155125</f>
        <v>0.99805934677221952</v>
      </c>
      <c r="T257" s="138">
        <f>S257*Input!T257/100</f>
        <v>2.6973626717252176E-3</v>
      </c>
      <c r="U257" s="144">
        <f>S257</f>
        <v>0.99805934677221952</v>
      </c>
      <c r="V257" s="138">
        <f>U257*Input!T257/100</f>
        <v>2.6973626717252176E-3</v>
      </c>
      <c r="W257" s="147">
        <v>0</v>
      </c>
      <c r="X257" s="142">
        <f>((($L$4*0.000000001*Input!G257/Input!W257*(232/229))-(W257*0.000000001))/Input!F257)*1000000000</f>
        <v>0.93763059013028416</v>
      </c>
      <c r="Y257" s="142">
        <f>X257*Input!X257/100</f>
        <v>4.8211959766289517E-3</v>
      </c>
      <c r="Z257" s="142">
        <f t="shared" ref="Z257:Z273" si="992">(X257/232)*6.022E+23*0.000000001*0.000000000049475/(365.2425*24*60)</f>
        <v>2.2894256174655782E-4</v>
      </c>
      <c r="AA257" s="142">
        <f>Z257*Input!X257/100</f>
        <v>1.1771981089250295E-6</v>
      </c>
      <c r="AB257" s="143">
        <v>0</v>
      </c>
      <c r="AC257" s="143">
        <v>0</v>
      </c>
      <c r="AD257" s="142">
        <f>(((Input!G257*$L$4*0.000000001*Input!U257*(230/229))-((AB257*0.000000000000001)+(Input!G257*AC257*0.000000000000001)))/Input!F257)*1000000000000</f>
        <v>223.82728967990602</v>
      </c>
      <c r="AE257" s="142">
        <f>AD257*Input!V257/100</f>
        <v>0.88424192331532736</v>
      </c>
      <c r="AF257" s="142">
        <f t="shared" ref="AF257:AF273" si="993">(AD257/230)*602200000000*0.0000091577/(365.2425*24*60)</f>
        <v>10.203955698585975</v>
      </c>
      <c r="AG257" s="142">
        <f>AF257*Input!V257/100</f>
        <v>4.0311283870905365E-2</v>
      </c>
      <c r="AH257" s="138">
        <f t="shared" ref="AH257:AH273" si="994">AF257/Z257</f>
        <v>44569.937633011541</v>
      </c>
      <c r="AI257" s="147">
        <f t="shared" ref="AI257:AI273" si="995">AH257*SQRT((AG257/AF257)^2+(AA257/Z257)^2)</f>
        <v>289.00414716787634</v>
      </c>
      <c r="AJ257" s="144">
        <f t="shared" ref="AJ257:AJ273" si="996">(U257-1)*1000</f>
        <v>-1.9406532277804756</v>
      </c>
      <c r="AK257" s="147">
        <f t="shared" ref="AK257:AK273" si="997">V257*1000</f>
        <v>2.6973626717252177</v>
      </c>
      <c r="AL257" s="147">
        <f t="shared" ref="AL257:AL273" si="998">AF257/Q257</f>
        <v>0.99741313533785625</v>
      </c>
      <c r="AM257" s="147">
        <f t="shared" ref="AM257:AM273" si="999">AL257*SQRT((R257/Q257)^2+(AG257/AF257)^2)</f>
        <v>3.9456156883096805E-3</v>
      </c>
      <c r="AN257" s="138">
        <f>AF257/Q257</f>
        <v>0.99741313533785625</v>
      </c>
      <c r="AO257" s="142">
        <f t="shared" ref="AO257:AO273" si="1000">AN257*SQRT((R257/Q257)^2+(AG257/AF257)^2)</f>
        <v>3.9456156883096805E-3</v>
      </c>
      <c r="AP257" s="138" t="str">
        <f t="shared" ref="AP257:AP273" si="1001">ThU_Alter_Kombi(AN257,U257)</f>
        <v>Out of range</v>
      </c>
      <c r="AQ257" s="138" t="e">
        <f t="shared" ref="AQ257:AQ273" si="1002">Montealter(AN257,AO257,U257,V257)</f>
        <v>#VALUE!</v>
      </c>
      <c r="AR257" s="138" t="e">
        <f t="shared" ref="AR257:AR273" si="1003">(AQ257/AP257)*100</f>
        <v>#VALUE!</v>
      </c>
      <c r="AS257" s="146">
        <f t="shared" ref="AS257:AS273" si="1004">Z257/Q257</f>
        <v>2.2378607382189918E-5</v>
      </c>
      <c r="AT257" s="146">
        <f t="shared" ref="AT257:AT273" si="1005">AS257*SQRT((Y257/X257)^2+(P257/O257)^2)</f>
        <v>1.1515945441012673E-7</v>
      </c>
      <c r="AU257" s="138">
        <v>0.75</v>
      </c>
      <c r="AV257" s="138">
        <f t="shared" ref="AV257:AV273" si="1006">AU257/2</f>
        <v>0.375</v>
      </c>
      <c r="AW257" s="138" t="str">
        <f t="shared" ref="AW257:AW273" si="1007">marincorr_age(AN257,U257,AS257,AU257)</f>
        <v>Out of range</v>
      </c>
      <c r="AX257" s="148">
        <f t="shared" ref="AX257:AX273" si="1008">marincorr_age_error(AN257, AO257, U257, V257, AS257, AT257, AU257, AV257)</f>
        <v>309.49837779950002</v>
      </c>
      <c r="AY257" s="148" t="e">
        <f t="shared" ref="AY257:AY273" si="1009">SQRT(((AU257*EXP(-0.0000091577*AW257*1000))/(0.0000091577*(EXP(-0.0000091577*AW257*1000)+(AJ257/1000)*EXP(-(0.0000091577-0.0000028263)*AW257*1000)-AS257*AU257*EXP(-0.0000091577*AW257*1000))))^2*AT257^2+((AS257*EXP(-0.0000091577*AW257*1000))/(0.0000091577*(EXP(-0.0000091577*AW257*1000)+(AJ257/1000)*EXP(-(0.0000091577-0.0000028263)*AW257*1000)-AS257*AU257*EXP(-0.0000091577*AW257*1000))))^2*AV257^2+((0.0000091577/(0.0000091577-0.0000028263))*(EXP(-(0.0000091577-0.0000028263)*AW257*1000)-1)/(0.0000091577*(EXP(-0.0000091577*AW257*1000)+(AJ257/1000)*EXP(-(0.0000091577-0.0000028263)*AW257*1000)-AS257*AU257*EXP(-0.0000091577*AW257*1000))))^2*T257^2+(1/(0.0000091577*(EXP(-0.0000091577*AW257*1000)+(AJ257/1000)*EXP(-(0.0000091577-0.0000028263)*AW257*1000)-AS257*AU257*EXP(-0.0000091577*AW257*1000))))^2*AO257^2)/1000</f>
        <v>#VALUE!</v>
      </c>
      <c r="AZ257" s="138" t="str">
        <f>Input!B257</f>
        <v>Hu1-13</v>
      </c>
      <c r="BA257" s="149">
        <f>Input!E257</f>
        <v>0</v>
      </c>
      <c r="BB257" s="138" t="e">
        <f t="shared" ref="BB257:BB273" si="1010">((U257-1)*EXP(0.0000028263*AW257*1000))*1000</f>
        <v>#VALUE!</v>
      </c>
      <c r="BC257" s="144" t="e">
        <f t="shared" ref="BC257:BC273" si="1011">SQRT((EXP(0.0000028263*AW257*1000)*V257)^2+((U257-1)*0.0000028263*EXP(0.0000028263*AW257*1000)*AX257*1000)^2)*1000</f>
        <v>#VALUE!</v>
      </c>
      <c r="BD257" s="138" t="e">
        <f t="shared" ref="BD257:BD273" si="1012">AW257*1000-58</f>
        <v>#VALUE!</v>
      </c>
      <c r="BE257" s="150" t="e">
        <f t="shared" ref="BE257:BE273" si="1013">AY257/2*1000</f>
        <v>#VALUE!</v>
      </c>
      <c r="BF257" s="151" t="e">
        <f t="shared" ref="BF257:BF273" si="1014">AY257/AW257*100</f>
        <v>#VALUE!</v>
      </c>
      <c r="BG257" s="152"/>
      <c r="BH257" s="152"/>
      <c r="BI257" s="152"/>
      <c r="BJ257" s="152"/>
      <c r="BK257" s="152"/>
      <c r="BL257" s="152"/>
      <c r="BM257" s="156"/>
      <c r="BN257" s="152"/>
      <c r="BO257" s="152"/>
      <c r="BP257" s="152"/>
      <c r="BQ257" s="152"/>
      <c r="BR257" s="152"/>
      <c r="BS257" s="152"/>
      <c r="BT257" s="152"/>
      <c r="BU257" s="152"/>
      <c r="BV257" s="152"/>
      <c r="BW257" s="152"/>
      <c r="BX257" s="152"/>
      <c r="BY257" s="152"/>
      <c r="BZ257" s="152"/>
      <c r="CA257" s="152"/>
      <c r="CB257" s="152"/>
      <c r="CC257" s="152"/>
      <c r="CD257" s="152"/>
      <c r="CE257" s="152"/>
      <c r="CF257" s="152"/>
      <c r="CG257" s="152"/>
      <c r="CH257" s="152"/>
      <c r="CI257" s="152"/>
      <c r="CJ257" s="152"/>
      <c r="CK257" s="152"/>
      <c r="CL257" s="152"/>
      <c r="CM257" s="152"/>
      <c r="CN257" s="152"/>
      <c r="CO257" s="152"/>
      <c r="CP257" s="152"/>
      <c r="CQ257" s="152"/>
      <c r="CR257" s="152"/>
      <c r="CS257" s="152"/>
      <c r="CT257" s="152"/>
      <c r="CU257" s="152"/>
      <c r="CV257" s="152"/>
      <c r="CW257" s="152"/>
      <c r="CX257" s="152"/>
      <c r="CY257" s="152"/>
      <c r="CZ257" s="152"/>
      <c r="DA257" s="152"/>
      <c r="DB257" s="152"/>
      <c r="DC257" s="152"/>
      <c r="DD257" s="152"/>
      <c r="DE257" s="152"/>
    </row>
    <row r="258" spans="1:109" ht="15" customHeight="1" x14ac:dyDescent="0.2">
      <c r="A258" s="9">
        <f>Input!A258</f>
        <v>8465</v>
      </c>
      <c r="B258" s="9" t="str">
        <f>Input!B258</f>
        <v>7H20-185</v>
      </c>
      <c r="C258" s="9">
        <f>Input!O258</f>
        <v>1.067516345706284</v>
      </c>
      <c r="D258" s="9">
        <f>C258*Input!P258/100</f>
        <v>4.2010971043194689E-3</v>
      </c>
      <c r="E258" s="11">
        <f>Input!M258</f>
        <v>0.77630850443600885</v>
      </c>
      <c r="F258" s="12">
        <f>E258*Input!N258/100</f>
        <v>7.6466804360011888E-5</v>
      </c>
      <c r="G258" s="13">
        <f t="shared" si="989"/>
        <v>107.0374165916369</v>
      </c>
      <c r="H258" s="12">
        <f>G258*Input!L258/100</f>
        <v>1.2981810283477066E-2</v>
      </c>
      <c r="I258" s="9">
        <v>0.3</v>
      </c>
      <c r="J258" s="21">
        <f>(((C258*$G$4*0.000000001*Input!G258*(234/233))-(I258*0.000000000000001))/Input!F258)*1000000000000</f>
        <v>54.95650193391544</v>
      </c>
      <c r="K258" s="9">
        <f>J258*Input!P258/100</f>
        <v>0.21627547162788174</v>
      </c>
      <c r="L258" s="14">
        <f t="shared" si="990"/>
        <v>0.76000847435366314</v>
      </c>
      <c r="M258" s="22">
        <f>L258*Input!P258/100</f>
        <v>2.9909325638971681E-3</v>
      </c>
      <c r="N258" s="9">
        <v>5.0000000000000001E-3</v>
      </c>
      <c r="O258" s="21">
        <f>(((G258*$D$4*0.000000001*Input!G258*(238/236))-(N258*0.000000001))/Input!F258)*1000000</f>
        <v>0.55505649577076399</v>
      </c>
      <c r="P258" s="58">
        <f>O258*Input!N258/100</f>
        <v>5.4673362752469234E-5</v>
      </c>
      <c r="Q258" s="66">
        <f t="shared" si="991"/>
        <v>0.41412719625223243</v>
      </c>
      <c r="R258" s="67">
        <f>Q258*Input!N258/100</f>
        <v>4.0791751108002993E-5</v>
      </c>
      <c r="S258" s="65">
        <f>Input!S258*0.0000028263/0.000000000155125</f>
        <v>1.8306813181959967</v>
      </c>
      <c r="T258" s="9">
        <f>S258*Input!T258/100</f>
        <v>3.0388401488341838E-3</v>
      </c>
      <c r="U258" s="9">
        <f>S258*1/((U257+U259)/2)</f>
        <v>1.8327855660757426</v>
      </c>
      <c r="V258" s="9">
        <f>U258*Input!T258/100</f>
        <v>3.0423330959006741E-3</v>
      </c>
      <c r="W258" s="3">
        <v>3.0000000000000001E-3</v>
      </c>
      <c r="X258" s="21">
        <f>((($L$4*0.000000001*Input!G258/Input!W258*(232/229))-(W258*0.000000001))/Input!F258)*1000000000</f>
        <v>0.43050616033683825</v>
      </c>
      <c r="Y258" s="21">
        <f>X258*Input!X258/100</f>
        <v>1.8248144560394535E-3</v>
      </c>
      <c r="Z258" s="21">
        <f t="shared" si="992"/>
        <v>1.0511728630941424E-4</v>
      </c>
      <c r="AA258" s="21">
        <f>Z258*Input!X258/100</f>
        <v>4.4556747686716744E-7</v>
      </c>
      <c r="AB258" s="14">
        <v>0.05</v>
      </c>
      <c r="AC258" s="14">
        <v>0</v>
      </c>
      <c r="AD258" s="21">
        <f>(((Input!G258*$L$4*0.000000001*Input!U258*(230/229))-((AB258*0.000000000000001)+(Input!G258*AC258*0.000000000000001)))/Input!F258)*1000000000000</f>
        <v>13.840250554590812</v>
      </c>
      <c r="AE258" s="21">
        <f>AD258*Input!V258/100</f>
        <v>5.5011956620710761E-2</v>
      </c>
      <c r="AF258" s="21">
        <f t="shared" si="993"/>
        <v>0.63095659031720397</v>
      </c>
      <c r="AG258" s="21">
        <f>AF258*Input!V258/100</f>
        <v>2.5079138877704952E-3</v>
      </c>
      <c r="AH258" s="9">
        <f t="shared" si="994"/>
        <v>6002.4056220398825</v>
      </c>
      <c r="AI258" s="3">
        <f t="shared" si="995"/>
        <v>34.879094433328738</v>
      </c>
      <c r="AJ258" s="22">
        <f t="shared" si="996"/>
        <v>832.78556607574262</v>
      </c>
      <c r="AK258" s="3">
        <f t="shared" si="997"/>
        <v>3.0423330959006742</v>
      </c>
      <c r="AL258" s="3">
        <f t="shared" si="998"/>
        <v>1.5235816339212536</v>
      </c>
      <c r="AM258" s="3">
        <f t="shared" si="999"/>
        <v>6.0577616447177098E-3</v>
      </c>
      <c r="AN258" s="9">
        <f>AL258*1/((AN257+AN259)/2)</f>
        <v>1.5290985164767594</v>
      </c>
      <c r="AO258" s="21">
        <f t="shared" si="1000"/>
        <v>6.0796967736265178E-3</v>
      </c>
      <c r="AP258" s="58">
        <f t="shared" si="1001"/>
        <v>158.5701</v>
      </c>
      <c r="AQ258" s="58">
        <f t="shared" si="1002"/>
        <v>1.4379999999999999</v>
      </c>
      <c r="AR258" s="58">
        <f t="shared" si="1003"/>
        <v>0.90685444481651956</v>
      </c>
      <c r="AS258" s="67">
        <f t="shared" si="1004"/>
        <v>2.5382850307998235E-4</v>
      </c>
      <c r="AT258" s="67">
        <f t="shared" si="1005"/>
        <v>1.0762098437341364E-6</v>
      </c>
      <c r="AU258" s="58">
        <v>0.75</v>
      </c>
      <c r="AV258" s="58">
        <f t="shared" si="1006"/>
        <v>0.375</v>
      </c>
      <c r="AW258" s="58">
        <f t="shared" si="1007"/>
        <v>158.56100000000001</v>
      </c>
      <c r="AX258" s="57">
        <f t="shared" si="1008"/>
        <v>1.3531234182</v>
      </c>
      <c r="AY258" s="47">
        <f t="shared" si="1009"/>
        <v>1.3542347427105619</v>
      </c>
      <c r="AZ258" s="9" t="str">
        <f>Input!B258</f>
        <v>7H20-185</v>
      </c>
      <c r="BA258" s="48">
        <f>Input!E258</f>
        <v>185</v>
      </c>
      <c r="BB258" s="58">
        <f t="shared" si="1010"/>
        <v>1303.6419670605826</v>
      </c>
      <c r="BC258" s="22">
        <f t="shared" si="1011"/>
        <v>6.8947007882342177</v>
      </c>
      <c r="BD258" s="9">
        <f t="shared" si="1012"/>
        <v>158503</v>
      </c>
      <c r="BE258" s="49">
        <f t="shared" si="1013"/>
        <v>677.11737135528097</v>
      </c>
      <c r="BF258" s="89">
        <f t="shared" si="1014"/>
        <v>0.85407807891635512</v>
      </c>
      <c r="BG258" s="85"/>
      <c r="BH258" s="85"/>
      <c r="BI258" s="85"/>
      <c r="BJ258" s="85"/>
      <c r="BK258" s="85"/>
      <c r="BL258" s="85"/>
      <c r="BM258" s="90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  <c r="CE258" s="85"/>
      <c r="CF258" s="85"/>
      <c r="CG258" s="85"/>
      <c r="CH258" s="85"/>
      <c r="CI258" s="85"/>
      <c r="CJ258" s="85"/>
      <c r="CK258" s="85"/>
      <c r="CL258" s="85"/>
      <c r="CM258" s="85"/>
      <c r="CN258" s="85"/>
      <c r="CO258" s="85"/>
      <c r="CP258" s="85"/>
      <c r="CQ258" s="85"/>
      <c r="CR258" s="85"/>
      <c r="CS258" s="85"/>
      <c r="CT258" s="85"/>
      <c r="CU258" s="85"/>
      <c r="CV258" s="85"/>
      <c r="CW258" s="85"/>
      <c r="CX258" s="85"/>
      <c r="CY258" s="85"/>
      <c r="CZ258" s="85"/>
      <c r="DA258" s="85"/>
      <c r="DB258" s="85"/>
      <c r="DC258" s="85"/>
      <c r="DD258" s="85"/>
      <c r="DE258" s="85"/>
    </row>
    <row r="259" spans="1:109" s="155" customFormat="1" ht="15" customHeight="1" x14ac:dyDescent="0.2">
      <c r="A259" s="138">
        <f>Input!A259</f>
        <v>8307</v>
      </c>
      <c r="B259" s="138" t="str">
        <f>Input!B259</f>
        <v>Hu1-13</v>
      </c>
      <c r="C259" s="138">
        <f>Input!O259</f>
        <v>2.0395485454416424</v>
      </c>
      <c r="D259" s="138">
        <f>C259*Input!P259/100</f>
        <v>2.8775784951084193E-2</v>
      </c>
      <c r="E259" s="139">
        <f>Input!M259</f>
        <v>2.7207681847058036</v>
      </c>
      <c r="F259" s="140">
        <f>E259*Input!N259/100</f>
        <v>5.0389198106487541E-4</v>
      </c>
      <c r="G259" s="141">
        <f t="shared" si="989"/>
        <v>375.13951730723619</v>
      </c>
      <c r="H259" s="140">
        <f>G259*Input!L259/100</f>
        <v>5.3128133686481532E-2</v>
      </c>
      <c r="I259" s="138">
        <v>0</v>
      </c>
      <c r="J259" s="142">
        <f>(((C259*$G$4*0.000000001*Input!G259*(234/233))-(I259*0.000000000000001))/Input!F259)*1000000000000</f>
        <v>740.40409339768507</v>
      </c>
      <c r="K259" s="138">
        <f>J259*Input!P259/100</f>
        <v>10.446286760926652</v>
      </c>
      <c r="L259" s="143">
        <f t="shared" si="990"/>
        <v>10.239250418540797</v>
      </c>
      <c r="M259" s="144">
        <f>L259*Input!P259/100</f>
        <v>0.14446455259069457</v>
      </c>
      <c r="N259" s="138">
        <v>0</v>
      </c>
      <c r="O259" s="142">
        <f>(((G259*$D$4*0.000000001*Input!G259*(238/236))-(N259*0.000000001))/Input!F259)*1000000</f>
        <v>13.718437048076147</v>
      </c>
      <c r="P259" s="138">
        <f>O259*Input!N259/100</f>
        <v>2.5406833482273798E-3</v>
      </c>
      <c r="Q259" s="145">
        <f t="shared" si="991"/>
        <v>10.235314630078358</v>
      </c>
      <c r="R259" s="146">
        <f>Q259*Input!N259/100</f>
        <v>1.895601762312641E-3</v>
      </c>
      <c r="S259" s="144">
        <f>Input!S259*0.0000028263/0.000000000155125</f>
        <v>0.9996444240139597</v>
      </c>
      <c r="T259" s="138">
        <f>S259*Input!T259/100</f>
        <v>2.1009705926450651E-3</v>
      </c>
      <c r="U259" s="144">
        <f>S259</f>
        <v>0.9996444240139597</v>
      </c>
      <c r="V259" s="138">
        <f>U259*Input!T259/100</f>
        <v>2.1009705926450651E-3</v>
      </c>
      <c r="W259" s="147">
        <v>0</v>
      </c>
      <c r="X259" s="142">
        <f>((($L$4*0.000000001*Input!G259/Input!W259*(232/229))-(W259*0.000000001))/Input!F259)*1000000000</f>
        <v>0.92605294457343135</v>
      </c>
      <c r="Y259" s="142">
        <f>X259*Input!X259/100</f>
        <v>6.5385353457928829E-3</v>
      </c>
      <c r="Z259" s="142">
        <f t="shared" si="992"/>
        <v>2.2611563197199569E-4</v>
      </c>
      <c r="AA259" s="142">
        <f>Z259*Input!X259/100</f>
        <v>1.5965232447548837E-6</v>
      </c>
      <c r="AB259" s="143">
        <v>0</v>
      </c>
      <c r="AC259" s="143">
        <v>0</v>
      </c>
      <c r="AD259" s="142">
        <f>(((Input!G259*$L$4*0.000000001*Input!U259*(230/229))-((AB259*0.000000000000001)+(Input!G259*AC259*0.000000000000001)))/Input!F259)*1000000000000</f>
        <v>223.47587841168539</v>
      </c>
      <c r="AE259" s="142">
        <f>AD259*Input!V259/100</f>
        <v>0.71151461521615089</v>
      </c>
      <c r="AF259" s="142">
        <f t="shared" si="993"/>
        <v>10.187935377658912</v>
      </c>
      <c r="AG259" s="142">
        <f>AF259*Input!V259/100</f>
        <v>3.2436900893295484E-2</v>
      </c>
      <c r="AH259" s="138">
        <f t="shared" si="994"/>
        <v>45056.307203566903</v>
      </c>
      <c r="AI259" s="147">
        <f t="shared" si="995"/>
        <v>348.97469814346215</v>
      </c>
      <c r="AJ259" s="144">
        <f t="shared" si="996"/>
        <v>-0.35557598604030183</v>
      </c>
      <c r="AK259" s="147">
        <f t="shared" si="997"/>
        <v>2.1009705926450652</v>
      </c>
      <c r="AL259" s="147">
        <f t="shared" si="998"/>
        <v>0.99537100185662941</v>
      </c>
      <c r="AM259" s="147">
        <f t="shared" si="999"/>
        <v>3.1744732124576024E-3</v>
      </c>
      <c r="AN259" s="138">
        <f>AF259/Q259</f>
        <v>0.99537100185662941</v>
      </c>
      <c r="AO259" s="142">
        <f t="shared" si="1000"/>
        <v>3.1744732124576024E-3</v>
      </c>
      <c r="AP259" s="138">
        <f t="shared" si="1001"/>
        <v>599.53819999999996</v>
      </c>
      <c r="AQ259" s="138" t="e">
        <f t="shared" si="1002"/>
        <v>#VALUE!</v>
      </c>
      <c r="AR259" s="138" t="e">
        <f t="shared" si="1003"/>
        <v>#VALUE!</v>
      </c>
      <c r="AS259" s="146">
        <f t="shared" si="1004"/>
        <v>2.2091712872950014E-5</v>
      </c>
      <c r="AT259" s="146">
        <f t="shared" si="1005"/>
        <v>1.560354937598119E-7</v>
      </c>
      <c r="AU259" s="138">
        <v>0.75</v>
      </c>
      <c r="AV259" s="138">
        <f t="shared" si="1006"/>
        <v>0.375</v>
      </c>
      <c r="AW259" s="138">
        <f t="shared" si="1007"/>
        <v>599.53639999999996</v>
      </c>
      <c r="AX259" s="148">
        <f t="shared" si="1008"/>
        <v>251.256194572</v>
      </c>
      <c r="AY259" s="148">
        <f t="shared" si="1009"/>
        <v>115.27911013322472</v>
      </c>
      <c r="AZ259" s="138" t="str">
        <f>Input!B259</f>
        <v>Hu1-13</v>
      </c>
      <c r="BA259" s="149">
        <f>Input!E259</f>
        <v>0</v>
      </c>
      <c r="BB259" s="138">
        <f t="shared" si="1010"/>
        <v>-1.9356698046852967</v>
      </c>
      <c r="BC259" s="144">
        <f t="shared" si="1011"/>
        <v>11.519481143599084</v>
      </c>
      <c r="BD259" s="138">
        <f t="shared" si="1012"/>
        <v>599478.39999999991</v>
      </c>
      <c r="BE259" s="150">
        <f t="shared" si="1013"/>
        <v>57639.55506661236</v>
      </c>
      <c r="BF259" s="151">
        <f t="shared" si="1014"/>
        <v>19.228041889237204</v>
      </c>
      <c r="BG259" s="152"/>
      <c r="BH259" s="152"/>
      <c r="BI259" s="152"/>
      <c r="BJ259" s="152"/>
      <c r="BK259" s="152"/>
      <c r="BL259" s="152"/>
      <c r="BM259" s="156"/>
      <c r="BN259" s="152"/>
      <c r="BO259" s="152"/>
      <c r="BP259" s="152"/>
      <c r="BQ259" s="152"/>
      <c r="BR259" s="152"/>
      <c r="BS259" s="152"/>
      <c r="BT259" s="152"/>
      <c r="BU259" s="152"/>
      <c r="BV259" s="152"/>
      <c r="BW259" s="152"/>
      <c r="BX259" s="152"/>
      <c r="BY259" s="152"/>
      <c r="BZ259" s="152"/>
      <c r="CA259" s="152"/>
      <c r="CB259" s="152"/>
      <c r="CC259" s="152"/>
      <c r="CD259" s="152"/>
      <c r="CE259" s="152"/>
      <c r="CF259" s="152"/>
      <c r="CG259" s="152"/>
      <c r="CH259" s="152"/>
      <c r="CI259" s="152"/>
      <c r="CJ259" s="152"/>
      <c r="CK259" s="152"/>
      <c r="CL259" s="152"/>
      <c r="CM259" s="152"/>
      <c r="CN259" s="152"/>
      <c r="CO259" s="152"/>
      <c r="CP259" s="152"/>
      <c r="CQ259" s="152"/>
      <c r="CR259" s="152"/>
      <c r="CS259" s="152"/>
      <c r="CT259" s="152"/>
      <c r="CU259" s="152"/>
      <c r="CV259" s="152"/>
      <c r="CW259" s="152"/>
      <c r="CX259" s="152"/>
      <c r="CY259" s="152"/>
      <c r="CZ259" s="152"/>
      <c r="DA259" s="152"/>
      <c r="DB259" s="152"/>
      <c r="DC259" s="152"/>
      <c r="DD259" s="152"/>
      <c r="DE259" s="152"/>
    </row>
    <row r="260" spans="1:109" ht="15" customHeight="1" x14ac:dyDescent="0.2">
      <c r="A260" s="9">
        <f>Input!A260</f>
        <v>8466</v>
      </c>
      <c r="B260" s="9" t="str">
        <f>Input!B260</f>
        <v>7H20-197</v>
      </c>
      <c r="C260" s="9">
        <f>Input!O260</f>
        <v>1.2946775683524745</v>
      </c>
      <c r="D260" s="9">
        <f>C260*Input!P260/100</f>
        <v>5.9500335221037573E-3</v>
      </c>
      <c r="E260" s="11">
        <f>Input!M260</f>
        <v>0.93599243857641079</v>
      </c>
      <c r="F260" s="12">
        <f>E260*Input!N260/100</f>
        <v>6.7341742027134273E-4</v>
      </c>
      <c r="G260" s="13">
        <f t="shared" si="989"/>
        <v>129.05463743091551</v>
      </c>
      <c r="H260" s="12">
        <f>G260*Input!L260/100</f>
        <v>8.4760467420662011E-2</v>
      </c>
      <c r="I260" s="9">
        <v>0.3</v>
      </c>
      <c r="J260" s="21">
        <f>(((C260*$G$4*0.000000001*Input!G260*(234/233))-(I260*0.000000000000001))/Input!F260)*1000000000000</f>
        <v>63.82189691614699</v>
      </c>
      <c r="K260" s="9">
        <f>J260*Input!P260/100</f>
        <v>0.29331042367449173</v>
      </c>
      <c r="L260" s="14">
        <f t="shared" si="990"/>
        <v>0.88261044278117551</v>
      </c>
      <c r="M260" s="22">
        <f>L260*Input!P260/100</f>
        <v>4.0562699546804089E-3</v>
      </c>
      <c r="N260" s="9">
        <v>5.0000000000000001E-3</v>
      </c>
      <c r="O260" s="21">
        <f>(((G260*$D$4*0.000000001*Input!G260*(238/236))-(N260*0.000000001))/Input!F260)*1000000</f>
        <v>0.64082884672196072</v>
      </c>
      <c r="P260" s="58">
        <f>O260*Input!N260/100</f>
        <v>4.6105640495484922E-4</v>
      </c>
      <c r="Q260" s="66">
        <f t="shared" si="991"/>
        <v>0.47812187694875652</v>
      </c>
      <c r="R260" s="67">
        <f>Q260*Input!N260/100</f>
        <v>3.4399380559081211E-4</v>
      </c>
      <c r="S260" s="65">
        <f>Input!S260*0.0000028263/0.000000000155125</f>
        <v>1.8263891073363148</v>
      </c>
      <c r="T260" s="9">
        <f>S260*Input!T260/100</f>
        <v>3.210137352999447E-3</v>
      </c>
      <c r="U260" s="9">
        <f>S260*1/((U259+U261)/2)</f>
        <v>1.8256320536540023</v>
      </c>
      <c r="V260" s="9">
        <f>U260*Input!T260/100</f>
        <v>3.2088067240036568E-3</v>
      </c>
      <c r="W260" s="3">
        <v>3.0000000000000001E-3</v>
      </c>
      <c r="X260" s="21">
        <f>((($L$4*0.000000001*Input!G260/Input!W260*(232/229))-(W260*0.000000001))/Input!F260)*1000000000</f>
        <v>0.75045910657144221</v>
      </c>
      <c r="Y260" s="21">
        <f>X260*Input!X260/100</f>
        <v>4.1534685453969121E-3</v>
      </c>
      <c r="Z260" s="21">
        <f t="shared" si="992"/>
        <v>1.8324064098700711E-4</v>
      </c>
      <c r="AA260" s="21">
        <f>Z260*Input!X260/100</f>
        <v>1.0141581758598441E-6</v>
      </c>
      <c r="AB260" s="14">
        <v>0.05</v>
      </c>
      <c r="AC260" s="14">
        <v>0</v>
      </c>
      <c r="AD260" s="21">
        <f>(((Input!G260*$L$4*0.000000001*Input!U260*(230/229))-((AB260*0.000000000000001)+(Input!G260*AC260*0.000000000000001)))/Input!F260)*1000000000000</f>
        <v>15.260944348483202</v>
      </c>
      <c r="AE260" s="21">
        <f>AD260*Input!V260/100</f>
        <v>5.520663808228804E-2</v>
      </c>
      <c r="AF260" s="21">
        <f t="shared" si="993"/>
        <v>0.69572392299976316</v>
      </c>
      <c r="AG260" s="21">
        <f>AF260*Input!V260/100</f>
        <v>2.5167891281940896E-3</v>
      </c>
      <c r="AH260" s="9">
        <f t="shared" si="994"/>
        <v>3796.7773920256818</v>
      </c>
      <c r="AI260" s="3">
        <f t="shared" si="995"/>
        <v>25.104094044412392</v>
      </c>
      <c r="AJ260" s="22">
        <f t="shared" si="996"/>
        <v>825.63205365400222</v>
      </c>
      <c r="AK260" s="3">
        <f t="shared" si="997"/>
        <v>3.2088067240036566</v>
      </c>
      <c r="AL260" s="3">
        <f t="shared" si="998"/>
        <v>1.4551183632083176</v>
      </c>
      <c r="AM260" s="3">
        <f t="shared" si="999"/>
        <v>5.3670050428683523E-3</v>
      </c>
      <c r="AN260" s="9">
        <f>AL260*1/((AN259+AN261)/2)</f>
        <v>1.4601854033260318</v>
      </c>
      <c r="AO260" s="21">
        <f t="shared" si="1000"/>
        <v>5.3856941272423737E-3</v>
      </c>
      <c r="AP260" s="58">
        <f t="shared" si="1001"/>
        <v>146.45349999999999</v>
      </c>
      <c r="AQ260" s="58">
        <f t="shared" si="1002"/>
        <v>1.1349</v>
      </c>
      <c r="AR260" s="58">
        <f t="shared" si="1003"/>
        <v>0.77492173283670251</v>
      </c>
      <c r="AS260" s="67">
        <f t="shared" si="1004"/>
        <v>3.8325090279574514E-4</v>
      </c>
      <c r="AT260" s="67">
        <f t="shared" si="1005"/>
        <v>2.1389761928879682E-6</v>
      </c>
      <c r="AU260" s="58">
        <v>0.75</v>
      </c>
      <c r="AV260" s="58">
        <f t="shared" si="1006"/>
        <v>0.375</v>
      </c>
      <c r="AW260" s="58">
        <f t="shared" si="1007"/>
        <v>146.43960000000001</v>
      </c>
      <c r="AX260" s="57">
        <f t="shared" si="1008"/>
        <v>1.1582866127</v>
      </c>
      <c r="AY260" s="47">
        <f t="shared" si="1009"/>
        <v>1.1274704116149457</v>
      </c>
      <c r="AZ260" s="9" t="str">
        <f>Input!B260</f>
        <v>7H20-197</v>
      </c>
      <c r="BA260" s="48">
        <f>Input!E260</f>
        <v>197</v>
      </c>
      <c r="BB260" s="58">
        <f t="shared" si="1010"/>
        <v>1248.9162573648409</v>
      </c>
      <c r="BC260" s="22">
        <f t="shared" si="1011"/>
        <v>6.3463692089734618</v>
      </c>
      <c r="BD260" s="9">
        <f t="shared" si="1012"/>
        <v>146381.6</v>
      </c>
      <c r="BE260" s="49">
        <f t="shared" si="1013"/>
        <v>563.73520580747288</v>
      </c>
      <c r="BF260" s="89">
        <f t="shared" si="1014"/>
        <v>0.76992180504108554</v>
      </c>
      <c r="BG260" s="85"/>
      <c r="BH260" s="85"/>
      <c r="BI260" s="85"/>
      <c r="BJ260" s="85"/>
      <c r="BK260" s="85"/>
      <c r="BL260" s="85"/>
      <c r="BM260" s="90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</row>
    <row r="261" spans="1:109" s="155" customFormat="1" ht="15" customHeight="1" x14ac:dyDescent="0.2">
      <c r="A261" s="138">
        <f>Input!A261</f>
        <v>8307</v>
      </c>
      <c r="B261" s="138" t="str">
        <f>Input!B261</f>
        <v>Hu1-13</v>
      </c>
      <c r="C261" s="138">
        <f>Input!O261</f>
        <v>2.0738786390921402</v>
      </c>
      <c r="D261" s="138">
        <f>C261*Input!P261/100</f>
        <v>3.1379417168504779E-2</v>
      </c>
      <c r="E261" s="139">
        <f>Input!M261</f>
        <v>2.719205793025063</v>
      </c>
      <c r="F261" s="140">
        <f>E261*Input!N261/100</f>
        <v>4.4021096469751281E-4</v>
      </c>
      <c r="G261" s="141">
        <f t="shared" si="989"/>
        <v>374.92409474229567</v>
      </c>
      <c r="H261" s="140">
        <f>G261*Input!L261/100</f>
        <v>3.1361706640809194E-2</v>
      </c>
      <c r="I261" s="138">
        <v>0</v>
      </c>
      <c r="J261" s="142">
        <f>(((C261*$G$4*0.000000001*Input!G261*(234/233))-(I261*0.000000000000001))/Input!F261)*1000000000000</f>
        <v>752.86672485716349</v>
      </c>
      <c r="K261" s="138">
        <f>J261*Input!P261/100</f>
        <v>11.391466494838239</v>
      </c>
      <c r="L261" s="143">
        <f t="shared" si="990"/>
        <v>10.411599552649438</v>
      </c>
      <c r="M261" s="144">
        <f>L261*Input!P261/100</f>
        <v>0.15753570126795113</v>
      </c>
      <c r="N261" s="138">
        <v>0</v>
      </c>
      <c r="O261" s="142">
        <f>(((G261*$D$4*0.000000001*Input!G261*(238/236))-(N261*0.000000001))/Input!F261)*1000000</f>
        <v>13.710559283245923</v>
      </c>
      <c r="P261" s="138">
        <f>O261*Input!N261/100</f>
        <v>2.2195960835703094E-3</v>
      </c>
      <c r="Q261" s="145">
        <f t="shared" si="991"/>
        <v>10.229437036199657</v>
      </c>
      <c r="R261" s="146">
        <f>Q261*Input!N261/100</f>
        <v>1.6560388174990961E-3</v>
      </c>
      <c r="S261" s="144">
        <f>Input!S261*0.0000028263/0.000000000155125</f>
        <v>1.0011849366239598</v>
      </c>
      <c r="T261" s="138">
        <f>S261*Input!T261/100</f>
        <v>2.042649501312555E-3</v>
      </c>
      <c r="U261" s="144">
        <f>S261</f>
        <v>1.0011849366239598</v>
      </c>
      <c r="V261" s="138">
        <f>U261*Input!T261/100</f>
        <v>2.042649501312555E-3</v>
      </c>
      <c r="W261" s="147">
        <v>0</v>
      </c>
      <c r="X261" s="142">
        <f>((($L$4*0.000000001*Input!G261/Input!W261*(232/229))-(W261*0.000000001))/Input!F261)*1000000000</f>
        <v>0.91683668373512661</v>
      </c>
      <c r="Y261" s="142">
        <f>X261*Input!X261/100</f>
        <v>7.4202463349116133E-3</v>
      </c>
      <c r="Z261" s="142">
        <f t="shared" si="992"/>
        <v>2.2386528477955528E-4</v>
      </c>
      <c r="AA261" s="142">
        <f>Z261*Input!X261/100</f>
        <v>1.8118118399583369E-6</v>
      </c>
      <c r="AB261" s="143">
        <v>0</v>
      </c>
      <c r="AC261" s="143">
        <v>0</v>
      </c>
      <c r="AD261" s="142">
        <f>(((Input!G261*$L$4*0.000000001*Input!U261*(230/229))-((AB261*0.000000000000001)+(Input!G261*AC261*0.000000000000001)))/Input!F261)*1000000000000</f>
        <v>223.86761414171849</v>
      </c>
      <c r="AE261" s="142">
        <f>AD261*Input!V261/100</f>
        <v>1.0514228050778851</v>
      </c>
      <c r="AF261" s="142">
        <f t="shared" si="993"/>
        <v>10.205794031268699</v>
      </c>
      <c r="AG261" s="142">
        <f>AF261*Input!V261/100</f>
        <v>4.793281346005996E-2</v>
      </c>
      <c r="AH261" s="138">
        <f t="shared" si="994"/>
        <v>45588.998049959162</v>
      </c>
      <c r="AI261" s="147">
        <f t="shared" si="995"/>
        <v>426.5922794807675</v>
      </c>
      <c r="AJ261" s="144">
        <f t="shared" si="996"/>
        <v>1.184936623959798</v>
      </c>
      <c r="AK261" s="147">
        <f t="shared" si="997"/>
        <v>2.042649501312555</v>
      </c>
      <c r="AL261" s="147">
        <f t="shared" si="998"/>
        <v>0.9976887286321533</v>
      </c>
      <c r="AM261" s="147">
        <f t="shared" si="999"/>
        <v>4.6885552091234396E-3</v>
      </c>
      <c r="AN261" s="138">
        <f>AF261/Q261</f>
        <v>0.9976887286321533</v>
      </c>
      <c r="AO261" s="142">
        <f t="shared" si="1000"/>
        <v>4.6885552091234396E-3</v>
      </c>
      <c r="AP261" s="138">
        <f t="shared" si="1001"/>
        <v>603.27049999999997</v>
      </c>
      <c r="AQ261" s="138" t="e">
        <f t="shared" si="1002"/>
        <v>#VALUE!</v>
      </c>
      <c r="AR261" s="138" t="e">
        <f t="shared" si="1003"/>
        <v>#VALUE!</v>
      </c>
      <c r="AS261" s="146">
        <f t="shared" si="1004"/>
        <v>2.1884418857787266E-5</v>
      </c>
      <c r="AT261" s="146">
        <f t="shared" si="1005"/>
        <v>1.7715288376844888E-7</v>
      </c>
      <c r="AU261" s="138">
        <v>0.75</v>
      </c>
      <c r="AV261" s="138">
        <f t="shared" si="1006"/>
        <v>0.375</v>
      </c>
      <c r="AW261" s="138">
        <f t="shared" si="1007"/>
        <v>603.26869999999997</v>
      </c>
      <c r="AX261" s="148">
        <f t="shared" si="1008"/>
        <v>271.78432050380002</v>
      </c>
      <c r="AY261" s="148">
        <f t="shared" si="1009"/>
        <v>149.84333099298337</v>
      </c>
      <c r="AZ261" s="138" t="str">
        <f>Input!B261</f>
        <v>Hu1-13</v>
      </c>
      <c r="BA261" s="149">
        <f>Input!E261</f>
        <v>0</v>
      </c>
      <c r="BB261" s="138">
        <f t="shared" si="1010"/>
        <v>6.5189128293884888</v>
      </c>
      <c r="BC261" s="144">
        <f t="shared" si="1011"/>
        <v>12.302785984961641</v>
      </c>
      <c r="BD261" s="138">
        <f t="shared" si="1012"/>
        <v>603210.69999999995</v>
      </c>
      <c r="BE261" s="150">
        <f t="shared" si="1013"/>
        <v>74921.665496491682</v>
      </c>
      <c r="BF261" s="151">
        <f t="shared" si="1014"/>
        <v>24.838572097803745</v>
      </c>
      <c r="BG261" s="152"/>
      <c r="BH261" s="152"/>
      <c r="BI261" s="152"/>
      <c r="BJ261" s="152"/>
      <c r="BK261" s="152"/>
      <c r="BL261" s="152"/>
      <c r="BM261" s="156"/>
      <c r="BN261" s="152"/>
      <c r="BO261" s="152"/>
      <c r="BP261" s="152"/>
      <c r="BQ261" s="152"/>
      <c r="BR261" s="152"/>
      <c r="BS261" s="152"/>
      <c r="BT261" s="152"/>
      <c r="BU261" s="152"/>
      <c r="BV261" s="152"/>
      <c r="BW261" s="152"/>
      <c r="BX261" s="152"/>
      <c r="BY261" s="152"/>
      <c r="BZ261" s="152"/>
      <c r="CA261" s="152"/>
      <c r="CB261" s="152"/>
      <c r="CC261" s="152"/>
      <c r="CD261" s="152"/>
      <c r="CE261" s="152"/>
      <c r="CF261" s="152"/>
      <c r="CG261" s="152"/>
      <c r="CH261" s="152"/>
      <c r="CI261" s="152"/>
      <c r="CJ261" s="152"/>
      <c r="CK261" s="152"/>
      <c r="CL261" s="152"/>
      <c r="CM261" s="152"/>
      <c r="CN261" s="152"/>
      <c r="CO261" s="152"/>
      <c r="CP261" s="152"/>
      <c r="CQ261" s="152"/>
      <c r="CR261" s="152"/>
      <c r="CS261" s="152"/>
      <c r="CT261" s="152"/>
      <c r="CU261" s="152"/>
      <c r="CV261" s="152"/>
      <c r="CW261" s="152"/>
      <c r="CX261" s="152"/>
      <c r="CY261" s="152"/>
      <c r="CZ261" s="152"/>
      <c r="DA261" s="152"/>
      <c r="DB261" s="152"/>
      <c r="DC261" s="152"/>
      <c r="DD261" s="152"/>
      <c r="DE261" s="152"/>
    </row>
    <row r="262" spans="1:109" ht="15" customHeight="1" x14ac:dyDescent="0.2">
      <c r="A262" s="9">
        <f>Input!A262</f>
        <v>8467</v>
      </c>
      <c r="B262" s="9" t="str">
        <f>Input!B262</f>
        <v>7H20-201</v>
      </c>
      <c r="C262" s="9">
        <f>Input!O262</f>
        <v>1.6901253443549087</v>
      </c>
      <c r="D262" s="9">
        <f>C262*Input!P262/100</f>
        <v>9.2783187122052867E-3</v>
      </c>
      <c r="E262" s="11">
        <f>Input!M262</f>
        <v>1.2228378581107622</v>
      </c>
      <c r="F262" s="12">
        <f>E262*Input!N262/100</f>
        <v>6.7367267158396384E-4</v>
      </c>
      <c r="G262" s="13">
        <f t="shared" si="989"/>
        <v>168.60488387631187</v>
      </c>
      <c r="H262" s="12">
        <f>G262*Input!L262/100</f>
        <v>7.7119306717594302E-2</v>
      </c>
      <c r="I262" s="9">
        <v>0.3</v>
      </c>
      <c r="J262" s="21">
        <f>(((C262*$G$4*0.000000001*Input!G262*(234/233))-(I262*0.000000000000001))/Input!F262)*1000000000000</f>
        <v>81.823634719201024</v>
      </c>
      <c r="K262" s="9">
        <f>J262*Input!P262/100</f>
        <v>0.44918902828806523</v>
      </c>
      <c r="L262" s="14">
        <f t="shared" si="990"/>
        <v>1.1315613912943392</v>
      </c>
      <c r="M262" s="22">
        <f>L262*Input!P262/100</f>
        <v>6.2119577497150632E-3</v>
      </c>
      <c r="N262" s="9">
        <v>5.0000000000000001E-3</v>
      </c>
      <c r="O262" s="21">
        <f>(((G262*$D$4*0.000000001*Input!G262*(238/236))-(N262*0.000000001))/Input!F262)*1000000</f>
        <v>0.82223159250029088</v>
      </c>
      <c r="P262" s="58">
        <f>O262*Input!N262/100</f>
        <v>4.5297497939439455E-4</v>
      </c>
      <c r="Q262" s="66">
        <f t="shared" si="991"/>
        <v>0.61346631679233998</v>
      </c>
      <c r="R262" s="67">
        <f>Q262*Input!N262/100</f>
        <v>3.3796426060832372E-4</v>
      </c>
      <c r="S262" s="65">
        <f>Input!S262*0.0000028263/0.000000000155125</f>
        <v>1.8310758196288703</v>
      </c>
      <c r="T262" s="9">
        <f>S262*Input!T262/100</f>
        <v>2.6189853147792225E-3</v>
      </c>
      <c r="U262" s="9">
        <f>S262*1/((U261+U263)/2)</f>
        <v>1.8308983350477879</v>
      </c>
      <c r="V262" s="9">
        <f>U262*Input!T262/100</f>
        <v>2.6187314588184411E-3</v>
      </c>
      <c r="W262" s="3">
        <v>3.0000000000000001E-3</v>
      </c>
      <c r="X262" s="21">
        <f>((($L$4*0.000000001*Input!G262/Input!W262*(232/229))-(W262*0.000000001))/Input!F262)*1000000000</f>
        <v>0.34425091099345118</v>
      </c>
      <c r="Y262" s="21">
        <f>X262*Input!X262/100</f>
        <v>1.5088931013480732E-3</v>
      </c>
      <c r="Z262" s="21">
        <f t="shared" si="992"/>
        <v>8.4056222435613761E-5</v>
      </c>
      <c r="AA262" s="21">
        <f>Z262*Input!X262/100</f>
        <v>3.6842852148876242E-7</v>
      </c>
      <c r="AB262" s="14">
        <v>0.05</v>
      </c>
      <c r="AC262" s="14">
        <v>0</v>
      </c>
      <c r="AD262" s="21">
        <f>(((Input!G262*$L$4*0.000000001*Input!U262*(230/229))-((AB262*0.000000000000001)+(Input!G262*AC262*0.000000000000001)))/Input!F262)*1000000000000</f>
        <v>20.166476864843318</v>
      </c>
      <c r="AE262" s="21">
        <f>AD262*Input!V262/100</f>
        <v>7.7702004246498604E-2</v>
      </c>
      <c r="AF262" s="21">
        <f t="shared" si="993"/>
        <v>0.91935990834585812</v>
      </c>
      <c r="AG262" s="21">
        <f>AF262*Input!V262/100</f>
        <v>3.5423196615412111E-3</v>
      </c>
      <c r="AH262" s="9">
        <f t="shared" si="994"/>
        <v>10937.440224012907</v>
      </c>
      <c r="AI262" s="3">
        <f t="shared" si="995"/>
        <v>63.829657225300068</v>
      </c>
      <c r="AJ262" s="22">
        <f t="shared" si="996"/>
        <v>830.8983350477879</v>
      </c>
      <c r="AK262" s="3">
        <f t="shared" si="997"/>
        <v>2.6187314588184409</v>
      </c>
      <c r="AL262" s="3">
        <f t="shared" si="998"/>
        <v>1.4986314377502554</v>
      </c>
      <c r="AM262" s="3">
        <f t="shared" si="999"/>
        <v>5.832993790994943E-3</v>
      </c>
      <c r="AN262" s="9">
        <f>AL262*1/((AN261+AN263)/2)</f>
        <v>1.5042012124817508</v>
      </c>
      <c r="AO262" s="21">
        <f t="shared" si="1000"/>
        <v>5.8546725444280244E-3</v>
      </c>
      <c r="AP262" s="58">
        <f t="shared" si="1001"/>
        <v>153.9538</v>
      </c>
      <c r="AQ262" s="58">
        <f t="shared" si="1002"/>
        <v>1.2619</v>
      </c>
      <c r="AR262" s="58">
        <f t="shared" si="1003"/>
        <v>0.8196614828604426</v>
      </c>
      <c r="AS262" s="67">
        <f t="shared" si="1004"/>
        <v>1.3701848028938648E-4</v>
      </c>
      <c r="AT262" s="67">
        <f t="shared" si="1005"/>
        <v>6.0529366656273264E-7</v>
      </c>
      <c r="AU262" s="58">
        <v>0.75</v>
      </c>
      <c r="AV262" s="58">
        <f t="shared" si="1006"/>
        <v>0.375</v>
      </c>
      <c r="AW262" s="58">
        <f t="shared" si="1007"/>
        <v>153.94890000000001</v>
      </c>
      <c r="AX262" s="57">
        <f t="shared" si="1008"/>
        <v>1.1820123688999999</v>
      </c>
      <c r="AY262" s="47">
        <f t="shared" si="1009"/>
        <v>1.2359776220316538</v>
      </c>
      <c r="AZ262" s="9" t="str">
        <f>Input!B262</f>
        <v>7H20-201</v>
      </c>
      <c r="BA262" s="48">
        <f>Input!E262</f>
        <v>201</v>
      </c>
      <c r="BB262" s="58">
        <f t="shared" si="1010"/>
        <v>1283.843026080865</v>
      </c>
      <c r="BC262" s="22">
        <f t="shared" si="1011"/>
        <v>5.8963978363283811</v>
      </c>
      <c r="BD262" s="9">
        <f t="shared" si="1012"/>
        <v>153890.90000000002</v>
      </c>
      <c r="BE262" s="49">
        <f t="shared" si="1013"/>
        <v>617.98881101582697</v>
      </c>
      <c r="BF262" s="89">
        <f t="shared" si="1014"/>
        <v>0.80284927143464724</v>
      </c>
      <c r="BG262" s="85"/>
      <c r="BH262" s="85"/>
      <c r="BI262" s="85"/>
      <c r="BJ262" s="85"/>
      <c r="BK262" s="85"/>
      <c r="BL262" s="85"/>
      <c r="BM262" s="90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</row>
    <row r="263" spans="1:109" s="155" customFormat="1" ht="15" customHeight="1" x14ac:dyDescent="0.2">
      <c r="A263" s="138">
        <f>Input!A263</f>
        <v>8307</v>
      </c>
      <c r="B263" s="138" t="str">
        <f>Input!B263</f>
        <v>Hu1-13</v>
      </c>
      <c r="C263" s="138">
        <f>Input!O263</f>
        <v>2.1260546219014307</v>
      </c>
      <c r="D263" s="138">
        <f>C263*Input!P263/100</f>
        <v>3.3168711042092965E-2</v>
      </c>
      <c r="E263" s="139">
        <f>Input!M263</f>
        <v>2.7187046354440345</v>
      </c>
      <c r="F263" s="140">
        <f>E263*Input!N263/100</f>
        <v>4.9185343051731147E-4</v>
      </c>
      <c r="G263" s="141">
        <f t="shared" si="989"/>
        <v>374.85499513502344</v>
      </c>
      <c r="H263" s="140">
        <f>G263*Input!L263/100</f>
        <v>3.5210448385291394E-2</v>
      </c>
      <c r="I263" s="138">
        <v>0</v>
      </c>
      <c r="J263" s="142">
        <f>(((C263*$G$4*0.000000001*Input!G263*(234/233))-(I263*0.000000000000001))/Input!F263)*1000000000000</f>
        <v>771.80783382727657</v>
      </c>
      <c r="K263" s="138">
        <f>J263*Input!P263/100</f>
        <v>12.041022256213468</v>
      </c>
      <c r="L263" s="143">
        <f t="shared" si="990"/>
        <v>10.673541321582482</v>
      </c>
      <c r="M263" s="144">
        <f>L263*Input!P263/100</f>
        <v>0.16651858529146576</v>
      </c>
      <c r="N263" s="138">
        <v>0</v>
      </c>
      <c r="O263" s="142">
        <f>(((G263*$D$4*0.000000001*Input!G263*(238/236))-(N263*0.000000001))/Input!F263)*1000000</f>
        <v>13.708032387068162</v>
      </c>
      <c r="P263" s="138">
        <f>O263*Input!N263/100</f>
        <v>2.4799835433835893E-3</v>
      </c>
      <c r="Q263" s="145">
        <f t="shared" si="991"/>
        <v>10.227551721033922</v>
      </c>
      <c r="R263" s="146">
        <f>Q263*Input!N263/100</f>
        <v>1.8503136877030279E-3</v>
      </c>
      <c r="S263" s="144">
        <f>Input!S263*0.0000028263/0.000000000155125</f>
        <v>0.99900894042282629</v>
      </c>
      <c r="T263" s="138">
        <f>S263*Input!T263/100</f>
        <v>3.4149959879461182E-3</v>
      </c>
      <c r="U263" s="144">
        <f>S263</f>
        <v>0.99900894042282629</v>
      </c>
      <c r="V263" s="138">
        <f>U263*Input!T263/100</f>
        <v>3.4149959879461182E-3</v>
      </c>
      <c r="W263" s="147">
        <v>0</v>
      </c>
      <c r="X263" s="142">
        <f>((($L$4*0.000000001*Input!G263/Input!W263*(232/229))-(W263*0.000000001))/Input!F263)*1000000000</f>
        <v>0.93175715328189679</v>
      </c>
      <c r="Y263" s="142">
        <f>X263*Input!X263/100</f>
        <v>8.1449924866012005E-3</v>
      </c>
      <c r="Z263" s="142">
        <f t="shared" si="992"/>
        <v>2.2750843652444923E-4</v>
      </c>
      <c r="AA263" s="142">
        <f>Z263*Input!X263/100</f>
        <v>1.9887741130863054E-6</v>
      </c>
      <c r="AB263" s="143">
        <v>0</v>
      </c>
      <c r="AC263" s="143">
        <v>0</v>
      </c>
      <c r="AD263" s="142">
        <f>(((Input!G263*$L$4*0.000000001*Input!U263*(230/229))-((AB263*0.000000000000001)+(Input!G263*AC263*0.000000000000001)))/Input!F263)*1000000000000</f>
        <v>223.20198453419059</v>
      </c>
      <c r="AE263" s="142">
        <f>AD263*Input!V263/100</f>
        <v>0.81572687544908451</v>
      </c>
      <c r="AF263" s="142">
        <f t="shared" si="993"/>
        <v>10.175448960135528</v>
      </c>
      <c r="AG263" s="142">
        <f>AF263*Input!V263/100</f>
        <v>3.7187783987966821E-2</v>
      </c>
      <c r="AH263" s="138">
        <f t="shared" si="994"/>
        <v>44725.589589474504</v>
      </c>
      <c r="AI263" s="147">
        <f t="shared" si="995"/>
        <v>423.76415487088946</v>
      </c>
      <c r="AJ263" s="144">
        <f t="shared" si="996"/>
        <v>-0.99105957717371407</v>
      </c>
      <c r="AK263" s="147">
        <f t="shared" si="997"/>
        <v>3.414995987946118</v>
      </c>
      <c r="AL263" s="147">
        <f t="shared" si="998"/>
        <v>0.99490564679411586</v>
      </c>
      <c r="AM263" s="147">
        <f t="shared" si="999"/>
        <v>3.640492013459526E-3</v>
      </c>
      <c r="AN263" s="138">
        <f>AF263/Q263</f>
        <v>0.99490564679411586</v>
      </c>
      <c r="AO263" s="142">
        <f t="shared" si="1000"/>
        <v>3.640492013459526E-3</v>
      </c>
      <c r="AP263" s="138">
        <f t="shared" si="1001"/>
        <v>611.71860000000004</v>
      </c>
      <c r="AQ263" s="138" t="e">
        <f t="shared" si="1002"/>
        <v>#VALUE!</v>
      </c>
      <c r="AR263" s="138" t="e">
        <f t="shared" si="1003"/>
        <v>#VALUE!</v>
      </c>
      <c r="AS263" s="146">
        <f t="shared" si="1004"/>
        <v>2.2244662528233097E-5</v>
      </c>
      <c r="AT263" s="146">
        <f t="shared" si="1005"/>
        <v>1.9449424854017233E-7</v>
      </c>
      <c r="AU263" s="138">
        <v>0.75</v>
      </c>
      <c r="AV263" s="138">
        <f t="shared" si="1006"/>
        <v>0.375</v>
      </c>
      <c r="AW263" s="138">
        <f t="shared" si="1007"/>
        <v>611.71669999999995</v>
      </c>
      <c r="AX263" s="148">
        <f t="shared" si="1008"/>
        <v>282.31052373910001</v>
      </c>
      <c r="AY263" s="148">
        <f t="shared" si="1009"/>
        <v>180.11667903961231</v>
      </c>
      <c r="AZ263" s="138" t="str">
        <f>Input!B263</f>
        <v>Hu1-13</v>
      </c>
      <c r="BA263" s="149">
        <f>Input!E263</f>
        <v>0</v>
      </c>
      <c r="BB263" s="138">
        <f t="shared" si="1010"/>
        <v>-5.5840497845336587</v>
      </c>
      <c r="BC263" s="144">
        <f t="shared" si="1011"/>
        <v>19.750645150796114</v>
      </c>
      <c r="BD263" s="138">
        <f t="shared" si="1012"/>
        <v>611658.69999999995</v>
      </c>
      <c r="BE263" s="150">
        <f t="shared" si="1013"/>
        <v>90058.339519806148</v>
      </c>
      <c r="BF263" s="151">
        <f t="shared" si="1014"/>
        <v>29.44445999914868</v>
      </c>
      <c r="BG263" s="152"/>
      <c r="BH263" s="152"/>
      <c r="BI263" s="152"/>
      <c r="BJ263" s="152"/>
      <c r="BK263" s="152"/>
      <c r="BL263" s="152"/>
      <c r="BM263" s="156"/>
      <c r="BN263" s="152"/>
      <c r="BO263" s="152"/>
      <c r="BP263" s="152"/>
      <c r="BQ263" s="152"/>
      <c r="BR263" s="152"/>
      <c r="BS263" s="152"/>
      <c r="BT263" s="152"/>
      <c r="BU263" s="152"/>
      <c r="BV263" s="152"/>
      <c r="BW263" s="152"/>
      <c r="BX263" s="152"/>
      <c r="BY263" s="152"/>
      <c r="BZ263" s="152"/>
      <c r="CA263" s="152"/>
      <c r="CB263" s="152"/>
      <c r="CC263" s="152"/>
      <c r="CD263" s="152"/>
      <c r="CE263" s="152"/>
      <c r="CF263" s="152"/>
      <c r="CG263" s="152"/>
      <c r="CH263" s="152"/>
      <c r="CI263" s="152"/>
      <c r="CJ263" s="152"/>
      <c r="CK263" s="152"/>
      <c r="CL263" s="152"/>
      <c r="CM263" s="152"/>
      <c r="CN263" s="152"/>
      <c r="CO263" s="152"/>
      <c r="CP263" s="152"/>
      <c r="CQ263" s="152"/>
      <c r="CR263" s="152"/>
      <c r="CS263" s="152"/>
      <c r="CT263" s="152"/>
      <c r="CU263" s="152"/>
      <c r="CV263" s="152"/>
      <c r="CW263" s="152"/>
      <c r="CX263" s="152"/>
      <c r="CY263" s="152"/>
      <c r="CZ263" s="152"/>
      <c r="DA263" s="152"/>
      <c r="DB263" s="152"/>
      <c r="DC263" s="152"/>
      <c r="DD263" s="152"/>
      <c r="DE263" s="152"/>
    </row>
    <row r="264" spans="1:109" ht="15" customHeight="1" x14ac:dyDescent="0.2">
      <c r="A264" s="9">
        <f>Input!A264</f>
        <v>8468</v>
      </c>
      <c r="B264" s="9" t="str">
        <f>Input!B264</f>
        <v>7H20-210</v>
      </c>
      <c r="C264" s="9">
        <f>Input!O264</f>
        <v>1.5178854485664541</v>
      </c>
      <c r="D264" s="9">
        <f>C264*Input!P264/100</f>
        <v>8.3462195419939794E-3</v>
      </c>
      <c r="E264" s="11">
        <f>Input!M264</f>
        <v>1.1005152410015191</v>
      </c>
      <c r="F264" s="12">
        <f>E264*Input!N264/100</f>
        <v>8.1166847038259007E-4</v>
      </c>
      <c r="G264" s="13">
        <f t="shared" si="989"/>
        <v>151.73904142928944</v>
      </c>
      <c r="H264" s="12">
        <f>G264*Input!L264/100</f>
        <v>8.3025275639341312E-2</v>
      </c>
      <c r="I264" s="9">
        <v>0.3</v>
      </c>
      <c r="J264" s="21">
        <f>(((C264*$G$4*0.000000001*Input!G264*(234/233))-(I264*0.000000000000001))/Input!F264)*1000000000000</f>
        <v>72.906426006375824</v>
      </c>
      <c r="K264" s="9">
        <f>J264*Input!P264/100</f>
        <v>0.40088205473346805</v>
      </c>
      <c r="L264" s="14">
        <f t="shared" si="990"/>
        <v>1.0082428766356566</v>
      </c>
      <c r="M264" s="22">
        <f>L264*Input!P264/100</f>
        <v>5.5439074193643443E-3</v>
      </c>
      <c r="N264" s="9">
        <v>5.0000000000000001E-3</v>
      </c>
      <c r="O264" s="21">
        <f>(((G264*$D$4*0.000000001*Input!G264*(238/236))-(N264*0.000000001))/Input!F264)*1000000</f>
        <v>0.73415399743900589</v>
      </c>
      <c r="P264" s="58">
        <f>O264*Input!N264/100</f>
        <v>5.4146424322510528E-4</v>
      </c>
      <c r="Q264" s="66">
        <f t="shared" si="991"/>
        <v>0.5477516953559779</v>
      </c>
      <c r="R264" s="67">
        <f>Q264*Input!N264/100</f>
        <v>4.0398602777591455E-4</v>
      </c>
      <c r="S264" s="65">
        <f>Input!S264*0.0000028263/0.000000000155125</f>
        <v>1.8316318221636851</v>
      </c>
      <c r="T264" s="9">
        <f>S264*Input!T264/100</f>
        <v>3.7140938606868646E-3</v>
      </c>
      <c r="U264" s="9">
        <f>S264*1/((U263+U265)/2)</f>
        <v>1.8325428939967332</v>
      </c>
      <c r="V264" s="9">
        <f>U264*Input!T264/100</f>
        <v>3.7159412878066721E-3</v>
      </c>
      <c r="W264" s="3">
        <v>3.0000000000000001E-3</v>
      </c>
      <c r="X264" s="21">
        <f>((($L$4*0.000000001*Input!G264/Input!W264*(232/229))-(W264*0.000000001))/Input!F264)*1000000000</f>
        <v>0.18009625940162163</v>
      </c>
      <c r="Y264" s="21">
        <f>X264*Input!X264/100</f>
        <v>6.8129027001112314E-4</v>
      </c>
      <c r="Z264" s="21">
        <f t="shared" si="992"/>
        <v>4.3974353463287383E-5</v>
      </c>
      <c r="AA264" s="21">
        <f>Z264*Input!X264/100</f>
        <v>1.6635159022241119E-7</v>
      </c>
      <c r="AB264" s="14">
        <v>0.05</v>
      </c>
      <c r="AC264" s="14">
        <v>0</v>
      </c>
      <c r="AD264" s="21">
        <f>(((Input!G264*$L$4*0.000000001*Input!U264*(230/229))-((AB264*0.000000000000001)+(Input!G264*AC264*0.000000000000001)))/Input!F264)*1000000000000</f>
        <v>18.366807005387489</v>
      </c>
      <c r="AE264" s="21">
        <f>AD264*Input!V264/100</f>
        <v>5.6182890972571294E-2</v>
      </c>
      <c r="AF264" s="21">
        <f t="shared" si="993"/>
        <v>0.83731561631949436</v>
      </c>
      <c r="AG264" s="21">
        <f>AF264*Input!V264/100</f>
        <v>2.5612950562125762E-3</v>
      </c>
      <c r="AH264" s="9">
        <f t="shared" si="994"/>
        <v>19040.998909024082</v>
      </c>
      <c r="AI264" s="3">
        <f t="shared" si="995"/>
        <v>92.633230039601372</v>
      </c>
      <c r="AJ264" s="22">
        <f t="shared" si="996"/>
        <v>832.54289399673326</v>
      </c>
      <c r="AK264" s="3">
        <f t="shared" si="997"/>
        <v>3.7159412878066722</v>
      </c>
      <c r="AL264" s="3">
        <f t="shared" si="998"/>
        <v>1.5286408484328506</v>
      </c>
      <c r="AM264" s="3">
        <f t="shared" si="999"/>
        <v>4.8100108462712683E-3</v>
      </c>
      <c r="AN264" s="9">
        <f>AL264*1/((AN263+AN265)/2)</f>
        <v>1.5320250139297549</v>
      </c>
      <c r="AO264" s="21">
        <f t="shared" si="1000"/>
        <v>4.8206594382949434E-3</v>
      </c>
      <c r="AP264" s="58">
        <f t="shared" si="1001"/>
        <v>159.20939999999999</v>
      </c>
      <c r="AQ264" s="58">
        <f t="shared" si="1002"/>
        <v>1.212</v>
      </c>
      <c r="AR264" s="58">
        <f t="shared" si="1003"/>
        <v>0.76126158380095654</v>
      </c>
      <c r="AS264" s="67">
        <f t="shared" si="1004"/>
        <v>8.0281546978524512E-5</v>
      </c>
      <c r="AT264" s="67">
        <f t="shared" si="1005"/>
        <v>3.0941703604384674E-7</v>
      </c>
      <c r="AU264" s="58">
        <v>0.75</v>
      </c>
      <c r="AV264" s="58">
        <f t="shared" si="1006"/>
        <v>0.375</v>
      </c>
      <c r="AW264" s="58">
        <f t="shared" si="1007"/>
        <v>159.20650000000001</v>
      </c>
      <c r="AX264" s="57">
        <f t="shared" si="1008"/>
        <v>1.1743582441</v>
      </c>
      <c r="AY264" s="47">
        <f t="shared" si="1009"/>
        <v>1.2019625347801159</v>
      </c>
      <c r="AZ264" s="9" t="str">
        <f>Input!B264</f>
        <v>7H20-210</v>
      </c>
      <c r="BA264" s="48">
        <f>Input!E264</f>
        <v>210</v>
      </c>
      <c r="BB264" s="58">
        <f t="shared" si="1010"/>
        <v>1305.6418994493699</v>
      </c>
      <c r="BC264" s="22">
        <f t="shared" si="1011"/>
        <v>7.2622286683167507</v>
      </c>
      <c r="BD264" s="9">
        <f t="shared" si="1012"/>
        <v>159148.5</v>
      </c>
      <c r="BE264" s="49">
        <f t="shared" si="1013"/>
        <v>600.98126739005795</v>
      </c>
      <c r="BF264" s="89">
        <f t="shared" si="1014"/>
        <v>0.75497076738708269</v>
      </c>
      <c r="BG264" s="85"/>
      <c r="BH264" s="85"/>
      <c r="BI264" s="85"/>
      <c r="BJ264" s="85"/>
      <c r="BK264" s="85"/>
      <c r="BL264" s="85"/>
      <c r="BM264" s="90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5"/>
      <c r="BZ264" s="85"/>
      <c r="CA264" s="85"/>
      <c r="CB264" s="85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5"/>
      <c r="CZ264" s="85"/>
      <c r="DA264" s="85"/>
      <c r="DB264" s="85"/>
      <c r="DC264" s="85"/>
      <c r="DD264" s="85"/>
      <c r="DE264" s="85"/>
    </row>
    <row r="265" spans="1:109" s="155" customFormat="1" ht="15" customHeight="1" x14ac:dyDescent="0.2">
      <c r="A265" s="138">
        <f>Input!A265</f>
        <v>8307</v>
      </c>
      <c r="B265" s="138" t="str">
        <f>Input!B265</f>
        <v>Hu1-13</v>
      </c>
      <c r="C265" s="138">
        <f>Input!O265</f>
        <v>2.0847973976905045</v>
      </c>
      <c r="D265" s="138">
        <f>C265*Input!P265/100</f>
        <v>2.4617555733312046E-2</v>
      </c>
      <c r="E265" s="139">
        <f>Input!M265</f>
        <v>2.7198138503429288</v>
      </c>
      <c r="F265" s="140">
        <f>E265*Input!N265/100</f>
        <v>4.4331348939569343E-4</v>
      </c>
      <c r="G265" s="141">
        <f t="shared" si="989"/>
        <v>375.00793368528304</v>
      </c>
      <c r="H265" s="140">
        <f>G265*Input!L265/100</f>
        <v>2.9787344960163574E-2</v>
      </c>
      <c r="I265" s="138">
        <v>0</v>
      </c>
      <c r="J265" s="142">
        <f>(((C265*$G$4*0.000000001*Input!G265*(234/233))-(I265*0.000000000000001))/Input!F265)*1000000000000</f>
        <v>756.83049104410645</v>
      </c>
      <c r="K265" s="138">
        <f>J265*Input!P265/100</f>
        <v>8.9367517508356453</v>
      </c>
      <c r="L265" s="143">
        <f t="shared" si="990"/>
        <v>10.466415557788478</v>
      </c>
      <c r="M265" s="144">
        <f>L265*Input!P265/100</f>
        <v>0.12358878066870663</v>
      </c>
      <c r="N265" s="138">
        <v>0</v>
      </c>
      <c r="O265" s="142">
        <f>(((G265*$D$4*0.000000001*Input!G265*(238/236))-(N265*0.000000001))/Input!F265)*1000000</f>
        <v>13.713625180621399</v>
      </c>
      <c r="P265" s="138">
        <f>O265*Input!N265/100</f>
        <v>2.2352393824008913E-3</v>
      </c>
      <c r="Q265" s="145">
        <f t="shared" si="991"/>
        <v>10.231724499716934</v>
      </c>
      <c r="R265" s="146">
        <f>Q265*Input!N265/100</f>
        <v>1.6677102699263827E-3</v>
      </c>
      <c r="S265" s="144">
        <f>Input!S265*0.0000028263/0.000000000155125</f>
        <v>0.99999673432996372</v>
      </c>
      <c r="T265" s="138">
        <f>S265*Input!T265/100</f>
        <v>2.6023658745772081E-3</v>
      </c>
      <c r="U265" s="144">
        <f>S265</f>
        <v>0.99999673432996372</v>
      </c>
      <c r="V265" s="138">
        <f>U265*Input!T265/100</f>
        <v>2.6023658745772081E-3</v>
      </c>
      <c r="W265" s="147">
        <v>0</v>
      </c>
      <c r="X265" s="142">
        <f>((($L$4*0.000000001*Input!G265/Input!W265*(232/229))-(W265*0.000000001))/Input!F265)*1000000000</f>
        <v>0.91282735836022921</v>
      </c>
      <c r="Y265" s="142">
        <f>X265*Input!X265/100</f>
        <v>7.3495956249201733E-3</v>
      </c>
      <c r="Z265" s="142">
        <f t="shared" si="992"/>
        <v>2.2288632224157221E-4</v>
      </c>
      <c r="AA265" s="142">
        <f>Z265*Input!X265/100</f>
        <v>1.7945609581026093E-6</v>
      </c>
      <c r="AB265" s="143">
        <v>0</v>
      </c>
      <c r="AC265" s="143">
        <v>0</v>
      </c>
      <c r="AD265" s="142">
        <f>(((Input!G265*$L$4*0.000000001*Input!U265*(230/229))-((AB265*0.000000000000001)+(Input!G265*AC265*0.000000000000001)))/Input!F265)*1000000000000</f>
        <v>224.5882289826782</v>
      </c>
      <c r="AE265" s="142">
        <f>AD265*Input!V265/100</f>
        <v>0.83818575911379523</v>
      </c>
      <c r="AF265" s="142">
        <f t="shared" si="993"/>
        <v>10.23864579801891</v>
      </c>
      <c r="AG265" s="142">
        <f>AF265*Input!V265/100</f>
        <v>3.8211651338021124E-2</v>
      </c>
      <c r="AH265" s="138">
        <f t="shared" si="994"/>
        <v>45936.626774800017</v>
      </c>
      <c r="AI265" s="147">
        <f t="shared" si="995"/>
        <v>407.6590977259483</v>
      </c>
      <c r="AJ265" s="144">
        <f t="shared" si="996"/>
        <v>-3.2656700362787561E-3</v>
      </c>
      <c r="AK265" s="147">
        <f t="shared" si="997"/>
        <v>2.6023658745772082</v>
      </c>
      <c r="AL265" s="147">
        <f t="shared" si="998"/>
        <v>1.0006764547171072</v>
      </c>
      <c r="AM265" s="147">
        <f t="shared" si="999"/>
        <v>3.7381847044140768E-3</v>
      </c>
      <c r="AN265" s="138">
        <f>AF265/Q265</f>
        <v>1.0006764547171072</v>
      </c>
      <c r="AO265" s="142">
        <f t="shared" si="1000"/>
        <v>3.7381847044140768E-3</v>
      </c>
      <c r="AP265" s="138" t="str">
        <f t="shared" si="1001"/>
        <v>Out of range</v>
      </c>
      <c r="AQ265" s="138" t="e">
        <f t="shared" si="1002"/>
        <v>#VALUE!</v>
      </c>
      <c r="AR265" s="138" t="e">
        <f t="shared" si="1003"/>
        <v>#VALUE!</v>
      </c>
      <c r="AS265" s="146">
        <f t="shared" si="1004"/>
        <v>2.1783847116655503E-5</v>
      </c>
      <c r="AT265" s="146">
        <f t="shared" si="1005"/>
        <v>1.7542777316157871E-7</v>
      </c>
      <c r="AU265" s="138">
        <v>0.75</v>
      </c>
      <c r="AV265" s="138">
        <f t="shared" si="1006"/>
        <v>0.375</v>
      </c>
      <c r="AW265" s="138" t="str">
        <f t="shared" si="1007"/>
        <v>Out of range</v>
      </c>
      <c r="AX265" s="148">
        <f t="shared" si="1008"/>
        <v>326.2411982946</v>
      </c>
      <c r="AY265" s="148" t="e">
        <f t="shared" si="1009"/>
        <v>#VALUE!</v>
      </c>
      <c r="AZ265" s="138" t="str">
        <f>Input!B265</f>
        <v>Hu1-13</v>
      </c>
      <c r="BA265" s="149">
        <f>Input!E265</f>
        <v>0</v>
      </c>
      <c r="BB265" s="138" t="e">
        <f t="shared" si="1010"/>
        <v>#VALUE!</v>
      </c>
      <c r="BC265" s="144" t="e">
        <f t="shared" si="1011"/>
        <v>#VALUE!</v>
      </c>
      <c r="BD265" s="138" t="e">
        <f t="shared" si="1012"/>
        <v>#VALUE!</v>
      </c>
      <c r="BE265" s="150" t="e">
        <f t="shared" si="1013"/>
        <v>#VALUE!</v>
      </c>
      <c r="BF265" s="151" t="e">
        <f t="shared" si="1014"/>
        <v>#VALUE!</v>
      </c>
      <c r="BG265" s="152"/>
      <c r="BH265" s="152"/>
      <c r="BI265" s="152"/>
      <c r="BJ265" s="152"/>
      <c r="BK265" s="152"/>
      <c r="BL265" s="152"/>
      <c r="BM265" s="156"/>
      <c r="BN265" s="152"/>
      <c r="BO265" s="152"/>
      <c r="BP265" s="152"/>
      <c r="BQ265" s="152"/>
      <c r="BR265" s="152"/>
      <c r="BS265" s="152"/>
      <c r="BT265" s="152"/>
      <c r="BU265" s="152"/>
      <c r="BV265" s="152"/>
      <c r="BW265" s="152"/>
      <c r="BX265" s="152"/>
      <c r="BY265" s="152"/>
      <c r="BZ265" s="152"/>
      <c r="CA265" s="152"/>
      <c r="CB265" s="152"/>
      <c r="CC265" s="152"/>
      <c r="CD265" s="152"/>
      <c r="CE265" s="152"/>
      <c r="CF265" s="152"/>
      <c r="CG265" s="152"/>
      <c r="CH265" s="152"/>
      <c r="CI265" s="152"/>
      <c r="CJ265" s="152"/>
      <c r="CK265" s="152"/>
      <c r="CL265" s="152"/>
      <c r="CM265" s="152"/>
      <c r="CN265" s="152"/>
      <c r="CO265" s="152"/>
      <c r="CP265" s="152"/>
      <c r="CQ265" s="152"/>
      <c r="CR265" s="152"/>
      <c r="CS265" s="152"/>
      <c r="CT265" s="152"/>
      <c r="CU265" s="152"/>
      <c r="CV265" s="152"/>
      <c r="CW265" s="152"/>
      <c r="CX265" s="152"/>
      <c r="CY265" s="152"/>
      <c r="CZ265" s="152"/>
      <c r="DA265" s="152"/>
      <c r="DB265" s="152"/>
      <c r="DC265" s="152"/>
      <c r="DD265" s="152"/>
      <c r="DE265" s="152"/>
    </row>
    <row r="266" spans="1:109" ht="15" customHeight="1" x14ac:dyDescent="0.2">
      <c r="A266" s="9">
        <f>Input!A266</f>
        <v>8469</v>
      </c>
      <c r="B266" s="9" t="str">
        <f>Input!B266</f>
        <v>7H20-240</v>
      </c>
      <c r="C266" s="9">
        <f>Input!O266</f>
        <v>1.4072194341096531</v>
      </c>
      <c r="D266" s="9">
        <f>C266*Input!P266/100</f>
        <v>9.9220312956303462E-3</v>
      </c>
      <c r="E266" s="11">
        <f>Input!M266</f>
        <v>1.0267514312614239</v>
      </c>
      <c r="F266" s="12">
        <f>E266*Input!N266/100</f>
        <v>1.2656153705918634E-4</v>
      </c>
      <c r="G266" s="13">
        <f t="shared" si="989"/>
        <v>141.56848734232511</v>
      </c>
      <c r="H266" s="12">
        <f>G266*Input!L266/100</f>
        <v>1.1215724541723844E-2</v>
      </c>
      <c r="I266" s="9">
        <v>0.3</v>
      </c>
      <c r="J266" s="21">
        <f>(((C266*$G$4*0.000000001*Input!G266*(234/233))-(I266*0.000000000000001))/Input!F266)*1000000000000</f>
        <v>77.421519600599893</v>
      </c>
      <c r="K266" s="9">
        <f>J266*Input!P266/100</f>
        <v>0.54588411857631625</v>
      </c>
      <c r="L266" s="14">
        <f t="shared" si="990"/>
        <v>1.070683339062406</v>
      </c>
      <c r="M266" s="22">
        <f>L266*Input!P266/100</f>
        <v>7.5491805616006002E-3</v>
      </c>
      <c r="N266" s="9">
        <v>5.0000000000000001E-3</v>
      </c>
      <c r="O266" s="21">
        <f>(((G266*$D$4*0.000000001*Input!G266*(238/236))-(N266*0.000000001))/Input!F266)*1000000</f>
        <v>0.78456471884338508</v>
      </c>
      <c r="P266" s="58">
        <f>O266*Input!N266/100</f>
        <v>9.6708622667549259E-5</v>
      </c>
      <c r="Q266" s="66">
        <f t="shared" si="991"/>
        <v>0.58536309325027414</v>
      </c>
      <c r="R266" s="67">
        <f>Q266*Input!N266/100</f>
        <v>7.2154224054460248E-5</v>
      </c>
      <c r="S266" s="65">
        <f>Input!S266*0.0000028263/0.000000000155125</f>
        <v>1.8144280303866669</v>
      </c>
      <c r="T266" s="9">
        <f>S266*Input!T266/100</f>
        <v>2.7535051162442233E-3</v>
      </c>
      <c r="U266" s="9">
        <f>S266*1/((U265+U267)/2)</f>
        <v>1.815443908860227</v>
      </c>
      <c r="V266" s="9">
        <f>U266*Input!T266/100</f>
        <v>2.7550467737404616E-3</v>
      </c>
      <c r="W266" s="3">
        <v>3.0000000000000001E-3</v>
      </c>
      <c r="X266" s="21">
        <f>((($L$4*0.000000001*Input!G266/Input!W266*(232/229))-(W266*0.000000001))/Input!F266)*1000000000</f>
        <v>0.51074374484149232</v>
      </c>
      <c r="Y266" s="21">
        <f>X266*Input!X266/100</f>
        <v>1.2836020855211416E-3</v>
      </c>
      <c r="Z266" s="21">
        <f t="shared" si="992"/>
        <v>1.2470900861264979E-4</v>
      </c>
      <c r="AA266" s="21">
        <f>Z266*Input!X266/100</f>
        <v>3.1341890166104838E-7</v>
      </c>
      <c r="AB266" s="14">
        <v>0.05</v>
      </c>
      <c r="AC266" s="14">
        <v>0</v>
      </c>
      <c r="AD266" s="21">
        <f>(((Input!G266*$L$4*0.000000001*Input!U266*(230/229))-((AB266*0.000000000000001)+(Input!G266*AC266*0.000000000000001)))/Input!F266)*1000000000000</f>
        <v>19.42099530488813</v>
      </c>
      <c r="AE266" s="21">
        <f>AD266*Input!V266/100</f>
        <v>5.3566376537876E-2</v>
      </c>
      <c r="AF266" s="21">
        <f t="shared" si="993"/>
        <v>0.88537450458756739</v>
      </c>
      <c r="AG266" s="21">
        <f>AF266*Input!V266/100</f>
        <v>2.4420120259148709E-3</v>
      </c>
      <c r="AH266" s="9">
        <f t="shared" si="994"/>
        <v>7099.5232376320882</v>
      </c>
      <c r="AI266" s="3">
        <f t="shared" si="995"/>
        <v>26.49147532414862</v>
      </c>
      <c r="AJ266" s="22">
        <f t="shared" si="996"/>
        <v>815.443908860227</v>
      </c>
      <c r="AK266" s="3">
        <f t="shared" si="997"/>
        <v>2.7550467737404616</v>
      </c>
      <c r="AL266" s="3">
        <f t="shared" si="998"/>
        <v>1.5125219112661452</v>
      </c>
      <c r="AM266" s="3">
        <f t="shared" si="999"/>
        <v>4.1759541820151676E-3</v>
      </c>
      <c r="AN266" s="9">
        <f>AL266*1/((AN265+AN267)/2)</f>
        <v>1.5123048510122816</v>
      </c>
      <c r="AO266" s="21">
        <f t="shared" si="1000"/>
        <v>4.1753548957052505E-3</v>
      </c>
      <c r="AP266" s="58">
        <f t="shared" si="1001"/>
        <v>158.3854</v>
      </c>
      <c r="AQ266" s="58">
        <f t="shared" si="1002"/>
        <v>1.1009</v>
      </c>
      <c r="AR266" s="58">
        <f t="shared" si="1003"/>
        <v>0.69507669267495609</v>
      </c>
      <c r="AS266" s="67">
        <f t="shared" si="1004"/>
        <v>2.1304556103835196E-4</v>
      </c>
      <c r="AT266" s="67">
        <f t="shared" si="1005"/>
        <v>5.3607009821846641E-7</v>
      </c>
      <c r="AU266" s="58">
        <v>0.75</v>
      </c>
      <c r="AV266" s="58">
        <f t="shared" si="1006"/>
        <v>0.375</v>
      </c>
      <c r="AW266" s="58">
        <f t="shared" si="1007"/>
        <v>158.37780000000001</v>
      </c>
      <c r="AX266" s="57">
        <f t="shared" si="1008"/>
        <v>1.0096606773000001</v>
      </c>
      <c r="AY266" s="47">
        <f t="shared" si="1009"/>
        <v>0.9981838122318023</v>
      </c>
      <c r="AZ266" s="9" t="str">
        <f>Input!B266</f>
        <v>7H20-240</v>
      </c>
      <c r="BA266" s="48">
        <f>Input!E266</f>
        <v>240</v>
      </c>
      <c r="BB266" s="58">
        <f t="shared" si="1010"/>
        <v>1275.8345781447777</v>
      </c>
      <c r="BC266" s="22">
        <f t="shared" si="1011"/>
        <v>5.6422901099832314</v>
      </c>
      <c r="BD266" s="9">
        <f t="shared" si="1012"/>
        <v>158319.80000000002</v>
      </c>
      <c r="BE266" s="49">
        <f t="shared" si="1013"/>
        <v>499.09190611590117</v>
      </c>
      <c r="BF266" s="89">
        <f t="shared" si="1014"/>
        <v>0.63025487930240365</v>
      </c>
      <c r="BG266" s="85"/>
      <c r="BH266" s="85"/>
      <c r="BI266" s="85"/>
      <c r="BJ266" s="85"/>
      <c r="BK266" s="85"/>
      <c r="BL266" s="85"/>
      <c r="BM266" s="90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</row>
    <row r="267" spans="1:109" s="155" customFormat="1" ht="15" customHeight="1" x14ac:dyDescent="0.2">
      <c r="A267" s="138">
        <f>Input!A267</f>
        <v>8307</v>
      </c>
      <c r="B267" s="138" t="str">
        <f>Input!B267</f>
        <v>Hu1-13</v>
      </c>
      <c r="C267" s="138">
        <f>Input!O267</f>
        <v>2.0731675609306057</v>
      </c>
      <c r="D267" s="138">
        <f>C267*Input!P267/100</f>
        <v>2.4021061230521768E-2</v>
      </c>
      <c r="E267" s="139">
        <f>Input!M267</f>
        <v>2.7196190633664448</v>
      </c>
      <c r="F267" s="140">
        <f>E267*Input!N267/100</f>
        <v>5.0139642208536566E-4</v>
      </c>
      <c r="G267" s="141">
        <f t="shared" si="989"/>
        <v>374.98107645696541</v>
      </c>
      <c r="H267" s="140">
        <f>G267*Input!L267/100</f>
        <v>3.1728561076185227E-2</v>
      </c>
      <c r="I267" s="138">
        <v>0</v>
      </c>
      <c r="J267" s="142">
        <f>(((C267*$G$4*0.000000001*Input!G267*(234/233))-(I267*0.000000000000001))/Input!F267)*1000000000000</f>
        <v>752.60858675954262</v>
      </c>
      <c r="K267" s="138">
        <f>J267*Input!P267/100</f>
        <v>8.7202102164150919</v>
      </c>
      <c r="L267" s="143">
        <f t="shared" si="990"/>
        <v>10.408029690397628</v>
      </c>
      <c r="M267" s="144">
        <f>L267*Input!P267/100</f>
        <v>0.1205941686497855</v>
      </c>
      <c r="N267" s="138">
        <v>0</v>
      </c>
      <c r="O267" s="142">
        <f>(((G267*$D$4*0.000000001*Input!G267*(238/236))-(N267*0.000000001))/Input!F267)*1000000</f>
        <v>13.712643041499918</v>
      </c>
      <c r="P267" s="138">
        <f>O267*Input!N267/100</f>
        <v>2.5281004427991968E-3</v>
      </c>
      <c r="Q267" s="145">
        <f t="shared" si="991"/>
        <v>10.23099172652392</v>
      </c>
      <c r="R267" s="146">
        <f>Q267*Input!N267/100</f>
        <v>1.8862136668928321E-3</v>
      </c>
      <c r="S267" s="144">
        <f>Input!S267*0.0000028263/0.000000000155125</f>
        <v>0.99888411407454791</v>
      </c>
      <c r="T267" s="138">
        <f>S267*Input!T267/100</f>
        <v>3.1137280943981998E-3</v>
      </c>
      <c r="U267" s="144">
        <f>S267</f>
        <v>0.99888411407454791</v>
      </c>
      <c r="V267" s="138">
        <f>U267*Input!T267/100</f>
        <v>3.1137280943981998E-3</v>
      </c>
      <c r="W267" s="147">
        <v>0</v>
      </c>
      <c r="X267" s="142">
        <f>((($L$4*0.000000001*Input!G267/Input!W267*(232/229))-(W267*0.000000001))/Input!F267)*1000000000</f>
        <v>0.9224934622553167</v>
      </c>
      <c r="Y267" s="142">
        <f>X267*Input!X267/100</f>
        <v>6.2651767198381881E-3</v>
      </c>
      <c r="Z267" s="142">
        <f t="shared" si="992"/>
        <v>2.2524650823714881E-4</v>
      </c>
      <c r="AA267" s="142">
        <f>Z267*Input!X267/100</f>
        <v>1.5297768898893809E-6</v>
      </c>
      <c r="AB267" s="143">
        <v>0</v>
      </c>
      <c r="AC267" s="143">
        <v>0</v>
      </c>
      <c r="AD267" s="142">
        <f>(((Input!G267*$L$4*0.000000001*Input!U267*(230/229))-((AB267*0.000000000000001)+(Input!G267*AC267*0.000000000000001)))/Input!F267)*1000000000000</f>
        <v>224.33294593474184</v>
      </c>
      <c r="AE267" s="142">
        <f>AD267*Input!V267/100</f>
        <v>0.72442443787436728</v>
      </c>
      <c r="AF267" s="142">
        <f t="shared" si="993"/>
        <v>10.227007820739788</v>
      </c>
      <c r="AG267" s="142">
        <f>AF267*Input!V267/100</f>
        <v>3.3025440649414727E-2</v>
      </c>
      <c r="AH267" s="138">
        <f t="shared" si="994"/>
        <v>45403.624237195152</v>
      </c>
      <c r="AI267" s="147">
        <f t="shared" si="995"/>
        <v>341.4442130551738</v>
      </c>
      <c r="AJ267" s="144">
        <f t="shared" si="996"/>
        <v>-1.115885925452087</v>
      </c>
      <c r="AK267" s="147">
        <f t="shared" si="997"/>
        <v>3.1137280943982</v>
      </c>
      <c r="AL267" s="147">
        <f t="shared" si="998"/>
        <v>0.99961060414370162</v>
      </c>
      <c r="AM267" s="147">
        <f t="shared" si="999"/>
        <v>3.2332368523738169E-3</v>
      </c>
      <c r="AN267" s="138">
        <f>AF267/Q267</f>
        <v>0.99961060414370162</v>
      </c>
      <c r="AO267" s="142">
        <f t="shared" si="1000"/>
        <v>3.2332368523738169E-3</v>
      </c>
      <c r="AP267" s="138" t="str">
        <f t="shared" si="1001"/>
        <v>Out of range</v>
      </c>
      <c r="AQ267" s="138" t="e">
        <f t="shared" si="1002"/>
        <v>#VALUE!</v>
      </c>
      <c r="AR267" s="138" t="e">
        <f t="shared" si="1003"/>
        <v>#VALUE!</v>
      </c>
      <c r="AS267" s="146">
        <f t="shared" si="1004"/>
        <v>2.2016097193510148E-5</v>
      </c>
      <c r="AT267" s="146">
        <f t="shared" si="1005"/>
        <v>1.4957889423621648E-7</v>
      </c>
      <c r="AU267" s="138">
        <v>0.75</v>
      </c>
      <c r="AV267" s="138">
        <f t="shared" si="1006"/>
        <v>0.375</v>
      </c>
      <c r="AW267" s="138" t="str">
        <f t="shared" si="1007"/>
        <v>Out of range</v>
      </c>
      <c r="AX267" s="148">
        <f t="shared" si="1008"/>
        <v>309.47662708349998</v>
      </c>
      <c r="AY267" s="148" t="e">
        <f t="shared" si="1009"/>
        <v>#VALUE!</v>
      </c>
      <c r="AZ267" s="138" t="str">
        <f>Input!B267</f>
        <v>Hu1-13</v>
      </c>
      <c r="BA267" s="149">
        <f>Input!E267</f>
        <v>0</v>
      </c>
      <c r="BB267" s="138" t="e">
        <f t="shared" si="1010"/>
        <v>#VALUE!</v>
      </c>
      <c r="BC267" s="144" t="e">
        <f t="shared" si="1011"/>
        <v>#VALUE!</v>
      </c>
      <c r="BD267" s="138" t="e">
        <f t="shared" si="1012"/>
        <v>#VALUE!</v>
      </c>
      <c r="BE267" s="150" t="e">
        <f t="shared" si="1013"/>
        <v>#VALUE!</v>
      </c>
      <c r="BF267" s="151" t="e">
        <f t="shared" si="1014"/>
        <v>#VALUE!</v>
      </c>
      <c r="BG267" s="152"/>
      <c r="BH267" s="152"/>
      <c r="BI267" s="152"/>
      <c r="BJ267" s="152"/>
      <c r="BK267" s="152"/>
      <c r="BL267" s="152"/>
      <c r="BM267" s="156"/>
      <c r="BN267" s="152"/>
      <c r="BO267" s="152"/>
      <c r="BP267" s="152"/>
      <c r="BQ267" s="152"/>
      <c r="BR267" s="152"/>
      <c r="BS267" s="152"/>
      <c r="BT267" s="152"/>
      <c r="BU267" s="152"/>
      <c r="BV267" s="152"/>
      <c r="BW267" s="152"/>
      <c r="BX267" s="152"/>
      <c r="BY267" s="152"/>
      <c r="BZ267" s="152"/>
      <c r="CA267" s="152"/>
      <c r="CB267" s="152"/>
      <c r="CC267" s="152"/>
      <c r="CD267" s="152"/>
      <c r="CE267" s="152"/>
      <c r="CF267" s="152"/>
      <c r="CG267" s="152"/>
      <c r="CH267" s="152"/>
      <c r="CI267" s="152"/>
      <c r="CJ267" s="152"/>
      <c r="CK267" s="152"/>
      <c r="CL267" s="152"/>
      <c r="CM267" s="152"/>
      <c r="CN267" s="152"/>
      <c r="CO267" s="152"/>
      <c r="CP267" s="152"/>
      <c r="CQ267" s="152"/>
      <c r="CR267" s="152"/>
      <c r="CS267" s="152"/>
      <c r="CT267" s="152"/>
      <c r="CU267" s="152"/>
      <c r="CV267" s="152"/>
      <c r="CW267" s="152"/>
      <c r="CX267" s="152"/>
      <c r="CY267" s="152"/>
      <c r="CZ267" s="152"/>
      <c r="DA267" s="152"/>
      <c r="DB267" s="152"/>
      <c r="DC267" s="152"/>
      <c r="DD267" s="152"/>
      <c r="DE267" s="152"/>
    </row>
    <row r="268" spans="1:109" ht="15" customHeight="1" x14ac:dyDescent="0.2">
      <c r="A268" s="9">
        <f>Input!A268</f>
        <v>8470</v>
      </c>
      <c r="B268" s="9" t="str">
        <f>Input!B268</f>
        <v>7H20-276</v>
      </c>
      <c r="C268" s="9">
        <f>Input!O268</f>
        <v>1.3802273246606456</v>
      </c>
      <c r="D268" s="9">
        <f>C268*Input!P268/100</f>
        <v>7.615664413362905E-3</v>
      </c>
      <c r="E268" s="11">
        <f>Input!M268</f>
        <v>1.0271505734586677</v>
      </c>
      <c r="F268" s="12">
        <f>E268*Input!N268/100</f>
        <v>1.2656001605227746E-4</v>
      </c>
      <c r="G268" s="13">
        <f t="shared" si="989"/>
        <v>141.6235210684811</v>
      </c>
      <c r="H268" s="12">
        <f>G268*Input!L268/100</f>
        <v>1.6937777306755854E-2</v>
      </c>
      <c r="I268" s="9">
        <v>0.3</v>
      </c>
      <c r="J268" s="21">
        <f>(((C268*$G$4*0.000000001*Input!G268*(234/233))-(I268*0.000000000000001))/Input!F268)*1000000000000</f>
        <v>66.088904241218458</v>
      </c>
      <c r="K268" s="9">
        <f>J268*Input!P268/100</f>
        <v>0.36465798579356806</v>
      </c>
      <c r="L268" s="14">
        <f t="shared" si="990"/>
        <v>0.91396150621945571</v>
      </c>
      <c r="M268" s="22">
        <f>L268*Input!P268/100</f>
        <v>5.0429548768790074E-3</v>
      </c>
      <c r="N268" s="9">
        <v>5.0000000000000001E-3</v>
      </c>
      <c r="O268" s="21">
        <f>(((G268*$D$4*0.000000001*Input!G268*(238/236))-(N268*0.000000001))/Input!F268)*1000000</f>
        <v>0.68308700181411675</v>
      </c>
      <c r="P268" s="58">
        <f>O268*Input!N268/100</f>
        <v>8.416633758339179E-5</v>
      </c>
      <c r="Q268" s="66">
        <f t="shared" si="991"/>
        <v>0.50965065180401758</v>
      </c>
      <c r="R268" s="67">
        <f>Q268*Input!N268/100</f>
        <v>6.2796435440013568E-5</v>
      </c>
      <c r="S268" s="65">
        <f>Input!S268*0.0000028263/0.000000000155125</f>
        <v>1.7940403340865438</v>
      </c>
      <c r="T268" s="9">
        <f>S268*Input!T268/100</f>
        <v>3.2398792698882283E-3</v>
      </c>
      <c r="U268" s="9">
        <f>S268*1/((U267+U269)/2)</f>
        <v>1.7950800158746785</v>
      </c>
      <c r="V268" s="9">
        <f>U268*Input!T268/100</f>
        <v>3.2417568438806617E-3</v>
      </c>
      <c r="W268" s="3">
        <v>3.0000000000000001E-3</v>
      </c>
      <c r="X268" s="21">
        <f>((($L$4*0.000000001*Input!G268/Input!W268*(232/229))-(W268*0.000000001))/Input!F268)*1000000000</f>
        <v>1.5936792567318248</v>
      </c>
      <c r="Y268" s="21">
        <f>X268*Input!X268/100</f>
        <v>4.6864123271018595E-3</v>
      </c>
      <c r="Z268" s="21">
        <f t="shared" si="992"/>
        <v>3.8913087465271002E-4</v>
      </c>
      <c r="AA268" s="21">
        <f>Z268*Input!X268/100</f>
        <v>1.1442877982663349E-6</v>
      </c>
      <c r="AB268" s="14">
        <v>0.05</v>
      </c>
      <c r="AC268" s="14">
        <v>0</v>
      </c>
      <c r="AD268" s="21">
        <f>(((Input!G268*$L$4*0.000000001*Input!U268*(230/229))-((AB268*0.000000000000001)+(Input!G268*AC268*0.000000000000001)))/Input!F268)*1000000000000</f>
        <v>16.799498699953904</v>
      </c>
      <c r="AE268" s="21">
        <f>AD268*Input!V268/100</f>
        <v>5.1167356394863306E-2</v>
      </c>
      <c r="AF268" s="21">
        <f t="shared" si="993"/>
        <v>0.76586434450388463</v>
      </c>
      <c r="AG268" s="21">
        <f>AF268*Input!V268/100</f>
        <v>2.3326442392865069E-3</v>
      </c>
      <c r="AH268" s="9">
        <f t="shared" si="994"/>
        <v>1968.1407834508125</v>
      </c>
      <c r="AI268" s="3">
        <f t="shared" si="995"/>
        <v>8.332460162639503</v>
      </c>
      <c r="AJ268" s="22">
        <f t="shared" si="996"/>
        <v>795.08001587467845</v>
      </c>
      <c r="AK268" s="3">
        <f t="shared" si="997"/>
        <v>3.2417568438806619</v>
      </c>
      <c r="AL268" s="3">
        <f t="shared" si="998"/>
        <v>1.5027241538747058</v>
      </c>
      <c r="AM268" s="3">
        <f t="shared" si="999"/>
        <v>4.5806911164648998E-3</v>
      </c>
      <c r="AN268" s="9">
        <f>AL268*1/((AN267+AN269)/2)</f>
        <v>1.4981836472579342</v>
      </c>
      <c r="AO268" s="21">
        <f t="shared" si="1000"/>
        <v>4.5668504802642588E-3</v>
      </c>
      <c r="AP268" s="58">
        <f t="shared" si="1001"/>
        <v>159.32849999999999</v>
      </c>
      <c r="AQ268" s="58">
        <f t="shared" si="1002"/>
        <v>0.98109999999999997</v>
      </c>
      <c r="AR268" s="58">
        <f t="shared" si="1003"/>
        <v>0.61577181734592368</v>
      </c>
      <c r="AS268" s="67">
        <f t="shared" si="1004"/>
        <v>7.6352472674232432E-4</v>
      </c>
      <c r="AT268" s="67">
        <f t="shared" si="1005"/>
        <v>2.2472096444884971E-6</v>
      </c>
      <c r="AU268" s="58">
        <v>0.75</v>
      </c>
      <c r="AV268" s="58">
        <f t="shared" si="1006"/>
        <v>0.375</v>
      </c>
      <c r="AW268" s="58">
        <f t="shared" si="1007"/>
        <v>159.3006</v>
      </c>
      <c r="AX268" s="57">
        <f t="shared" si="1008"/>
        <v>1.1097853645</v>
      </c>
      <c r="AY268" s="47">
        <f t="shared" si="1009"/>
        <v>1.1396831359431872</v>
      </c>
      <c r="AZ268" s="9" t="str">
        <f>Input!B268</f>
        <v>7H20-276</v>
      </c>
      <c r="BA268" s="48">
        <f>Input!E268</f>
        <v>276</v>
      </c>
      <c r="BB268" s="58">
        <f t="shared" si="1010"/>
        <v>1247.2221087178989</v>
      </c>
      <c r="BC268" s="22">
        <f t="shared" si="1011"/>
        <v>6.4159018827173524</v>
      </c>
      <c r="BD268" s="9">
        <f t="shared" si="1012"/>
        <v>159242.6</v>
      </c>
      <c r="BE268" s="49">
        <f t="shared" si="1013"/>
        <v>569.84156797159358</v>
      </c>
      <c r="BF268" s="89">
        <f t="shared" si="1014"/>
        <v>0.7154292802055906</v>
      </c>
      <c r="BG268" s="85"/>
      <c r="BH268" s="85"/>
      <c r="BI268" s="85"/>
      <c r="BJ268" s="85"/>
      <c r="BK268" s="85"/>
      <c r="BL268" s="85"/>
      <c r="BM268" s="90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</row>
    <row r="269" spans="1:109" s="155" customFormat="1" ht="15" customHeight="1" x14ac:dyDescent="0.2">
      <c r="A269" s="138">
        <f>Input!A269</f>
        <v>8307</v>
      </c>
      <c r="B269" s="138" t="str">
        <f>Input!B269</f>
        <v>Hu1-13</v>
      </c>
      <c r="C269" s="138">
        <f>Input!O269</f>
        <v>2.0613384982735221</v>
      </c>
      <c r="D269" s="138">
        <f>C269*Input!P269/100</f>
        <v>2.7256549034569432E-2</v>
      </c>
      <c r="E269" s="139">
        <f>Input!M269</f>
        <v>2.7194427316427894</v>
      </c>
      <c r="F269" s="140">
        <f>E269*Input!N269/100</f>
        <v>4.0607061914524464E-4</v>
      </c>
      <c r="G269" s="141">
        <f t="shared" si="989"/>
        <v>374.95676383890776</v>
      </c>
      <c r="H269" s="140">
        <f>G269*Input!L269/100</f>
        <v>3.1013237005921557E-2</v>
      </c>
      <c r="I269" s="138">
        <v>0</v>
      </c>
      <c r="J269" s="142">
        <f>(((C269*$G$4*0.000000001*Input!G269*(234/233))-(I269*0.000000000000001))/Input!F269)*1000000000000</f>
        <v>748.3143587883884</v>
      </c>
      <c r="K269" s="138">
        <f>J269*Input!P269/100</f>
        <v>9.8947683898938426</v>
      </c>
      <c r="L269" s="143">
        <f t="shared" si="990"/>
        <v>10.348643638992678</v>
      </c>
      <c r="M269" s="144">
        <f>L269*Input!P269/100</f>
        <v>0.13683745441310868</v>
      </c>
      <c r="N269" s="138">
        <v>0</v>
      </c>
      <c r="O269" s="142">
        <f>(((G269*$D$4*0.000000001*Input!G269*(238/236))-(N269*0.000000001))/Input!F269)*1000000</f>
        <v>13.711753955959976</v>
      </c>
      <c r="P269" s="138">
        <f>O269*Input!N269/100</f>
        <v>2.0474563974731633E-3</v>
      </c>
      <c r="Q269" s="145">
        <f t="shared" si="991"/>
        <v>10.230328380531773</v>
      </c>
      <c r="R269" s="146">
        <f>Q269*Input!N269/100</f>
        <v>1.5276055388863329E-3</v>
      </c>
      <c r="S269" s="144">
        <f>Input!S269*0.0000028263/0.000000000155125</f>
        <v>0.9999575177424852</v>
      </c>
      <c r="T269" s="138">
        <f>S269*Input!T269/100</f>
        <v>2.5917594297466119E-3</v>
      </c>
      <c r="U269" s="144">
        <f>S269</f>
        <v>0.9999575177424852</v>
      </c>
      <c r="V269" s="138">
        <f>U269*Input!T269/100</f>
        <v>2.5917594297466119E-3</v>
      </c>
      <c r="W269" s="147">
        <v>0</v>
      </c>
      <c r="X269" s="142">
        <f>((($L$4*0.000000001*Input!G269/Input!W269*(232/229))-(W269*0.000000001))/Input!F269)*1000000000</f>
        <v>0.91991629243213935</v>
      </c>
      <c r="Y269" s="142">
        <f>X269*Input!X269/100</f>
        <v>6.1026563583751262E-3</v>
      </c>
      <c r="Z269" s="142">
        <f t="shared" si="992"/>
        <v>2.2461723710672191E-4</v>
      </c>
      <c r="AA269" s="142">
        <f>Z269*Input!X269/100</f>
        <v>1.4900940678046621E-6</v>
      </c>
      <c r="AB269" s="143">
        <v>0</v>
      </c>
      <c r="AC269" s="143">
        <v>0</v>
      </c>
      <c r="AD269" s="142">
        <f>(((Input!G269*$L$4*0.000000001*Input!U269*(230/229))-((AB269*0.000000000000001)+(Input!G269*AC269*0.000000000000001)))/Input!F269)*1000000000000</f>
        <v>225.8533679061081</v>
      </c>
      <c r="AE269" s="142">
        <f>AD269*Input!V269/100</f>
        <v>0.94407697669743829</v>
      </c>
      <c r="AF269" s="142">
        <f t="shared" si="993"/>
        <v>10.296321613803917</v>
      </c>
      <c r="AG269" s="142">
        <f>AF269*Input!V269/100</f>
        <v>4.3039075619653859E-2</v>
      </c>
      <c r="AH269" s="138">
        <f t="shared" si="994"/>
        <v>45839.409951035268</v>
      </c>
      <c r="AI269" s="147">
        <f t="shared" si="995"/>
        <v>359.4281461954883</v>
      </c>
      <c r="AJ269" s="144">
        <f t="shared" si="996"/>
        <v>-4.2482257514797617E-2</v>
      </c>
      <c r="AK269" s="147">
        <f t="shared" si="997"/>
        <v>2.5917594297466118</v>
      </c>
      <c r="AL269" s="147">
        <f t="shared" si="998"/>
        <v>1.0064507443766642</v>
      </c>
      <c r="AM269" s="147">
        <f t="shared" si="999"/>
        <v>4.2096916296488138E-3</v>
      </c>
      <c r="AN269" s="138">
        <f>AF269/Q269</f>
        <v>1.0064507443766642</v>
      </c>
      <c r="AO269" s="142">
        <f t="shared" si="1000"/>
        <v>4.2096916296488138E-3</v>
      </c>
      <c r="AP269" s="138" t="str">
        <f t="shared" si="1001"/>
        <v>Out of range</v>
      </c>
      <c r="AQ269" s="138" t="e">
        <f t="shared" si="1002"/>
        <v>#VALUE!</v>
      </c>
      <c r="AR269" s="138" t="e">
        <f t="shared" si="1003"/>
        <v>#VALUE!</v>
      </c>
      <c r="AS269" s="146">
        <f t="shared" si="1004"/>
        <v>2.1956014387003116E-5</v>
      </c>
      <c r="AT269" s="146">
        <f t="shared" si="1005"/>
        <v>1.4569146145345505E-7</v>
      </c>
      <c r="AU269" s="138">
        <v>0.75</v>
      </c>
      <c r="AV269" s="138">
        <f t="shared" si="1006"/>
        <v>0.375</v>
      </c>
      <c r="AW269" s="138" t="str">
        <f t="shared" si="1007"/>
        <v>Out of range</v>
      </c>
      <c r="AX269" s="148">
        <f t="shared" si="1008"/>
        <v>215.4268695243</v>
      </c>
      <c r="AY269" s="148" t="e">
        <f t="shared" si="1009"/>
        <v>#VALUE!</v>
      </c>
      <c r="AZ269" s="138" t="str">
        <f>Input!B269</f>
        <v>Hu1-13</v>
      </c>
      <c r="BA269" s="149">
        <f>Input!E269</f>
        <v>0</v>
      </c>
      <c r="BB269" s="138" t="e">
        <f t="shared" si="1010"/>
        <v>#VALUE!</v>
      </c>
      <c r="BC269" s="144" t="e">
        <f t="shared" si="1011"/>
        <v>#VALUE!</v>
      </c>
      <c r="BD269" s="138" t="e">
        <f t="shared" si="1012"/>
        <v>#VALUE!</v>
      </c>
      <c r="BE269" s="150" t="e">
        <f t="shared" si="1013"/>
        <v>#VALUE!</v>
      </c>
      <c r="BF269" s="151" t="e">
        <f t="shared" si="1014"/>
        <v>#VALUE!</v>
      </c>
      <c r="BG269" s="152"/>
      <c r="BH269" s="152"/>
      <c r="BI269" s="152"/>
      <c r="BJ269" s="152"/>
      <c r="BK269" s="152"/>
      <c r="BL269" s="152"/>
      <c r="BM269" s="156"/>
      <c r="BN269" s="152"/>
      <c r="BO269" s="152"/>
      <c r="BP269" s="152"/>
      <c r="BQ269" s="152"/>
      <c r="BR269" s="152"/>
      <c r="BS269" s="152"/>
      <c r="BT269" s="152"/>
      <c r="BU269" s="152"/>
      <c r="BV269" s="152"/>
      <c r="BW269" s="152"/>
      <c r="BX269" s="152"/>
      <c r="BY269" s="152"/>
      <c r="BZ269" s="152"/>
      <c r="CA269" s="152"/>
      <c r="CB269" s="152"/>
      <c r="CC269" s="152"/>
      <c r="CD269" s="152"/>
      <c r="CE269" s="152"/>
      <c r="CF269" s="152"/>
      <c r="CG269" s="152"/>
      <c r="CH269" s="152"/>
      <c r="CI269" s="152"/>
      <c r="CJ269" s="152"/>
      <c r="CK269" s="152"/>
      <c r="CL269" s="152"/>
      <c r="CM269" s="152"/>
      <c r="CN269" s="152"/>
      <c r="CO269" s="152"/>
      <c r="CP269" s="152"/>
      <c r="CQ269" s="152"/>
      <c r="CR269" s="152"/>
      <c r="CS269" s="152"/>
      <c r="CT269" s="152"/>
      <c r="CU269" s="152"/>
      <c r="CV269" s="152"/>
      <c r="CW269" s="152"/>
      <c r="CX269" s="152"/>
      <c r="CY269" s="152"/>
      <c r="CZ269" s="152"/>
      <c r="DA269" s="152"/>
      <c r="DB269" s="152"/>
      <c r="DC269" s="152"/>
      <c r="DD269" s="152"/>
      <c r="DE269" s="152"/>
    </row>
    <row r="270" spans="1:109" ht="15" customHeight="1" x14ac:dyDescent="0.2">
      <c r="A270" s="9">
        <f>Input!A270</f>
        <v>8471</v>
      </c>
      <c r="B270" s="9" t="str">
        <f>Input!B270</f>
        <v>7H20-294</v>
      </c>
      <c r="C270" s="9">
        <f>Input!O270</f>
        <v>1.1477637432475161</v>
      </c>
      <c r="D270" s="9">
        <f>C270*Input!P270/100</f>
        <v>4.343044233802806E-3</v>
      </c>
      <c r="E270" s="11">
        <f>Input!M270</f>
        <v>0.8485357195286789</v>
      </c>
      <c r="F270" s="12">
        <f>E270*Input!N270/100</f>
        <v>8.3674013158625596E-5</v>
      </c>
      <c r="G270" s="13">
        <f t="shared" si="989"/>
        <v>116.99610500861424</v>
      </c>
      <c r="H270" s="12">
        <f>G270*Input!L270/100</f>
        <v>9.2823034407338197E-3</v>
      </c>
      <c r="I270" s="9">
        <v>0.3</v>
      </c>
      <c r="J270" s="21">
        <f>(((C270*$G$4*0.000000001*Input!G270*(234/233))-(I270*0.000000000000001))/Input!F270)*1000000000000</f>
        <v>54.290372324366174</v>
      </c>
      <c r="K270" s="9">
        <f>J270*Input!P270/100</f>
        <v>0.20543033343012532</v>
      </c>
      <c r="L270" s="14">
        <f t="shared" si="990"/>
        <v>0.75079638605728427</v>
      </c>
      <c r="M270" s="22">
        <f>L270*Input!P270/100</f>
        <v>2.8409521858566785E-3</v>
      </c>
      <c r="N270" s="9">
        <v>5.0000000000000001E-3</v>
      </c>
      <c r="O270" s="21">
        <f>(((G270*$D$4*0.000000001*Input!G270*(238/236))-(N270*0.000000001))/Input!F270)*1000000</f>
        <v>0.55744444771815838</v>
      </c>
      <c r="P270" s="58">
        <f>O270*Input!N270/100</f>
        <v>5.4969535141644087E-5</v>
      </c>
      <c r="Q270" s="66">
        <f t="shared" si="991"/>
        <v>0.41590884524164978</v>
      </c>
      <c r="R270" s="67">
        <f>Q270*Input!N270/100</f>
        <v>4.101272508465377E-5</v>
      </c>
      <c r="S270" s="65">
        <f>Input!S270*0.0000028263/0.000000000155125</f>
        <v>1.77890697623169</v>
      </c>
      <c r="T270" s="9">
        <f>S270*Input!T270/100</f>
        <v>3.8063415703234777E-3</v>
      </c>
      <c r="U270" s="9">
        <f>S270*1/((U269+U271)/2)</f>
        <v>1.7779042116890298</v>
      </c>
      <c r="V270" s="9">
        <f>U270*Input!T270/100</f>
        <v>3.8041959469631943E-3</v>
      </c>
      <c r="W270" s="3">
        <v>3.0000000000000001E-3</v>
      </c>
      <c r="X270" s="21">
        <f>((($L$4*0.000000001*Input!G270/Input!W270*(232/229))-(W270*0.000000001))/Input!F270)*1000000000</f>
        <v>0.37814143132333372</v>
      </c>
      <c r="Y270" s="21">
        <f>X270*Input!X270/100</f>
        <v>1.0218534135069486E-3</v>
      </c>
      <c r="Z270" s="21">
        <f t="shared" si="992"/>
        <v>9.2331317792911148E-5</v>
      </c>
      <c r="AA270" s="21">
        <f>Z270*Input!X270/100</f>
        <v>2.4950736535295697E-7</v>
      </c>
      <c r="AB270" s="14">
        <v>0.05</v>
      </c>
      <c r="AC270" s="14">
        <v>0</v>
      </c>
      <c r="AD270" s="21">
        <f>(((Input!G270*$L$4*0.000000001*Input!U270*(230/229))-((AB270*0.000000000000001)+(Input!G270*AC270*0.000000000000001)))/Input!F270)*1000000000000</f>
        <v>13.65694036849716</v>
      </c>
      <c r="AE270" s="21">
        <f>AD270*Input!V270/100</f>
        <v>4.2889143349105215E-2</v>
      </c>
      <c r="AF270" s="21">
        <f t="shared" si="993"/>
        <v>0.62259974955540909</v>
      </c>
      <c r="AG270" s="21">
        <f>AF270*Input!V270/100</f>
        <v>1.9552527277189378E-3</v>
      </c>
      <c r="AH270" s="9">
        <f t="shared" si="994"/>
        <v>6743.1047713607959</v>
      </c>
      <c r="AI270" s="3">
        <f t="shared" si="995"/>
        <v>27.937108535613305</v>
      </c>
      <c r="AJ270" s="22">
        <f t="shared" si="996"/>
        <v>777.90421168902981</v>
      </c>
      <c r="AK270" s="3">
        <f t="shared" si="997"/>
        <v>3.8041959469631941</v>
      </c>
      <c r="AL270" s="3">
        <f t="shared" si="998"/>
        <v>1.496962030691289</v>
      </c>
      <c r="AM270" s="3">
        <f t="shared" si="999"/>
        <v>4.703473848171446E-3</v>
      </c>
      <c r="AN270" s="9">
        <f>AL270*1/((AN269+AN271)/2)</f>
        <v>1.4905177444218989</v>
      </c>
      <c r="AO270" s="21">
        <f t="shared" si="1000"/>
        <v>4.6832258182837342E-3</v>
      </c>
      <c r="AP270" s="58">
        <f t="shared" si="1001"/>
        <v>161.0573</v>
      </c>
      <c r="AQ270" s="58">
        <f t="shared" si="1002"/>
        <v>1.2077</v>
      </c>
      <c r="AR270" s="58">
        <f t="shared" si="1003"/>
        <v>0.74985734890625888</v>
      </c>
      <c r="AS270" s="67">
        <f t="shared" si="1004"/>
        <v>2.2199892800852831E-4</v>
      </c>
      <c r="AT270" s="67">
        <f t="shared" si="1005"/>
        <v>6.0030805876699035E-7</v>
      </c>
      <c r="AU270" s="58">
        <v>0.75</v>
      </c>
      <c r="AV270" s="58">
        <f t="shared" si="1006"/>
        <v>0.375</v>
      </c>
      <c r="AW270" s="58">
        <f t="shared" si="1007"/>
        <v>161.04910000000001</v>
      </c>
      <c r="AX270" s="57">
        <f t="shared" si="1008"/>
        <v>1.1956390654</v>
      </c>
      <c r="AY270" s="47">
        <f t="shared" si="1009"/>
        <v>1.2558788169075368</v>
      </c>
      <c r="AZ270" s="9" t="str">
        <f>Input!B270</f>
        <v>7H20-294</v>
      </c>
      <c r="BA270" s="48">
        <f>Input!E270</f>
        <v>294</v>
      </c>
      <c r="BB270" s="58">
        <f t="shared" si="1010"/>
        <v>1226.324136198147</v>
      </c>
      <c r="BC270" s="22">
        <f t="shared" si="1011"/>
        <v>7.28960728236469</v>
      </c>
      <c r="BD270" s="9">
        <f t="shared" si="1012"/>
        <v>160991.1</v>
      </c>
      <c r="BE270" s="49">
        <f t="shared" si="1013"/>
        <v>627.93940845376835</v>
      </c>
      <c r="BF270" s="89">
        <f t="shared" si="1014"/>
        <v>0.77981113642208288</v>
      </c>
      <c r="BG270" s="85"/>
      <c r="BH270" s="85"/>
      <c r="BI270" s="85"/>
      <c r="BJ270" s="85"/>
      <c r="BK270" s="85"/>
      <c r="BL270" s="85"/>
      <c r="BM270" s="90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</row>
    <row r="271" spans="1:109" s="155" customFormat="1" ht="15" customHeight="1" x14ac:dyDescent="0.2">
      <c r="A271" s="138">
        <f>Input!A271</f>
        <v>8307</v>
      </c>
      <c r="B271" s="138" t="str">
        <f>Input!B271</f>
        <v>Hu1-13</v>
      </c>
      <c r="C271" s="138">
        <f>Input!O271</f>
        <v>2.0852806782299473</v>
      </c>
      <c r="D271" s="138">
        <f>C271*Input!P271/100</f>
        <v>2.9502481405026024E-2</v>
      </c>
      <c r="E271" s="139">
        <f>Input!M271</f>
        <v>2.7190230205685433</v>
      </c>
      <c r="F271" s="140">
        <f>E271*Input!N271/100</f>
        <v>5.1975483225874454E-4</v>
      </c>
      <c r="G271" s="141">
        <f t="shared" si="989"/>
        <v>374.89889407599071</v>
      </c>
      <c r="H271" s="140">
        <f>G271*Input!L271/100</f>
        <v>5.4938390721396065E-2</v>
      </c>
      <c r="I271" s="138">
        <v>0</v>
      </c>
      <c r="J271" s="142">
        <f>(((C271*$G$4*0.000000001*Input!G271*(234/233))-(I271*0.000000000000001))/Input!F271)*1000000000000</f>
        <v>757.00593324697172</v>
      </c>
      <c r="K271" s="138">
        <f>J271*Input!P271/100</f>
        <v>10.71009466604303</v>
      </c>
      <c r="L271" s="143">
        <f t="shared" si="990"/>
        <v>10.468841795926728</v>
      </c>
      <c r="M271" s="144">
        <f>L271*Input!P271/100</f>
        <v>0.14811282415883459</v>
      </c>
      <c r="N271" s="138">
        <v>0</v>
      </c>
      <c r="O271" s="142">
        <f>(((G271*$D$4*0.000000001*Input!G271*(238/236))-(N271*0.000000001))/Input!F271)*1000000</f>
        <v>13.709637722764223</v>
      </c>
      <c r="P271" s="138">
        <f>O271*Input!N271/100</f>
        <v>2.6206657321472451E-3</v>
      </c>
      <c r="Q271" s="145">
        <f t="shared" si="991"/>
        <v>10.228749460680099</v>
      </c>
      <c r="R271" s="146">
        <f>Q271*Input!N271/100</f>
        <v>1.9552765533558626E-3</v>
      </c>
      <c r="S271" s="144">
        <f>Input!S271*0.0000028263/0.000000000155125</f>
        <v>1.0011705121435654</v>
      </c>
      <c r="T271" s="138">
        <f>S271*Input!T271/100</f>
        <v>2.8320627373753689E-3</v>
      </c>
      <c r="U271" s="144">
        <f>S271</f>
        <v>1.0011705121435654</v>
      </c>
      <c r="V271" s="138">
        <f>U271*Input!T271/100</f>
        <v>2.8320627373753689E-3</v>
      </c>
      <c r="W271" s="147">
        <v>0</v>
      </c>
      <c r="X271" s="142">
        <f>((($L$4*0.000000001*Input!G271/Input!W271*(232/229))-(W271*0.000000001))/Input!F271)*1000000000</f>
        <v>0.91518249549227704</v>
      </c>
      <c r="Y271" s="142">
        <f>X271*Input!X271/100</f>
        <v>7.4635576252859446E-3</v>
      </c>
      <c r="Z271" s="142">
        <f t="shared" si="992"/>
        <v>2.2346137934183233E-4</v>
      </c>
      <c r="AA271" s="142">
        <f>Z271*Input!X271/100</f>
        <v>1.822387217804607E-6</v>
      </c>
      <c r="AB271" s="143">
        <v>0</v>
      </c>
      <c r="AC271" s="143">
        <v>0</v>
      </c>
      <c r="AD271" s="142">
        <f>(((Input!G271*$L$4*0.000000001*Input!U271*(230/229))-((AB271*0.000000000000001)+(Input!G271*AC271*0.000000000000001)))/Input!F271)*1000000000000</f>
        <v>224.86393568182064</v>
      </c>
      <c r="AE271" s="142">
        <f>AD271*Input!V271/100</f>
        <v>0.82533646454558496</v>
      </c>
      <c r="AF271" s="142">
        <f t="shared" si="993"/>
        <v>10.251214859404927</v>
      </c>
      <c r="AG271" s="142">
        <f>AF271*Input!V271/100</f>
        <v>3.7625870968167184E-2</v>
      </c>
      <c r="AH271" s="138">
        <f t="shared" si="994"/>
        <v>45874.660263881597</v>
      </c>
      <c r="AI271" s="147">
        <f t="shared" si="995"/>
        <v>410.26435211409279</v>
      </c>
      <c r="AJ271" s="144">
        <f t="shared" si="996"/>
        <v>1.1705121435654497</v>
      </c>
      <c r="AK271" s="147">
        <f t="shared" si="997"/>
        <v>2.8320627373753688</v>
      </c>
      <c r="AL271" s="147">
        <f t="shared" si="998"/>
        <v>1.0021962996367431</v>
      </c>
      <c r="AM271" s="147">
        <f t="shared" si="999"/>
        <v>3.6834281835409037E-3</v>
      </c>
      <c r="AN271" s="138">
        <f>AF271/Q271</f>
        <v>1.0021962996367431</v>
      </c>
      <c r="AO271" s="142">
        <f t="shared" si="1000"/>
        <v>3.6834281835409037E-3</v>
      </c>
      <c r="AP271" s="138" t="str">
        <f t="shared" si="1001"/>
        <v>Out of range</v>
      </c>
      <c r="AQ271" s="138" t="e">
        <f t="shared" si="1002"/>
        <v>#VALUE!</v>
      </c>
      <c r="AR271" s="138" t="e">
        <f t="shared" si="1003"/>
        <v>#VALUE!</v>
      </c>
      <c r="AS271" s="146">
        <f t="shared" si="1004"/>
        <v>2.1846402651744548E-5</v>
      </c>
      <c r="AT271" s="146">
        <f t="shared" si="1005"/>
        <v>1.7821218254231589E-7</v>
      </c>
      <c r="AU271" s="138">
        <v>0.75</v>
      </c>
      <c r="AV271" s="138">
        <f t="shared" si="1006"/>
        <v>0.375</v>
      </c>
      <c r="AW271" s="138" t="str">
        <f t="shared" si="1007"/>
        <v>Out of range</v>
      </c>
      <c r="AX271" s="148">
        <f t="shared" si="1008"/>
        <v>335.93386346279999</v>
      </c>
      <c r="AY271" s="148" t="e">
        <f t="shared" si="1009"/>
        <v>#VALUE!</v>
      </c>
      <c r="AZ271" s="138" t="str">
        <f>Input!B271</f>
        <v>Hu1-13</v>
      </c>
      <c r="BA271" s="149">
        <f>Input!E271</f>
        <v>0</v>
      </c>
      <c r="BB271" s="138" t="e">
        <f t="shared" si="1010"/>
        <v>#VALUE!</v>
      </c>
      <c r="BC271" s="144" t="e">
        <f t="shared" si="1011"/>
        <v>#VALUE!</v>
      </c>
      <c r="BD271" s="138" t="e">
        <f t="shared" si="1012"/>
        <v>#VALUE!</v>
      </c>
      <c r="BE271" s="150" t="e">
        <f t="shared" si="1013"/>
        <v>#VALUE!</v>
      </c>
      <c r="BF271" s="151" t="e">
        <f t="shared" si="1014"/>
        <v>#VALUE!</v>
      </c>
      <c r="BG271" s="152"/>
      <c r="BH271" s="152"/>
      <c r="BI271" s="152"/>
      <c r="BJ271" s="152"/>
      <c r="BK271" s="152"/>
      <c r="BL271" s="152"/>
      <c r="BM271" s="156"/>
      <c r="BN271" s="152"/>
      <c r="BO271" s="152"/>
      <c r="BP271" s="152"/>
      <c r="BQ271" s="152"/>
      <c r="BR271" s="152"/>
      <c r="BS271" s="152"/>
      <c r="BT271" s="152"/>
      <c r="BU271" s="152"/>
      <c r="BV271" s="152"/>
      <c r="BW271" s="152"/>
      <c r="BX271" s="152"/>
      <c r="BY271" s="152"/>
      <c r="BZ271" s="152"/>
      <c r="CA271" s="152"/>
      <c r="CB271" s="152"/>
      <c r="CC271" s="152"/>
      <c r="CD271" s="152"/>
      <c r="CE271" s="152"/>
      <c r="CF271" s="152"/>
      <c r="CG271" s="152"/>
      <c r="CH271" s="152"/>
      <c r="CI271" s="152"/>
      <c r="CJ271" s="152"/>
      <c r="CK271" s="152"/>
      <c r="CL271" s="152"/>
      <c r="CM271" s="152"/>
      <c r="CN271" s="152"/>
      <c r="CO271" s="152"/>
      <c r="CP271" s="152"/>
      <c r="CQ271" s="152"/>
      <c r="CR271" s="152"/>
      <c r="CS271" s="152"/>
      <c r="CT271" s="152"/>
      <c r="CU271" s="152"/>
      <c r="CV271" s="152"/>
      <c r="CW271" s="152"/>
      <c r="CX271" s="152"/>
      <c r="CY271" s="152"/>
      <c r="CZ271" s="152"/>
      <c r="DA271" s="152"/>
      <c r="DB271" s="152"/>
      <c r="DC271" s="152"/>
      <c r="DD271" s="152"/>
      <c r="DE271" s="152"/>
    </row>
    <row r="272" spans="1:109" ht="15" customHeight="1" x14ac:dyDescent="0.2">
      <c r="A272" s="9">
        <f>Input!A272</f>
        <v>8472</v>
      </c>
      <c r="B272" s="9" t="str">
        <f>Input!B272</f>
        <v>7H20-299</v>
      </c>
      <c r="C272" s="9">
        <f>Input!O272</f>
        <v>1.1619093060969603</v>
      </c>
      <c r="D272" s="9">
        <f>C272*Input!P272/100</f>
        <v>6.7374590210829066E-3</v>
      </c>
      <c r="E272" s="11">
        <f>Input!M272</f>
        <v>0.85677379941929288</v>
      </c>
      <c r="F272" s="12">
        <f>E272*Input!N272/100</f>
        <v>8.4042110358156457E-5</v>
      </c>
      <c r="G272" s="13">
        <f t="shared" si="989"/>
        <v>118.1319714639321</v>
      </c>
      <c r="H272" s="12">
        <f>G272*Input!L272/100</f>
        <v>1.2979315757269752E-2</v>
      </c>
      <c r="I272" s="9">
        <v>0.3</v>
      </c>
      <c r="J272" s="21">
        <f>(((C272*$G$4*0.000000001*Input!G272*(234/233))-(I272*0.000000000000001))/Input!F272)*1000000000000</f>
        <v>64.730696314647119</v>
      </c>
      <c r="K272" s="9">
        <f>J272*Input!P272/100</f>
        <v>0.37534806850897484</v>
      </c>
      <c r="L272" s="14">
        <f t="shared" si="990"/>
        <v>0.89517847786423388</v>
      </c>
      <c r="M272" s="22">
        <f>L272*Input!P272/100</f>
        <v>5.1907909503070516E-3</v>
      </c>
      <c r="N272" s="9">
        <v>5.0000000000000001E-3</v>
      </c>
      <c r="O272" s="21">
        <f>(((G272*$D$4*0.000000001*Input!G272*(238/236))-(N272*0.000000001))/Input!F272)*1000000</f>
        <v>0.66292631792368129</v>
      </c>
      <c r="P272" s="58">
        <f>O272*Input!N272/100</f>
        <v>6.5027346550548321E-5</v>
      </c>
      <c r="Q272" s="66">
        <f t="shared" si="991"/>
        <v>0.49460878208861159</v>
      </c>
      <c r="R272" s="67">
        <f>Q272*Input!N272/100</f>
        <v>4.8516849927692151E-5</v>
      </c>
      <c r="S272" s="65">
        <f>Input!S272*0.0000028263/0.000000000155125</f>
        <v>1.7950900183768714</v>
      </c>
      <c r="T272" s="9">
        <f>S272*Input!T272/100</f>
        <v>2.9937421658595659E-3</v>
      </c>
      <c r="U272" s="9">
        <f>S272*1/((U271+U273)/2)</f>
        <v>1.7944013414065436</v>
      </c>
      <c r="V272" s="9">
        <f>U272*Input!T272/100</f>
        <v>2.9925936322129964E-3</v>
      </c>
      <c r="W272" s="3">
        <v>3.0000000000000001E-3</v>
      </c>
      <c r="X272" s="21">
        <f>((($L$4*0.000000001*Input!G272/Input!W272*(232/229))-(W272*0.000000001))/Input!F272)*1000000000</f>
        <v>0.21927975842062414</v>
      </c>
      <c r="Y272" s="21">
        <f>X272*Input!X272/100</f>
        <v>1.0596131841174566E-3</v>
      </c>
      <c r="Z272" s="21">
        <f t="shared" si="992"/>
        <v>5.3541842768811932E-5</v>
      </c>
      <c r="AA272" s="21">
        <f>Z272*Input!X272/100</f>
        <v>2.5872722091817574E-7</v>
      </c>
      <c r="AB272" s="14">
        <v>0.05</v>
      </c>
      <c r="AC272" s="14">
        <v>0</v>
      </c>
      <c r="AD272" s="21">
        <f>(((Input!G272*$L$4*0.000000001*Input!U272*(230/229))-((AB272*0.000000000000001)+(Input!G272*AC272*0.000000000000001)))/Input!F272)*1000000000000</f>
        <v>16.269963987420468</v>
      </c>
      <c r="AE272" s="21">
        <f>AD272*Input!V272/100</f>
        <v>6.9934474838835872E-2</v>
      </c>
      <c r="AF272" s="21">
        <f t="shared" si="993"/>
        <v>0.74172363871558711</v>
      </c>
      <c r="AG272" s="21">
        <f>AF272*Input!V272/100</f>
        <v>3.1882094631082896E-3</v>
      </c>
      <c r="AH272" s="9">
        <f t="shared" si="994"/>
        <v>13853.15858324623</v>
      </c>
      <c r="AI272" s="3">
        <f t="shared" si="995"/>
        <v>89.593251781964227</v>
      </c>
      <c r="AJ272" s="22">
        <f t="shared" si="996"/>
        <v>794.40134140654357</v>
      </c>
      <c r="AK272" s="3">
        <f t="shared" si="997"/>
        <v>2.9925936322129965</v>
      </c>
      <c r="AL272" s="3">
        <f t="shared" si="998"/>
        <v>1.499616799328694</v>
      </c>
      <c r="AM272" s="3">
        <f t="shared" si="999"/>
        <v>6.4475998894162855E-3</v>
      </c>
      <c r="AN272" s="9">
        <f>AL272*1/((AN271+AN273)/2)</f>
        <v>1.4997443236034502</v>
      </c>
      <c r="AO272" s="21">
        <f t="shared" si="1000"/>
        <v>6.4481481798196634E-3</v>
      </c>
      <c r="AP272" s="58">
        <f t="shared" si="1001"/>
        <v>159.7861</v>
      </c>
      <c r="AQ272" s="58">
        <f t="shared" si="1002"/>
        <v>1.5993999999999999</v>
      </c>
      <c r="AR272" s="58">
        <f t="shared" si="1003"/>
        <v>1.0009631626280384</v>
      </c>
      <c r="AS272" s="67">
        <f t="shared" si="1004"/>
        <v>1.082508938533559E-4</v>
      </c>
      <c r="AT272" s="67">
        <f t="shared" si="1005"/>
        <v>5.2320243957283788E-7</v>
      </c>
      <c r="AU272" s="58">
        <v>0.75</v>
      </c>
      <c r="AV272" s="58">
        <f t="shared" si="1006"/>
        <v>0.375</v>
      </c>
      <c r="AW272" s="58">
        <f t="shared" si="1007"/>
        <v>159.78219999999999</v>
      </c>
      <c r="AX272" s="57">
        <f t="shared" si="1008"/>
        <v>1.5151854869000001</v>
      </c>
      <c r="AY272" s="47">
        <f t="shared" si="1009"/>
        <v>1.4716218703257542</v>
      </c>
      <c r="AZ272" s="9" t="str">
        <f>Input!B272</f>
        <v>7H20-299</v>
      </c>
      <c r="BA272" s="48">
        <f>Input!E272</f>
        <v>299</v>
      </c>
      <c r="BB272" s="58">
        <f t="shared" si="1010"/>
        <v>1247.8548463715035</v>
      </c>
      <c r="BC272" s="22">
        <f t="shared" si="1011"/>
        <v>7.11712407376179</v>
      </c>
      <c r="BD272" s="9">
        <f t="shared" si="1012"/>
        <v>159724.19999999998</v>
      </c>
      <c r="BE272" s="49">
        <f t="shared" si="1013"/>
        <v>735.81093516287706</v>
      </c>
      <c r="BF272" s="89">
        <f t="shared" si="1014"/>
        <v>0.92101740389464792</v>
      </c>
      <c r="BG272" s="85"/>
      <c r="BH272" s="85"/>
      <c r="BI272" s="85"/>
      <c r="BJ272" s="85"/>
      <c r="BK272" s="85"/>
      <c r="BL272" s="85"/>
      <c r="BM272" s="90"/>
      <c r="BN272" s="85"/>
      <c r="BO272" s="85"/>
      <c r="BP272" s="85"/>
      <c r="BQ272" s="85"/>
      <c r="BR272" s="85"/>
      <c r="BS272" s="85"/>
      <c r="BT272" s="85"/>
      <c r="BU272" s="85"/>
      <c r="BV272" s="85"/>
      <c r="BW272" s="85"/>
      <c r="BX272" s="85"/>
      <c r="BY272" s="85"/>
      <c r="BZ272" s="85"/>
      <c r="CA272" s="85"/>
      <c r="CB272" s="85"/>
      <c r="CC272" s="85"/>
      <c r="CD272" s="85"/>
      <c r="CE272" s="85"/>
      <c r="CF272" s="85"/>
      <c r="CG272" s="85"/>
      <c r="CH272" s="85"/>
      <c r="CI272" s="85"/>
      <c r="CJ272" s="85"/>
      <c r="CK272" s="85"/>
      <c r="CL272" s="85"/>
      <c r="CM272" s="85"/>
      <c r="CN272" s="85"/>
      <c r="CO272" s="85"/>
      <c r="CP272" s="85"/>
      <c r="CQ272" s="85"/>
      <c r="CR272" s="85"/>
      <c r="CS272" s="85"/>
      <c r="CT272" s="85"/>
      <c r="CU272" s="85"/>
      <c r="CV272" s="85"/>
      <c r="CW272" s="85"/>
      <c r="CX272" s="85"/>
      <c r="CY272" s="85"/>
      <c r="CZ272" s="85"/>
      <c r="DA272" s="85"/>
      <c r="DB272" s="85"/>
      <c r="DC272" s="85"/>
      <c r="DD272" s="85"/>
      <c r="DE272" s="85"/>
    </row>
    <row r="273" spans="1:109" s="155" customFormat="1" ht="15" customHeight="1" x14ac:dyDescent="0.2">
      <c r="A273" s="138">
        <f>Input!A273</f>
        <v>8307</v>
      </c>
      <c r="B273" s="138" t="str">
        <f>Input!B273</f>
        <v>Hu1-13</v>
      </c>
      <c r="C273" s="138">
        <f>Input!O273</f>
        <v>2.0847981377602154</v>
      </c>
      <c r="D273" s="138">
        <f>C273*Input!P273/100</f>
        <v>4.475596385787535E-2</v>
      </c>
      <c r="E273" s="139">
        <f>Input!M273</f>
        <v>2.7192920636561646</v>
      </c>
      <c r="F273" s="140">
        <f>E273*Input!N273/100</f>
        <v>7.0703330959076842E-4</v>
      </c>
      <c r="G273" s="141">
        <f t="shared" si="989"/>
        <v>374.93598973691195</v>
      </c>
      <c r="H273" s="140">
        <f>G273*Input!L273/100</f>
        <v>4.3339899787184645E-2</v>
      </c>
      <c r="I273" s="138">
        <v>0</v>
      </c>
      <c r="J273" s="142">
        <f>(((C273*$G$4*0.000000001*Input!G273*(234/233))-(I273*0.000000000000001))/Input!F273)*1000000000000</f>
        <v>756.8307597068183</v>
      </c>
      <c r="K273" s="138">
        <f>J273*Input!P273/100</f>
        <v>16.247467567463165</v>
      </c>
      <c r="L273" s="143">
        <f t="shared" si="990"/>
        <v>10.466419273198493</v>
      </c>
      <c r="M273" s="144">
        <f>L273*Input!P273/100</f>
        <v>0.22469066631837098</v>
      </c>
      <c r="N273" s="138">
        <v>0</v>
      </c>
      <c r="O273" s="142">
        <f>(((G273*$D$4*0.000000001*Input!G273*(238/236))-(N273*0.000000001))/Input!F273)*1000000</f>
        <v>13.710994270036975</v>
      </c>
      <c r="P273" s="138">
        <f>O273*Input!N273/100</f>
        <v>3.5649461071460909E-3</v>
      </c>
      <c r="Q273" s="145">
        <f t="shared" si="991"/>
        <v>10.229761579487697</v>
      </c>
      <c r="R273" s="146">
        <f>Q273*Input!N273/100</f>
        <v>2.6598033666692623E-3</v>
      </c>
      <c r="S273" s="144">
        <f>Input!S273*0.0000028263/0.000000000155125</f>
        <v>0.99959707195753422</v>
      </c>
      <c r="T273" s="138">
        <f>S273*Input!T273/100</f>
        <v>3.4485839371845707E-3</v>
      </c>
      <c r="U273" s="144">
        <f>S273</f>
        <v>0.99959707195753422</v>
      </c>
      <c r="V273" s="138">
        <f>U273*Input!T273/100</f>
        <v>3.4485839371845707E-3</v>
      </c>
      <c r="W273" s="147">
        <v>0</v>
      </c>
      <c r="X273" s="142">
        <f>((($L$4*0.000000001*Input!G273/Input!W273*(232/229))-(W273*0.000000001))/Input!F273)*1000000000</f>
        <v>0.92861484731847899</v>
      </c>
      <c r="Y273" s="142">
        <f>X273*Input!X273/100</f>
        <v>1.1065619941099732E-2</v>
      </c>
      <c r="Z273" s="142">
        <f t="shared" si="992"/>
        <v>2.2674117531877925E-4</v>
      </c>
      <c r="AA273" s="142">
        <f>Z273*Input!X273/100</f>
        <v>2.701907769750932E-6</v>
      </c>
      <c r="AB273" s="143">
        <v>0</v>
      </c>
      <c r="AC273" s="143">
        <v>0</v>
      </c>
      <c r="AD273" s="142">
        <f>(((Input!G273*$L$4*0.000000001*Input!U273*(230/229))-((AB273*0.000000000000001)+(Input!G273*AC273*0.000000000000001)))/Input!F273)*1000000000000</f>
        <v>223.86235491193131</v>
      </c>
      <c r="AE273" s="142">
        <f>AD273*Input!V273/100</f>
        <v>0.97218636209378384</v>
      </c>
      <c r="AF273" s="142">
        <f t="shared" si="993"/>
        <v>10.205554270746942</v>
      </c>
      <c r="AG273" s="142">
        <f>AF273*Input!V273/100</f>
        <v>4.4320541001774967E-2</v>
      </c>
      <c r="AH273" s="138">
        <f t="shared" si="994"/>
        <v>45009.708785353083</v>
      </c>
      <c r="AI273" s="147">
        <f t="shared" si="995"/>
        <v>570.85575555524883</v>
      </c>
      <c r="AJ273" s="144">
        <f t="shared" si="996"/>
        <v>-0.40292804246577774</v>
      </c>
      <c r="AK273" s="147">
        <f t="shared" si="997"/>
        <v>3.4485839371845706</v>
      </c>
      <c r="AL273" s="147">
        <f t="shared" si="998"/>
        <v>0.99763363900979918</v>
      </c>
      <c r="AM273" s="147">
        <f t="shared" si="999"/>
        <v>4.3402677135063739E-3</v>
      </c>
      <c r="AN273" s="138">
        <f>AF273/Q273</f>
        <v>0.99763363900979918</v>
      </c>
      <c r="AO273" s="142">
        <f t="shared" si="1000"/>
        <v>4.3402677135063739E-3</v>
      </c>
      <c r="AP273" s="138">
        <f t="shared" si="1001"/>
        <v>690.67819999999995</v>
      </c>
      <c r="AQ273" s="138" t="e">
        <f t="shared" si="1002"/>
        <v>#VALUE!</v>
      </c>
      <c r="AR273" s="138" t="e">
        <f t="shared" si="1003"/>
        <v>#VALUE!</v>
      </c>
      <c r="AS273" s="146">
        <f t="shared" si="1004"/>
        <v>2.2164854337703379E-5</v>
      </c>
      <c r="AT273" s="146">
        <f t="shared" si="1005"/>
        <v>2.6418512747986856E-7</v>
      </c>
      <c r="AU273" s="138">
        <v>0.75</v>
      </c>
      <c r="AV273" s="138">
        <f t="shared" si="1006"/>
        <v>0.375</v>
      </c>
      <c r="AW273" s="138">
        <f t="shared" si="1007"/>
        <v>690.67639999999994</v>
      </c>
      <c r="AX273" s="148">
        <f t="shared" si="1008"/>
        <v>327.10379696609999</v>
      </c>
      <c r="AY273" s="148">
        <f t="shared" si="1009"/>
        <v>401.40387273332493</v>
      </c>
      <c r="AZ273" s="138" t="str">
        <f>Input!B273</f>
        <v>Hu1-13</v>
      </c>
      <c r="BA273" s="149">
        <f>Input!E273</f>
        <v>0</v>
      </c>
      <c r="BB273" s="138">
        <f t="shared" si="1010"/>
        <v>-2.8378917122968441</v>
      </c>
      <c r="BC273" s="144">
        <f t="shared" si="1011"/>
        <v>24.430257517176187</v>
      </c>
      <c r="BD273" s="138">
        <f t="shared" si="1012"/>
        <v>690618.39999999991</v>
      </c>
      <c r="BE273" s="150">
        <f t="shared" si="1013"/>
        <v>200701.93636666247</v>
      </c>
      <c r="BF273" s="151">
        <f t="shared" si="1014"/>
        <v>58.117502311259649</v>
      </c>
      <c r="BG273" s="152"/>
      <c r="BH273" s="152"/>
      <c r="BI273" s="152"/>
      <c r="BJ273" s="152"/>
      <c r="BK273" s="152"/>
      <c r="BL273" s="152"/>
      <c r="BM273" s="156"/>
      <c r="BN273" s="152"/>
      <c r="BO273" s="152"/>
      <c r="BP273" s="152"/>
      <c r="BQ273" s="152"/>
      <c r="BR273" s="152"/>
      <c r="BS273" s="152"/>
      <c r="BT273" s="152"/>
      <c r="BU273" s="152"/>
      <c r="BV273" s="152"/>
      <c r="BW273" s="152"/>
      <c r="BX273" s="152"/>
      <c r="BY273" s="152"/>
      <c r="BZ273" s="152"/>
      <c r="CA273" s="152"/>
      <c r="CB273" s="152"/>
      <c r="CC273" s="152"/>
      <c r="CD273" s="152"/>
      <c r="CE273" s="152"/>
      <c r="CF273" s="152"/>
      <c r="CG273" s="152"/>
      <c r="CH273" s="152"/>
      <c r="CI273" s="152"/>
      <c r="CJ273" s="152"/>
      <c r="CK273" s="152"/>
      <c r="CL273" s="152"/>
      <c r="CM273" s="152"/>
      <c r="CN273" s="152"/>
      <c r="CO273" s="152"/>
      <c r="CP273" s="152"/>
      <c r="CQ273" s="152"/>
      <c r="CR273" s="152"/>
      <c r="CS273" s="152"/>
      <c r="CT273" s="152"/>
      <c r="CU273" s="152"/>
      <c r="CV273" s="152"/>
      <c r="CW273" s="152"/>
      <c r="CX273" s="152"/>
      <c r="CY273" s="152"/>
      <c r="CZ273" s="152"/>
      <c r="DA273" s="152"/>
      <c r="DB273" s="152"/>
      <c r="DC273" s="152"/>
      <c r="DD273" s="152"/>
      <c r="DE273" s="152"/>
    </row>
    <row r="274" spans="1:109" s="76" customFormat="1" ht="15" customHeight="1" x14ac:dyDescent="0.2">
      <c r="A274" s="58"/>
      <c r="B274" s="58"/>
      <c r="C274" s="58"/>
      <c r="D274" s="58"/>
      <c r="E274" s="60"/>
      <c r="F274" s="61"/>
      <c r="G274" s="59"/>
      <c r="H274" s="61"/>
      <c r="I274" s="58"/>
      <c r="J274" s="63"/>
      <c r="K274" s="58"/>
      <c r="L274" s="64"/>
      <c r="M274" s="65"/>
      <c r="N274" s="58"/>
      <c r="O274" s="63"/>
      <c r="P274" s="58"/>
      <c r="Q274" s="66"/>
      <c r="R274" s="67"/>
      <c r="S274" s="65"/>
      <c r="T274" s="58"/>
      <c r="U274" s="58"/>
      <c r="V274" s="58"/>
      <c r="W274" s="68"/>
      <c r="X274" s="63"/>
      <c r="Y274" s="63"/>
      <c r="Z274" s="63"/>
      <c r="AA274" s="63"/>
      <c r="AB274" s="64"/>
      <c r="AC274" s="64"/>
      <c r="AD274" s="63"/>
      <c r="AE274" s="63"/>
      <c r="AF274" s="63"/>
      <c r="AG274" s="63"/>
      <c r="AH274" s="58"/>
      <c r="AI274" s="68"/>
      <c r="AJ274" s="65"/>
      <c r="AK274" s="68"/>
      <c r="AL274" s="68"/>
      <c r="AM274" s="68"/>
      <c r="AN274" s="58"/>
      <c r="AO274" s="63"/>
      <c r="AP274" s="58"/>
      <c r="AQ274" s="58"/>
      <c r="AR274" s="58"/>
      <c r="AS274" s="67"/>
      <c r="AT274" s="67"/>
      <c r="AU274" s="58"/>
      <c r="AV274" s="58"/>
      <c r="AW274" s="58"/>
      <c r="AX274" s="57"/>
      <c r="AY274" s="57"/>
      <c r="AZ274" s="58"/>
      <c r="BA274" s="69"/>
      <c r="BB274" s="58"/>
      <c r="BC274" s="65"/>
      <c r="BD274" s="58"/>
      <c r="BE274" s="62"/>
      <c r="BF274" s="74"/>
      <c r="BG274" s="75"/>
      <c r="BH274" s="75"/>
      <c r="BI274" s="75"/>
      <c r="BJ274" s="75"/>
      <c r="BK274" s="75"/>
      <c r="BL274" s="75"/>
      <c r="BM274" s="103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</row>
    <row r="275" spans="1:109" s="155" customFormat="1" ht="15" customHeight="1" x14ac:dyDescent="0.2">
      <c r="A275" s="138">
        <f>Input!A275</f>
        <v>8307</v>
      </c>
      <c r="B275" s="138" t="str">
        <f>Input!B275</f>
        <v>Hu1-13</v>
      </c>
      <c r="C275" s="138">
        <f>Input!O275</f>
        <v>2.0742141565191607</v>
      </c>
      <c r="D275" s="138">
        <f>C275*Input!P275/100</f>
        <v>3.458852755286148E-2</v>
      </c>
      <c r="E275" s="139">
        <f>Input!M275</f>
        <v>2.7191928019715332</v>
      </c>
      <c r="F275" s="140">
        <f>E275*Input!N275/100</f>
        <v>5.9439325687776854E-4</v>
      </c>
      <c r="G275" s="141">
        <f t="shared" ref="G275:G281" si="1015">E275*137.88</f>
        <v>374.922303535835</v>
      </c>
      <c r="H275" s="140">
        <f>G275*Input!L275/100</f>
        <v>4.0554605908100935E-2</v>
      </c>
      <c r="I275" s="138">
        <v>0</v>
      </c>
      <c r="J275" s="142">
        <f>(((C275*$G$4*0.000000001*Input!G275*(234/233))-(I275*0.000000000000001))/Input!F275)*1000000000000</f>
        <v>752.98852557474277</v>
      </c>
      <c r="K275" s="138">
        <f>J275*Input!P275/100</f>
        <v>12.556449044556475</v>
      </c>
      <c r="L275" s="143">
        <f t="shared" ref="L275:L281" si="1016">(J275/234)*602200000000*0.0000028263/(365.2425*24*60)</f>
        <v>10.4132839680377</v>
      </c>
      <c r="M275" s="144">
        <f>L275*Input!P275/100</f>
        <v>0.1736465631151021</v>
      </c>
      <c r="N275" s="138">
        <v>0</v>
      </c>
      <c r="O275" s="142">
        <f>(((G275*$D$4*0.000000001*Input!G275*(238/236))-(N275*0.000000001))/Input!F275)*1000000</f>
        <v>13.710493780807663</v>
      </c>
      <c r="P275" s="138">
        <f>O275*Input!N275/100</f>
        <v>2.9970015535007188E-3</v>
      </c>
      <c r="Q275" s="145">
        <f t="shared" ref="Q275:Q281" si="1017">(O275/238.05)*602200000000000000*0.00000000015512/(365.2425*24*60)</f>
        <v>10.229388164884195</v>
      </c>
      <c r="R275" s="146">
        <f>Q275*Input!N275/100</f>
        <v>2.2360604010072211E-3</v>
      </c>
      <c r="S275" s="144">
        <f>Input!S275*0.0000028263/0.000000000155125</f>
        <v>1.0001829952205363</v>
      </c>
      <c r="T275" s="138">
        <f>S275*Input!T275/100</f>
        <v>2.9331178418514265E-3</v>
      </c>
      <c r="U275" s="144">
        <f>S275</f>
        <v>1.0001829952205363</v>
      </c>
      <c r="V275" s="138">
        <f>U275*Input!T275/100</f>
        <v>2.9331178418514265E-3</v>
      </c>
      <c r="W275" s="147">
        <v>0</v>
      </c>
      <c r="X275" s="142">
        <f>((($L$4*0.000000001*Input!G275/Input!W275*(232/229))-(W275*0.000000001))/Input!F275)*1000000000</f>
        <v>0.92578331220968346</v>
      </c>
      <c r="Y275" s="142">
        <f>X275*Input!X275/100</f>
        <v>8.6768965402960023E-3</v>
      </c>
      <c r="Z275" s="142">
        <f t="shared" ref="Z275:Z281" si="1018">(X275/232)*6.022E+23*0.000000001*0.000000000049475/(365.2425*24*60)</f>
        <v>2.2604979546374181E-4</v>
      </c>
      <c r="AA275" s="142">
        <f>Z275*Input!X275/100</f>
        <v>2.1186498636623887E-6</v>
      </c>
      <c r="AB275" s="143">
        <v>0</v>
      </c>
      <c r="AC275" s="143">
        <v>0</v>
      </c>
      <c r="AD275" s="142">
        <f>(((Input!G275*$L$4*0.000000001*Input!U275*(230/229))-((AB275*0.000000000000001)+(Input!G275*AC275*0.000000000000001)))/Input!F275)*1000000000000</f>
        <v>223.92708257092266</v>
      </c>
      <c r="AE275" s="142">
        <f>AD275*Input!V275/100</f>
        <v>1.0966733116197063</v>
      </c>
      <c r="AF275" s="142">
        <f t="shared" ref="AF275:AF281" si="1019">(AD275/230)*602200000000*0.0000091577/(365.2425*24*60)</f>
        <v>10.208505109162424</v>
      </c>
      <c r="AG275" s="142">
        <f>AF275*Input!V275/100</f>
        <v>4.9995717249636466E-2</v>
      </c>
      <c r="AH275" s="138">
        <f t="shared" ref="AH275:AH281" si="1020">AF275/Z275</f>
        <v>45160.426215912499</v>
      </c>
      <c r="AI275" s="147">
        <f t="shared" ref="AI275:AI281" si="1021">AH275*SQRT((AG275/AF275)^2+(AA275/Z275)^2)</f>
        <v>477.56737705905391</v>
      </c>
      <c r="AJ275" s="144">
        <f t="shared" ref="AJ275:AJ281" si="1022">(U275-1)*1000</f>
        <v>0.18299522053633055</v>
      </c>
      <c r="AK275" s="147">
        <f t="shared" ref="AK275:AK281" si="1023">V275*1000</f>
        <v>2.9331178418514265</v>
      </c>
      <c r="AL275" s="147">
        <f t="shared" ref="AL275:AL281" si="1024">AF275/Q275</f>
        <v>0.99795852348301151</v>
      </c>
      <c r="AM275" s="147">
        <f t="shared" ref="AM275:AM281" si="1025">AL275*SQRT((R275/Q275)^2+(AG275/AF275)^2)</f>
        <v>4.8923250984350434E-3</v>
      </c>
      <c r="AN275" s="138">
        <f>AF275/Q275</f>
        <v>0.99795852348301151</v>
      </c>
      <c r="AO275" s="142">
        <f t="shared" ref="AO275:AO281" si="1026">AN275*SQRT((R275/Q275)^2+(AG275/AF275)^2)</f>
        <v>4.8923250984350434E-3</v>
      </c>
      <c r="AP275" s="138">
        <f t="shared" ref="AP275:AP281" si="1027">ThU_Alter_Kombi(AN275,U275)</f>
        <v>663.25699999999995</v>
      </c>
      <c r="AQ275" s="138" t="e">
        <f t="shared" ref="AQ275:AQ281" si="1028">Montealter(AN275,AO275,U275,V275)</f>
        <v>#VALUE!</v>
      </c>
      <c r="AR275" s="138" t="e">
        <f t="shared" ref="AR275:AR281" si="1029">(AQ275/AP275)*100</f>
        <v>#VALUE!</v>
      </c>
      <c r="AS275" s="146">
        <f t="shared" ref="AS275:AS281" si="1030">Z275/Q275</f>
        <v>2.2098075839934739E-5</v>
      </c>
      <c r="AT275" s="146">
        <f t="shared" ref="AT275:AT281" si="1031">AS275*SQRT((Y275/X275)^2+(P275/O275)^2)</f>
        <v>2.0717035751631361E-7</v>
      </c>
      <c r="AU275" s="138">
        <v>0.75</v>
      </c>
      <c r="AV275" s="138">
        <f t="shared" ref="AV275:AV281" si="1032">AU275/2</f>
        <v>0.375</v>
      </c>
      <c r="AW275" s="138">
        <f t="shared" ref="AW275:AW281" si="1033">marincorr_age(AN275,U275,AS275,AU275)</f>
        <v>663.25509999999997</v>
      </c>
      <c r="AX275" s="148">
        <f t="shared" ref="AX275:AX281" si="1034">marincorr_age_error(AN275, AO275, U275, V275, AS275, AT275, AU275, AV275)</f>
        <v>306.28667625719999</v>
      </c>
      <c r="AY275" s="148">
        <f t="shared" ref="AY275:AY281" si="1035">SQRT(((AU275*EXP(-0.0000091577*AW275*1000))/(0.0000091577*(EXP(-0.0000091577*AW275*1000)+(AJ275/1000)*EXP(-(0.0000091577-0.0000028263)*AW275*1000)-AS275*AU275*EXP(-0.0000091577*AW275*1000))))^2*AT275^2+((AS275*EXP(-0.0000091577*AW275*1000))/(0.0000091577*(EXP(-0.0000091577*AW275*1000)+(AJ275/1000)*EXP(-(0.0000091577-0.0000028263)*AW275*1000)-AS275*AU275*EXP(-0.0000091577*AW275*1000))))^2*AV275^2+((0.0000091577/(0.0000091577-0.0000028263))*(EXP(-(0.0000091577-0.0000028263)*AW275*1000)-1)/(0.0000091577*(EXP(-0.0000091577*AW275*1000)+(AJ275/1000)*EXP(-(0.0000091577-0.0000028263)*AW275*1000)-AS275*AU275*EXP(-0.0000091577*AW275*1000))))^2*T275^2+(1/(0.0000091577*(EXP(-0.0000091577*AW275*1000)+(AJ275/1000)*EXP(-(0.0000091577-0.0000028263)*AW275*1000)-AS275*AU275*EXP(-0.0000091577*AW275*1000))))^2*AO275^2)/1000</f>
        <v>304.82135618179598</v>
      </c>
      <c r="AZ275" s="138" t="str">
        <f>Input!B275</f>
        <v>Hu1-13</v>
      </c>
      <c r="BA275" s="149">
        <f>Input!E275</f>
        <v>0</v>
      </c>
      <c r="BB275" s="138">
        <f t="shared" ref="BB275:BB281" si="1036">((U275-1)*EXP(0.0000028263*AW275*1000))*1000</f>
        <v>1.1927512881066817</v>
      </c>
      <c r="BC275" s="144">
        <f t="shared" ref="BC275:BC281" si="1037">SQRT((EXP(0.0000028263*AW275*1000)*V275)^2+((U275-1)*0.0000028263*EXP(0.0000028263*AW275*1000)*AX275*1000)^2)*1000</f>
        <v>19.145738445102367</v>
      </c>
      <c r="BD275" s="138">
        <f t="shared" ref="BD275:BD281" si="1038">AW275*1000-58</f>
        <v>663197.1</v>
      </c>
      <c r="BE275" s="150">
        <f t="shared" ref="BE275:BE281" si="1039">AY275/2*1000</f>
        <v>152410.678090898</v>
      </c>
      <c r="BF275" s="151">
        <f t="shared" ref="BF275:BF281" si="1040">AY275/AW275*100</f>
        <v>45.958388587105624</v>
      </c>
      <c r="BG275" s="152"/>
      <c r="BH275" s="152"/>
      <c r="BI275" s="152"/>
      <c r="BJ275" s="152"/>
      <c r="BK275" s="152"/>
      <c r="BL275" s="152"/>
      <c r="BM275" s="156"/>
      <c r="BN275" s="152"/>
      <c r="BO275" s="152"/>
      <c r="BP275" s="152"/>
      <c r="BQ275" s="152"/>
      <c r="BR275" s="152"/>
      <c r="BS275" s="152"/>
      <c r="BT275" s="152"/>
      <c r="BU275" s="152"/>
      <c r="BV275" s="152"/>
      <c r="BW275" s="152"/>
      <c r="BX275" s="152"/>
      <c r="BY275" s="152"/>
      <c r="BZ275" s="152"/>
      <c r="CA275" s="152"/>
      <c r="CB275" s="152"/>
      <c r="CC275" s="152"/>
      <c r="CD275" s="152"/>
      <c r="CE275" s="152"/>
      <c r="CF275" s="152"/>
      <c r="CG275" s="152"/>
      <c r="CH275" s="152"/>
      <c r="CI275" s="152"/>
      <c r="CJ275" s="152"/>
      <c r="CK275" s="152"/>
      <c r="CL275" s="152"/>
      <c r="CM275" s="152"/>
      <c r="CN275" s="152"/>
      <c r="CO275" s="152"/>
      <c r="CP275" s="152"/>
      <c r="CQ275" s="152"/>
      <c r="CR275" s="152"/>
      <c r="CS275" s="152"/>
      <c r="CT275" s="152"/>
      <c r="CU275" s="152"/>
      <c r="CV275" s="152"/>
      <c r="CW275" s="152"/>
      <c r="CX275" s="152"/>
      <c r="CY275" s="152"/>
      <c r="CZ275" s="152"/>
      <c r="DA275" s="152"/>
      <c r="DB275" s="152"/>
      <c r="DC275" s="152"/>
      <c r="DD275" s="152"/>
      <c r="DE275" s="152"/>
    </row>
    <row r="276" spans="1:109" ht="15" customHeight="1" x14ac:dyDescent="0.2">
      <c r="A276" s="9">
        <f>Input!A276</f>
        <v>8483</v>
      </c>
      <c r="B276" s="9" t="str">
        <f>Input!B276</f>
        <v>7H20-445</v>
      </c>
      <c r="C276" s="9">
        <f>Input!O276</f>
        <v>0.5487304233142466</v>
      </c>
      <c r="D276" s="9">
        <f>C276*Input!P276/100</f>
        <v>4.7835420183571205E-3</v>
      </c>
      <c r="E276" s="11">
        <f>Input!M276</f>
        <v>0.44799014959925809</v>
      </c>
      <c r="F276" s="12">
        <f>E276*Input!N276/100</f>
        <v>6.1226064158575005E-5</v>
      </c>
      <c r="G276" s="13">
        <f t="shared" si="1015"/>
        <v>61.768881826745705</v>
      </c>
      <c r="H276" s="12">
        <f>G276*Input!L276/100</f>
        <v>1.3086195297137766E-2</v>
      </c>
      <c r="I276" s="9">
        <v>0.3</v>
      </c>
      <c r="J276" s="21">
        <f>(((C276*$G$4*0.000000001*Input!G276*(234/233))-(I276*0.000000000000001))/Input!F276)*1000000000000</f>
        <v>31.578328951151509</v>
      </c>
      <c r="K276" s="9">
        <f>J276*Input!P276/100</f>
        <v>0.27528319369460147</v>
      </c>
      <c r="L276" s="14">
        <f t="shared" si="1016"/>
        <v>0.43670533538801742</v>
      </c>
      <c r="M276" s="22">
        <f>L276*Input!P276/100</f>
        <v>3.8069664678916371E-3</v>
      </c>
      <c r="N276" s="9">
        <v>5.0000000000000001E-3</v>
      </c>
      <c r="O276" s="21">
        <f>(((G276*$D$4*0.000000001*Input!G276*(238/236))-(N276*0.000000001))/Input!F276)*1000000</f>
        <v>0.35805451972041957</v>
      </c>
      <c r="P276" s="58">
        <f>O276*Input!N276/100</f>
        <v>4.8934712105345085E-5</v>
      </c>
      <c r="Q276" s="66">
        <f t="shared" si="1017"/>
        <v>0.26714418349676627</v>
      </c>
      <c r="R276" s="67">
        <f>Q276*Input!N276/100</f>
        <v>3.6510148566869813E-5</v>
      </c>
      <c r="S276" s="65">
        <f>Input!S276*0.0000028263/0.000000000155125</f>
        <v>1.62747852603305</v>
      </c>
      <c r="T276" s="9">
        <f>S276*Input!T276/100</f>
        <v>6.2621922231243443E-3</v>
      </c>
      <c r="U276" s="9">
        <f>S276*1/((U275+U277)/2)</f>
        <v>1.6305517156923124</v>
      </c>
      <c r="V276" s="9">
        <f>U276*Input!T276/100</f>
        <v>6.2740172051911304E-3</v>
      </c>
      <c r="W276" s="3">
        <v>3.0000000000000001E-3</v>
      </c>
      <c r="X276" s="21">
        <f>((($L$4*0.000000001*Input!G276/Input!W276*(232/229))-(W276*0.000000001))/Input!F276)*1000000000</f>
        <v>4.6566144724973206</v>
      </c>
      <c r="Y276" s="21">
        <f>X276*Input!X276/100</f>
        <v>1.9673132100030587E-2</v>
      </c>
      <c r="Z276" s="21">
        <f t="shared" si="1018"/>
        <v>1.1370120147759875E-3</v>
      </c>
      <c r="AA276" s="21">
        <f>Z276*Input!X276/100</f>
        <v>4.8036159527747551E-6</v>
      </c>
      <c r="AB276" s="14">
        <v>0.05</v>
      </c>
      <c r="AC276" s="14">
        <v>0</v>
      </c>
      <c r="AD276" s="21">
        <f>(((Input!G276*$L$4*0.000000001*Input!U276*(230/229))-((AB276*0.000000000000001)+(Input!G276*AC276*0.000000000000001)))/Input!F276)*1000000000000</f>
        <v>8.0906252869686934</v>
      </c>
      <c r="AE276" s="21">
        <f>AD276*Input!V276/100</f>
        <v>4.8411888873818663E-2</v>
      </c>
      <c r="AF276" s="21">
        <f t="shared" si="1019"/>
        <v>0.36883966258158846</v>
      </c>
      <c r="AG276" s="21">
        <f>AF276*Input!V276/100</f>
        <v>2.2070265429196272E-3</v>
      </c>
      <c r="AH276" s="9">
        <f t="shared" si="1020"/>
        <v>324.39381271996211</v>
      </c>
      <c r="AI276" s="3">
        <f t="shared" si="1021"/>
        <v>2.3761349915224335</v>
      </c>
      <c r="AJ276" s="22">
        <f t="shared" si="1022"/>
        <v>630.55171569231243</v>
      </c>
      <c r="AK276" s="3">
        <f t="shared" si="1023"/>
        <v>6.2740172051911305</v>
      </c>
      <c r="AL276" s="3">
        <f t="shared" si="1024"/>
        <v>1.3806763739104699</v>
      </c>
      <c r="AM276" s="3">
        <f t="shared" si="1025"/>
        <v>8.2637102883919549E-3</v>
      </c>
      <c r="AN276" s="9">
        <f>AL276*1/((AN275+AN277)/2)</f>
        <v>1.380063395536492</v>
      </c>
      <c r="AO276" s="21">
        <f t="shared" si="1026"/>
        <v>8.2600414520220995E-3</v>
      </c>
      <c r="AP276" s="58">
        <f t="shared" si="1027"/>
        <v>167.38499999999999</v>
      </c>
      <c r="AQ276" s="58">
        <f t="shared" si="1028"/>
        <v>2.4024000000000001</v>
      </c>
      <c r="AR276" s="58">
        <f t="shared" si="1029"/>
        <v>1.4352540550228516</v>
      </c>
      <c r="AS276" s="67">
        <f t="shared" si="1030"/>
        <v>4.2561735759811172E-3</v>
      </c>
      <c r="AT276" s="67">
        <f t="shared" si="1031"/>
        <v>1.799076688566506E-5</v>
      </c>
      <c r="AU276" s="58">
        <v>0.75</v>
      </c>
      <c r="AV276" s="58">
        <f t="shared" si="1032"/>
        <v>0.375</v>
      </c>
      <c r="AW276" s="58">
        <f t="shared" si="1033"/>
        <v>167.2116</v>
      </c>
      <c r="AX276" s="57">
        <f t="shared" si="1034"/>
        <v>2.5372706558</v>
      </c>
      <c r="AY276" s="47">
        <f t="shared" si="1035"/>
        <v>2.5558835708469072</v>
      </c>
      <c r="AZ276" s="9" t="str">
        <f>Input!B276</f>
        <v>7H20-445</v>
      </c>
      <c r="BA276" s="48">
        <f>Input!E276</f>
        <v>445</v>
      </c>
      <c r="BB276" s="58">
        <f t="shared" si="1036"/>
        <v>1011.4956139594777</v>
      </c>
      <c r="BC276" s="22">
        <f t="shared" si="1037"/>
        <v>12.405896844070044</v>
      </c>
      <c r="BD276" s="9">
        <f t="shared" si="1038"/>
        <v>167153.60000000001</v>
      </c>
      <c r="BE276" s="49">
        <f t="shared" si="1039"/>
        <v>1277.9417854234537</v>
      </c>
      <c r="BF276" s="89">
        <f t="shared" si="1040"/>
        <v>1.528532452800468</v>
      </c>
      <c r="BG276" s="85"/>
      <c r="BH276" s="85"/>
      <c r="BI276" s="85"/>
      <c r="BJ276" s="85"/>
      <c r="BK276" s="85"/>
      <c r="BL276" s="85"/>
      <c r="BM276" s="90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</row>
    <row r="277" spans="1:109" s="155" customFormat="1" ht="15" customHeight="1" x14ac:dyDescent="0.2">
      <c r="A277" s="138">
        <f>Input!A277</f>
        <v>8307</v>
      </c>
      <c r="B277" s="138" t="str">
        <f>Input!B277</f>
        <v>Hu1-13</v>
      </c>
      <c r="C277" s="138">
        <f>Input!O277</f>
        <v>2.0542625258307763</v>
      </c>
      <c r="D277" s="138">
        <f>C277*Input!P277/100</f>
        <v>3.1754918733657968E-2</v>
      </c>
      <c r="E277" s="139">
        <f>Input!M277</f>
        <v>2.7194004997039629</v>
      </c>
      <c r="F277" s="140">
        <f>E277*Input!N277/100</f>
        <v>7.346644422804487E-4</v>
      </c>
      <c r="G277" s="141">
        <f t="shared" si="1015"/>
        <v>374.9509408991824</v>
      </c>
      <c r="H277" s="140">
        <f>G277*Input!L277/100</f>
        <v>9.2977508554050403E-2</v>
      </c>
      <c r="I277" s="138">
        <v>0</v>
      </c>
      <c r="J277" s="142">
        <f>(((C277*$G$4*0.000000001*Input!G277*(234/233))-(I277*0.000000000000001))/Input!F277)*1000000000000</f>
        <v>745.74561436056501</v>
      </c>
      <c r="K277" s="138">
        <f>J277*Input!P277/100</f>
        <v>11.527782395010378</v>
      </c>
      <c r="L277" s="143">
        <f t="shared" si="1016"/>
        <v>10.313119770753357</v>
      </c>
      <c r="M277" s="144">
        <f>L277*Input!P277/100</f>
        <v>0.15942085108051662</v>
      </c>
      <c r="N277" s="138">
        <v>0</v>
      </c>
      <c r="O277" s="142">
        <f>(((G277*$D$4*0.000000001*Input!G277*(238/236))-(N277*0.000000001))/Input!F277)*1000000</f>
        <v>13.711541017497426</v>
      </c>
      <c r="P277" s="138">
        <f>O277*Input!N277/100</f>
        <v>3.7042655671799141E-3</v>
      </c>
      <c r="Q277" s="145">
        <f t="shared" si="1017"/>
        <v>10.230169507319513</v>
      </c>
      <c r="R277" s="146">
        <f>Q277*Input!N277/100</f>
        <v>2.7637495015344427E-3</v>
      </c>
      <c r="S277" s="144">
        <f>Input!S277*0.0000028263/0.000000000155125</f>
        <v>0.99604749580935692</v>
      </c>
      <c r="T277" s="138">
        <f>S277*Input!T277/100</f>
        <v>2.3417681658898072E-3</v>
      </c>
      <c r="U277" s="144">
        <f>S277</f>
        <v>0.99604749580935692</v>
      </c>
      <c r="V277" s="138">
        <f>U277*Input!T277/100</f>
        <v>2.3417681658898072E-3</v>
      </c>
      <c r="W277" s="147">
        <v>0</v>
      </c>
      <c r="X277" s="142">
        <f>((($L$4*0.000000001*Input!G277/Input!W277*(232/229))-(W277*0.000000001))/Input!F277)*1000000000</f>
        <v>0.9270243332293292</v>
      </c>
      <c r="Y277" s="142">
        <f>X277*Input!X277/100</f>
        <v>1.0444791277411304E-2</v>
      </c>
      <c r="Z277" s="142">
        <f t="shared" si="1018"/>
        <v>2.2635281728748536E-4</v>
      </c>
      <c r="AA277" s="142">
        <f>Z277*Input!X277/100</f>
        <v>2.5503191738085039E-6</v>
      </c>
      <c r="AB277" s="143">
        <v>0</v>
      </c>
      <c r="AC277" s="143">
        <v>0</v>
      </c>
      <c r="AD277" s="142">
        <f>(((Input!G277*$L$4*0.000000001*Input!U277*(230/229))-((AB277*0.000000000000001)+(Input!G277*AC277*0.000000000000001)))/Input!F277)*1000000000000</f>
        <v>225.05975475609247</v>
      </c>
      <c r="AE277" s="142">
        <f>AD277*Input!V277/100</f>
        <v>1.2071263009026043</v>
      </c>
      <c r="AF277" s="142">
        <f t="shared" si="1019"/>
        <v>10.260141961911801</v>
      </c>
      <c r="AG277" s="142">
        <f>AF277*Input!V277/100</f>
        <v>5.5031105968460163E-2</v>
      </c>
      <c r="AH277" s="138">
        <f t="shared" si="1020"/>
        <v>45328.094807323017</v>
      </c>
      <c r="AI277" s="147">
        <f t="shared" si="1021"/>
        <v>565.62759147132601</v>
      </c>
      <c r="AJ277" s="144">
        <f t="shared" si="1022"/>
        <v>-3.9525041906430802</v>
      </c>
      <c r="AK277" s="147">
        <f t="shared" si="1023"/>
        <v>2.3417681658898073</v>
      </c>
      <c r="AL277" s="147">
        <f t="shared" si="1024"/>
        <v>1.0029298101630519</v>
      </c>
      <c r="AM277" s="147">
        <f t="shared" si="1025"/>
        <v>5.3861149520970653E-3</v>
      </c>
      <c r="AN277" s="138">
        <f>AF277/Q277</f>
        <v>1.0029298101630519</v>
      </c>
      <c r="AO277" s="142">
        <f t="shared" si="1026"/>
        <v>5.3861149520970653E-3</v>
      </c>
      <c r="AP277" s="138" t="str">
        <f t="shared" si="1027"/>
        <v>Out of range</v>
      </c>
      <c r="AQ277" s="138" t="e">
        <f t="shared" si="1028"/>
        <v>#VALUE!</v>
      </c>
      <c r="AR277" s="138" t="e">
        <f t="shared" si="1029"/>
        <v>#VALUE!</v>
      </c>
      <c r="AS277" s="146">
        <f t="shared" si="1030"/>
        <v>2.2126008481632075E-5</v>
      </c>
      <c r="AT277" s="146">
        <f t="shared" si="1031"/>
        <v>2.4936558414115051E-7</v>
      </c>
      <c r="AU277" s="138">
        <v>0.75</v>
      </c>
      <c r="AV277" s="138">
        <f t="shared" si="1032"/>
        <v>0.375</v>
      </c>
      <c r="AW277" s="138" t="str">
        <f t="shared" si="1033"/>
        <v>Out of range</v>
      </c>
      <c r="AX277" s="148">
        <f t="shared" si="1034"/>
        <v>157.4159486952</v>
      </c>
      <c r="AY277" s="148" t="e">
        <f t="shared" si="1035"/>
        <v>#VALUE!</v>
      </c>
      <c r="AZ277" s="138" t="str">
        <f>Input!B277</f>
        <v>Hu1-13</v>
      </c>
      <c r="BA277" s="149">
        <f>Input!E277</f>
        <v>0</v>
      </c>
      <c r="BB277" s="138" t="e">
        <f t="shared" si="1036"/>
        <v>#VALUE!</v>
      </c>
      <c r="BC277" s="144" t="e">
        <f t="shared" si="1037"/>
        <v>#VALUE!</v>
      </c>
      <c r="BD277" s="138" t="e">
        <f t="shared" si="1038"/>
        <v>#VALUE!</v>
      </c>
      <c r="BE277" s="150" t="e">
        <f t="shared" si="1039"/>
        <v>#VALUE!</v>
      </c>
      <c r="BF277" s="151" t="e">
        <f t="shared" si="1040"/>
        <v>#VALUE!</v>
      </c>
      <c r="BG277" s="152"/>
      <c r="BH277" s="152"/>
      <c r="BI277" s="152"/>
      <c r="BJ277" s="152"/>
      <c r="BK277" s="152"/>
      <c r="BL277" s="152"/>
      <c r="BM277" s="156"/>
      <c r="BN277" s="152"/>
      <c r="BO277" s="152"/>
      <c r="BP277" s="152"/>
      <c r="BQ277" s="152"/>
      <c r="BR277" s="152"/>
      <c r="BS277" s="152"/>
      <c r="BT277" s="152"/>
      <c r="BU277" s="152"/>
      <c r="BV277" s="152"/>
      <c r="BW277" s="152"/>
      <c r="BX277" s="152"/>
      <c r="BY277" s="152"/>
      <c r="BZ277" s="152"/>
      <c r="CA277" s="152"/>
      <c r="CB277" s="152"/>
      <c r="CC277" s="152"/>
      <c r="CD277" s="152"/>
      <c r="CE277" s="152"/>
      <c r="CF277" s="152"/>
      <c r="CG277" s="152"/>
      <c r="CH277" s="152"/>
      <c r="CI277" s="152"/>
      <c r="CJ277" s="152"/>
      <c r="CK277" s="152"/>
      <c r="CL277" s="152"/>
      <c r="CM277" s="152"/>
      <c r="CN277" s="152"/>
      <c r="CO277" s="152"/>
      <c r="CP277" s="152"/>
      <c r="CQ277" s="152"/>
      <c r="CR277" s="152"/>
      <c r="CS277" s="152"/>
      <c r="CT277" s="152"/>
      <c r="CU277" s="152"/>
      <c r="CV277" s="152"/>
      <c r="CW277" s="152"/>
      <c r="CX277" s="152"/>
      <c r="CY277" s="152"/>
      <c r="CZ277" s="152"/>
      <c r="DA277" s="152"/>
      <c r="DB277" s="152"/>
      <c r="DC277" s="152"/>
      <c r="DD277" s="152"/>
      <c r="DE277" s="152"/>
    </row>
    <row r="278" spans="1:109" ht="15" customHeight="1" x14ac:dyDescent="0.2">
      <c r="A278" s="9">
        <f>Input!A278</f>
        <v>8484</v>
      </c>
      <c r="B278" s="9" t="str">
        <f>Input!B278</f>
        <v>7H20-458</v>
      </c>
      <c r="C278" s="9">
        <f>Input!O278</f>
        <v>0.64766020832310667</v>
      </c>
      <c r="D278" s="9">
        <f>C278*Input!P278/100</f>
        <v>3.8694770757326008E-3</v>
      </c>
      <c r="E278" s="11">
        <f>Input!M278</f>
        <v>0.49466215645559641</v>
      </c>
      <c r="F278" s="12">
        <f>E278*Input!N278/100</f>
        <v>7.3408178094227882E-5</v>
      </c>
      <c r="G278" s="13">
        <f t="shared" si="1015"/>
        <v>68.20401813209763</v>
      </c>
      <c r="H278" s="12">
        <f>G278*Input!L278/100</f>
        <v>9.6462897332491408E-3</v>
      </c>
      <c r="I278" s="9">
        <v>0.3</v>
      </c>
      <c r="J278" s="21">
        <f>(((C278*$G$4*0.000000001*Input!G278*(234/233))-(I278*0.000000000000001))/Input!F278)*1000000000000</f>
        <v>34.816882478979963</v>
      </c>
      <c r="K278" s="9">
        <f>J278*Input!P278/100</f>
        <v>0.20801513952772893</v>
      </c>
      <c r="L278" s="14">
        <f t="shared" si="1016"/>
        <v>0.48149217660213434</v>
      </c>
      <c r="M278" s="22">
        <f>L278*Input!P278/100</f>
        <v>2.8766981753139782E-3</v>
      </c>
      <c r="N278" s="9">
        <v>5.0000000000000001E-3</v>
      </c>
      <c r="O278" s="21">
        <f>(((G278*$D$4*0.000000001*Input!G278*(238/236))-(N278*0.000000001))/Input!F278)*1000000</f>
        <v>0.36931899251069167</v>
      </c>
      <c r="P278" s="58">
        <f>O278*Input!N278/100</f>
        <v>5.4807172980574064E-5</v>
      </c>
      <c r="Q278" s="66">
        <f t="shared" si="1017"/>
        <v>0.27554859740677212</v>
      </c>
      <c r="R278" s="67">
        <f>Q278*Input!N278/100</f>
        <v>4.0891586809444473E-5</v>
      </c>
      <c r="S278" s="65">
        <f>Input!S278*0.0000028263/0.000000000155125</f>
        <v>1.7338956455537684</v>
      </c>
      <c r="T278" s="9">
        <f>S278*Input!T278/100</f>
        <v>4.9004778813620028E-3</v>
      </c>
      <c r="U278" s="9">
        <f>S278*1/((U277+U279)/2)</f>
        <v>1.7356993582071114</v>
      </c>
      <c r="V278" s="9">
        <f>U278*Input!T278/100</f>
        <v>4.9055756817888655E-3</v>
      </c>
      <c r="W278" s="3">
        <v>3.0000000000000001E-3</v>
      </c>
      <c r="X278" s="21">
        <f>((($L$4*0.000000001*Input!G278/Input!W278*(232/229))-(W278*0.000000001))/Input!F278)*1000000000</f>
        <v>7.7938776791014517</v>
      </c>
      <c r="Y278" s="21">
        <f>X278*Input!X278/100</f>
        <v>2.2236524147612964E-2</v>
      </c>
      <c r="Z278" s="21">
        <f t="shared" si="1018"/>
        <v>1.9030419235200793E-3</v>
      </c>
      <c r="AA278" s="21">
        <f>Z278*Input!X278/100</f>
        <v>5.429522944623986E-6</v>
      </c>
      <c r="AB278" s="14">
        <v>0.05</v>
      </c>
      <c r="AC278" s="14">
        <v>0</v>
      </c>
      <c r="AD278" s="21">
        <f>(((Input!G278*$L$4*0.000000001*Input!U278*(230/229))-((AB278*0.000000000000001)+(Input!G278*AC278*0.000000000000001)))/Input!F278)*1000000000000</f>
        <v>9.9100986331974106</v>
      </c>
      <c r="AE278" s="21">
        <f>AD278*Input!V278/100</f>
        <v>4.1466885853608026E-2</v>
      </c>
      <c r="AF278" s="21">
        <f t="shared" si="1019"/>
        <v>0.45178676633389081</v>
      </c>
      <c r="AG278" s="21">
        <f>AF278*Input!V278/100</f>
        <v>1.8904141081887197E-3</v>
      </c>
      <c r="AH278" s="9">
        <f t="shared" si="1020"/>
        <v>237.40242437655576</v>
      </c>
      <c r="AI278" s="3">
        <f t="shared" si="1021"/>
        <v>1.2023081436511767</v>
      </c>
      <c r="AJ278" s="22">
        <f t="shared" si="1022"/>
        <v>735.69935820711146</v>
      </c>
      <c r="AK278" s="3">
        <f t="shared" si="1023"/>
        <v>4.9055756817888652</v>
      </c>
      <c r="AL278" s="3">
        <f t="shared" si="1024"/>
        <v>1.6395901506511799</v>
      </c>
      <c r="AM278" s="3">
        <f t="shared" si="1025"/>
        <v>6.8648603893740577E-3</v>
      </c>
      <c r="AN278" s="9">
        <f>AL278*1/((AN277+AN279)/2)</f>
        <v>1.6377009022143383</v>
      </c>
      <c r="AO278" s="21">
        <f t="shared" si="1026"/>
        <v>6.8569502255110895E-3</v>
      </c>
      <c r="AP278" s="58">
        <f t="shared" si="1027"/>
        <v>210.41329999999999</v>
      </c>
      <c r="AQ278" s="58">
        <f t="shared" si="1028"/>
        <v>2.8380000000000001</v>
      </c>
      <c r="AR278" s="58">
        <f t="shared" si="1029"/>
        <v>1.348774055632415</v>
      </c>
      <c r="AS278" s="67">
        <f t="shared" si="1030"/>
        <v>6.9063749241690328E-3</v>
      </c>
      <c r="AT278" s="67">
        <f t="shared" si="1031"/>
        <v>1.9731048450285157E-5</v>
      </c>
      <c r="AU278" s="58">
        <v>0.75</v>
      </c>
      <c r="AV278" s="58">
        <f t="shared" si="1032"/>
        <v>0.375</v>
      </c>
      <c r="AW278" s="58">
        <f t="shared" si="1033"/>
        <v>210.17060000000001</v>
      </c>
      <c r="AX278" s="57">
        <f t="shared" si="1034"/>
        <v>2.7922304855000002</v>
      </c>
      <c r="AY278" s="47">
        <f t="shared" si="1035"/>
        <v>2.7725643510354341</v>
      </c>
      <c r="AZ278" s="9" t="str">
        <f>Input!B278</f>
        <v>7H20-458</v>
      </c>
      <c r="BA278" s="48">
        <f>Input!E278</f>
        <v>458</v>
      </c>
      <c r="BB278" s="58">
        <f t="shared" si="1036"/>
        <v>1332.5194084316452</v>
      </c>
      <c r="BC278" s="22">
        <f t="shared" si="1037"/>
        <v>13.766907179669911</v>
      </c>
      <c r="BD278" s="9">
        <f t="shared" si="1038"/>
        <v>210112.6</v>
      </c>
      <c r="BE278" s="49">
        <f t="shared" si="1039"/>
        <v>1386.282175517717</v>
      </c>
      <c r="BF278" s="89">
        <f t="shared" si="1040"/>
        <v>1.319197048034042</v>
      </c>
      <c r="BG278" s="85"/>
      <c r="BH278" s="85"/>
      <c r="BI278" s="85"/>
      <c r="BJ278" s="85"/>
      <c r="BK278" s="85"/>
      <c r="BL278" s="85"/>
      <c r="BM278" s="90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</row>
    <row r="279" spans="1:109" s="155" customFormat="1" ht="15" customHeight="1" x14ac:dyDescent="0.2">
      <c r="A279" s="138">
        <f>Input!A279</f>
        <v>8307</v>
      </c>
      <c r="B279" s="138" t="str">
        <f>Input!B279</f>
        <v>Hu1-13</v>
      </c>
      <c r="C279" s="138">
        <f>Input!O279</f>
        <v>2.0912274922643954</v>
      </c>
      <c r="D279" s="138">
        <f>C279*Input!P279/100</f>
        <v>4.7397440004432016E-2</v>
      </c>
      <c r="E279" s="139">
        <f>Input!M279</f>
        <v>2.7195948932844694</v>
      </c>
      <c r="F279" s="140">
        <f>E279*Input!N279/100</f>
        <v>7.13940814176962E-4</v>
      </c>
      <c r="G279" s="141">
        <f t="shared" si="1015"/>
        <v>374.97774388606263</v>
      </c>
      <c r="H279" s="140">
        <f>G279*Input!L279/100</f>
        <v>4.16930660086582E-2</v>
      </c>
      <c r="I279" s="138">
        <v>0</v>
      </c>
      <c r="J279" s="142">
        <f>(((C279*$G$4*0.000000001*Input!G279*(234/233))-(I279*0.000000000000001))/Input!F279)*1000000000000</f>
        <v>759.16476661410138</v>
      </c>
      <c r="K279" s="138">
        <f>J279*Input!P279/100</f>
        <v>17.206385537763015</v>
      </c>
      <c r="L279" s="143">
        <f t="shared" si="1016"/>
        <v>10.49869689215736</v>
      </c>
      <c r="M279" s="144">
        <f>L279*Input!P279/100</f>
        <v>0.23795180481867539</v>
      </c>
      <c r="N279" s="138">
        <v>0</v>
      </c>
      <c r="O279" s="142">
        <f>(((G279*$D$4*0.000000001*Input!G279*(238/236))-(N279*0.000000001))/Input!F279)*1000000</f>
        <v>13.712521173069561</v>
      </c>
      <c r="P279" s="138">
        <f>O279*Input!N279/100</f>
        <v>3.5997745674896321E-3</v>
      </c>
      <c r="Q279" s="145">
        <f t="shared" si="1017"/>
        <v>10.230900800587984</v>
      </c>
      <c r="R279" s="146">
        <f>Q279*Input!N279/100</f>
        <v>2.6857888523662164E-3</v>
      </c>
      <c r="S279" s="144">
        <f>Input!S279*0.0000028263/0.000000000155125</f>
        <v>1.0018741342876822</v>
      </c>
      <c r="T279" s="138">
        <f>S279*Input!T279/100</f>
        <v>3.9146159454231831E-3</v>
      </c>
      <c r="U279" s="144">
        <f>S279</f>
        <v>1.0018741342876822</v>
      </c>
      <c r="V279" s="138">
        <f>U279*Input!T279/100</f>
        <v>3.9146159454231831E-3</v>
      </c>
      <c r="W279" s="147">
        <v>0</v>
      </c>
      <c r="X279" s="142">
        <f>((($L$4*0.000000001*Input!G279/Input!W279*(232/229))-(W279*0.000000001))/Input!F279)*1000000000</f>
        <v>0.92900131770274907</v>
      </c>
      <c r="Y279" s="142">
        <f>X279*Input!X279/100</f>
        <v>9.1314438240410363E-3</v>
      </c>
      <c r="Z279" s="142">
        <f t="shared" si="1018"/>
        <v>2.2683554032856598E-4</v>
      </c>
      <c r="AA279" s="142">
        <f>Z279*Input!X279/100</f>
        <v>2.2296373044209792E-6</v>
      </c>
      <c r="AB279" s="143">
        <v>0</v>
      </c>
      <c r="AC279" s="143">
        <v>0</v>
      </c>
      <c r="AD279" s="142">
        <f>(((Input!G279*$L$4*0.000000001*Input!U279*(230/229))-((AB279*0.000000000000001)+(Input!G279*AC279*0.000000000000001)))/Input!F279)*1000000000000</f>
        <v>224.27861374108832</v>
      </c>
      <c r="AE279" s="142">
        <f>AD279*Input!V279/100</f>
        <v>1.087881986830336</v>
      </c>
      <c r="AF279" s="142">
        <f t="shared" si="1019"/>
        <v>10.22453089624215</v>
      </c>
      <c r="AG279" s="142">
        <f>AF279*Input!V279/100</f>
        <v>4.9594933731188368E-2</v>
      </c>
      <c r="AH279" s="138">
        <f t="shared" si="1020"/>
        <v>45074.642542487636</v>
      </c>
      <c r="AI279" s="147">
        <f t="shared" si="1021"/>
        <v>494.06317217658676</v>
      </c>
      <c r="AJ279" s="144">
        <f t="shared" si="1022"/>
        <v>1.8741342876822387</v>
      </c>
      <c r="AK279" s="147">
        <f t="shared" si="1023"/>
        <v>3.9146159454231833</v>
      </c>
      <c r="AL279" s="147">
        <f t="shared" si="1024"/>
        <v>0.99937738577765634</v>
      </c>
      <c r="AM279" s="147">
        <f t="shared" si="1025"/>
        <v>4.8546569688529984E-3</v>
      </c>
      <c r="AN279" s="138">
        <f>AF279/Q279</f>
        <v>0.99937738577765634</v>
      </c>
      <c r="AO279" s="142">
        <f t="shared" si="1026"/>
        <v>4.8546569688529984E-3</v>
      </c>
      <c r="AP279" s="138">
        <f t="shared" si="1027"/>
        <v>624.55690000000004</v>
      </c>
      <c r="AQ279" s="138" t="e">
        <f t="shared" si="1028"/>
        <v>#VALUE!</v>
      </c>
      <c r="AR279" s="138" t="e">
        <f t="shared" si="1029"/>
        <v>#VALUE!</v>
      </c>
      <c r="AS279" s="146">
        <f t="shared" si="1030"/>
        <v>2.2171609787823319E-5</v>
      </c>
      <c r="AT279" s="146">
        <f t="shared" si="1031"/>
        <v>2.1800938174892632E-7</v>
      </c>
      <c r="AU279" s="138">
        <v>0.75</v>
      </c>
      <c r="AV279" s="138">
        <f t="shared" si="1032"/>
        <v>0.375</v>
      </c>
      <c r="AW279" s="138">
        <f t="shared" si="1033"/>
        <v>624.55510000000004</v>
      </c>
      <c r="AX279" s="148">
        <f t="shared" si="1034"/>
        <v>291.5075235919</v>
      </c>
      <c r="AY279" s="148">
        <f t="shared" si="1035"/>
        <v>242.81191167469422</v>
      </c>
      <c r="AZ279" s="138" t="str">
        <f>Input!B279</f>
        <v>Hu1-13</v>
      </c>
      <c r="BA279" s="149">
        <f>Input!E279</f>
        <v>0</v>
      </c>
      <c r="BB279" s="138">
        <f t="shared" si="1036"/>
        <v>10.949862714483878</v>
      </c>
      <c r="BC279" s="144">
        <f t="shared" si="1037"/>
        <v>24.586544707440083</v>
      </c>
      <c r="BD279" s="138">
        <f t="shared" si="1038"/>
        <v>624497.10000000009</v>
      </c>
      <c r="BE279" s="150">
        <f t="shared" si="1039"/>
        <v>121405.95583734711</v>
      </c>
      <c r="BF279" s="151">
        <f t="shared" si="1040"/>
        <v>38.877580484843406</v>
      </c>
      <c r="BG279" s="152"/>
      <c r="BH279" s="152"/>
      <c r="BI279" s="152"/>
      <c r="BJ279" s="152"/>
      <c r="BK279" s="152"/>
      <c r="BL279" s="152"/>
      <c r="BM279" s="156"/>
      <c r="BN279" s="152"/>
      <c r="BO279" s="152"/>
      <c r="BP279" s="152"/>
      <c r="BQ279" s="152"/>
      <c r="BR279" s="152"/>
      <c r="BS279" s="152"/>
      <c r="BT279" s="152"/>
      <c r="BU279" s="152"/>
      <c r="BV279" s="152"/>
      <c r="BW279" s="152"/>
      <c r="BX279" s="152"/>
      <c r="BY279" s="152"/>
      <c r="BZ279" s="152"/>
      <c r="CA279" s="152"/>
      <c r="CB279" s="152"/>
      <c r="CC279" s="152"/>
      <c r="CD279" s="152"/>
      <c r="CE279" s="152"/>
      <c r="CF279" s="152"/>
      <c r="CG279" s="152"/>
      <c r="CH279" s="152"/>
      <c r="CI279" s="152"/>
      <c r="CJ279" s="152"/>
      <c r="CK279" s="152"/>
      <c r="CL279" s="152"/>
      <c r="CM279" s="152"/>
      <c r="CN279" s="152"/>
      <c r="CO279" s="152"/>
      <c r="CP279" s="152"/>
      <c r="CQ279" s="152"/>
      <c r="CR279" s="152"/>
      <c r="CS279" s="152"/>
      <c r="CT279" s="152"/>
      <c r="CU279" s="152"/>
      <c r="CV279" s="152"/>
      <c r="CW279" s="152"/>
      <c r="CX279" s="152"/>
      <c r="CY279" s="152"/>
      <c r="CZ279" s="152"/>
      <c r="DA279" s="152"/>
      <c r="DB279" s="152"/>
      <c r="DC279" s="152"/>
      <c r="DD279" s="152"/>
      <c r="DE279" s="152"/>
    </row>
    <row r="280" spans="1:109" ht="15" customHeight="1" x14ac:dyDescent="0.2">
      <c r="A280" s="9">
        <f>Input!A280</f>
        <v>8477</v>
      </c>
      <c r="B280" s="9" t="str">
        <f>Input!B280</f>
        <v>7H20-394</v>
      </c>
      <c r="C280" s="9">
        <f>Input!O280</f>
        <v>1.0429961247848676</v>
      </c>
      <c r="D280" s="9">
        <f>C280*Input!P280/100</f>
        <v>1.4776523817384363E-2</v>
      </c>
      <c r="E280" s="11">
        <f>Input!M280</f>
        <v>0.80186265683577429</v>
      </c>
      <c r="F280" s="12">
        <f>E280*Input!N280/100</f>
        <v>1.8466970063087671E-4</v>
      </c>
      <c r="G280" s="13">
        <f t="shared" si="1015"/>
        <v>110.56082312451656</v>
      </c>
      <c r="H280" s="12">
        <f>G280*Input!L280/100</f>
        <v>3.7197055315067375E-2</v>
      </c>
      <c r="I280" s="9">
        <v>0.3</v>
      </c>
      <c r="J280" s="21">
        <f>(((C280*$G$4*0.000000001*Input!G280*(234/233))-(I280*0.000000000000001))/Input!F280)*1000000000000</f>
        <v>55.421015717767489</v>
      </c>
      <c r="K280" s="9">
        <f>J280*Input!P280/100</f>
        <v>0.7851706629362023</v>
      </c>
      <c r="L280" s="14">
        <f t="shared" si="1016"/>
        <v>0.76643236233339973</v>
      </c>
      <c r="M280" s="22">
        <f>L280*Input!P280/100</f>
        <v>1.0858339534837318E-2</v>
      </c>
      <c r="N280" s="9">
        <v>5.0000000000000001E-3</v>
      </c>
      <c r="O280" s="21">
        <f>(((G280*$D$4*0.000000001*Input!G280*(238/236))-(N280*0.000000001))/Input!F280)*1000000</f>
        <v>0.59176885966525183</v>
      </c>
      <c r="P280" s="58">
        <f>O280*Input!N280/100</f>
        <v>1.3628490767769825E-4</v>
      </c>
      <c r="Q280" s="66">
        <f t="shared" si="1017"/>
        <v>0.44151826084342133</v>
      </c>
      <c r="R280" s="67">
        <f>Q280*Input!N280/100</f>
        <v>1.0168205784113319E-4</v>
      </c>
      <c r="S280" s="65">
        <f>Input!S280*0.0000028263/0.000000000155125</f>
        <v>1.70628383505869</v>
      </c>
      <c r="T280" s="9">
        <f>S280*Input!T280/100</f>
        <v>6.1587502888567781E-3</v>
      </c>
      <c r="U280" s="9">
        <f>S280*1/((U279+U281)/2)</f>
        <v>1.7023489173115767</v>
      </c>
      <c r="V280" s="9">
        <f>U280*Input!T280/100</f>
        <v>6.1445473905383822E-3</v>
      </c>
      <c r="W280" s="3">
        <v>3.0000000000000001E-3</v>
      </c>
      <c r="X280" s="21">
        <f>((($L$4*0.000000001*Input!G280/Input!W280*(232/229))-(W280*0.000000001))/Input!F280)*1000000000</f>
        <v>0.5764738379487051</v>
      </c>
      <c r="Y280" s="21">
        <f>X280*Input!X280/100</f>
        <v>2.7617304384131907E-3</v>
      </c>
      <c r="Z280" s="21">
        <f t="shared" si="1018"/>
        <v>1.4075841661854058E-4</v>
      </c>
      <c r="AA280" s="21">
        <f>Z280*Input!X280/100</f>
        <v>6.7433555184660196E-7</v>
      </c>
      <c r="AB280" s="14">
        <v>0.05</v>
      </c>
      <c r="AC280" s="14">
        <v>0</v>
      </c>
      <c r="AD280" s="21">
        <f>(((Input!G280*$L$4*0.000000001*Input!U280*(230/229))-((AB280*0.000000000000001)+(Input!G280*AC280*0.000000000000001)))/Input!F280)*1000000000000</f>
        <v>14.044575804394976</v>
      </c>
      <c r="AE280" s="21">
        <f>AD280*Input!V280/100</f>
        <v>7.5940982536990248E-2</v>
      </c>
      <c r="AF280" s="21">
        <f t="shared" si="1019"/>
        <v>0.64027147680886398</v>
      </c>
      <c r="AG280" s="21">
        <f>AF280*Input!V280/100</f>
        <v>3.4620372816143961E-3</v>
      </c>
      <c r="AH280" s="9">
        <f t="shared" si="1020"/>
        <v>4548.7260526950822</v>
      </c>
      <c r="AI280" s="3">
        <f t="shared" si="1021"/>
        <v>32.860650536896472</v>
      </c>
      <c r="AJ280" s="22">
        <f t="shared" si="1022"/>
        <v>702.34891731157666</v>
      </c>
      <c r="AK280" s="3">
        <f t="shared" si="1023"/>
        <v>6.1445473905383823</v>
      </c>
      <c r="AL280" s="3">
        <f t="shared" si="1024"/>
        <v>1.4501585406360529</v>
      </c>
      <c r="AM280" s="3">
        <f t="shared" si="1025"/>
        <v>7.8483187905279243E-3</v>
      </c>
      <c r="AN280" s="9">
        <f>AL280*1/((AN279+AN281)/2)</f>
        <v>1.4483856812811986</v>
      </c>
      <c r="AO280" s="21">
        <f t="shared" si="1026"/>
        <v>7.8387240014081341E-3</v>
      </c>
      <c r="AP280" s="58">
        <f t="shared" si="1027"/>
        <v>167.49469999999999</v>
      </c>
      <c r="AQ280" s="58">
        <f t="shared" si="1028"/>
        <v>2.0807000000000002</v>
      </c>
      <c r="AR280" s="58">
        <f t="shared" si="1029"/>
        <v>1.2422482621838185</v>
      </c>
      <c r="AS280" s="67">
        <f t="shared" si="1030"/>
        <v>3.1880542460385053E-4</v>
      </c>
      <c r="AT280" s="67">
        <f t="shared" si="1031"/>
        <v>1.5290744127347772E-6</v>
      </c>
      <c r="AU280" s="58">
        <v>0.75</v>
      </c>
      <c r="AV280" s="58">
        <f t="shared" si="1032"/>
        <v>0.375</v>
      </c>
      <c r="AW280" s="58">
        <f t="shared" si="1033"/>
        <v>167.48249999999999</v>
      </c>
      <c r="AX280" s="57">
        <f t="shared" si="1034"/>
        <v>2.2117540505000002</v>
      </c>
      <c r="AY280" s="47">
        <f t="shared" si="1035"/>
        <v>2.3235697895377849</v>
      </c>
      <c r="AZ280" s="9" t="str">
        <f>Input!B280</f>
        <v>7H20-394</v>
      </c>
      <c r="BA280" s="48">
        <f>Input!E280</f>
        <v>394</v>
      </c>
      <c r="BB280" s="58">
        <f t="shared" si="1036"/>
        <v>1127.5316066653584</v>
      </c>
      <c r="BC280" s="22">
        <f t="shared" si="1037"/>
        <v>12.123636586079977</v>
      </c>
      <c r="BD280" s="9">
        <f t="shared" si="1038"/>
        <v>167424.5</v>
      </c>
      <c r="BE280" s="49">
        <f t="shared" si="1039"/>
        <v>1161.7848947688924</v>
      </c>
      <c r="BF280" s="89">
        <f t="shared" si="1040"/>
        <v>1.3873507915977998</v>
      </c>
      <c r="BG280" s="85"/>
      <c r="BH280" s="85"/>
      <c r="BI280" s="85"/>
      <c r="BJ280" s="85"/>
      <c r="BK280" s="85"/>
      <c r="BL280" s="85"/>
      <c r="BM280" s="90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</row>
    <row r="281" spans="1:109" s="155" customFormat="1" ht="15" customHeight="1" x14ac:dyDescent="0.2">
      <c r="A281" s="138">
        <f>Input!A281</f>
        <v>8307</v>
      </c>
      <c r="B281" s="138" t="str">
        <f>Input!B281</f>
        <v>Hu1-13</v>
      </c>
      <c r="C281" s="138">
        <f>Input!O281</f>
        <v>2.06855725149236</v>
      </c>
      <c r="D281" s="138">
        <f>C281*Input!P281/100</f>
        <v>3.8905495777655445E-2</v>
      </c>
      <c r="E281" s="139">
        <f>Input!M281</f>
        <v>2.7190124000259099</v>
      </c>
      <c r="F281" s="140">
        <f>E281*Input!N281/100</f>
        <v>7.1896835632956953E-4</v>
      </c>
      <c r="G281" s="141">
        <f t="shared" si="1015"/>
        <v>374.89742971557246</v>
      </c>
      <c r="H281" s="140">
        <f>G281*Input!L281/100</f>
        <v>4.7216700645583434E-2</v>
      </c>
      <c r="I281" s="138">
        <v>0</v>
      </c>
      <c r="J281" s="142">
        <f>(((C281*$G$4*0.000000001*Input!G281*(234/233))-(I281*0.000000000000001))/Input!F281)*1000000000000</f>
        <v>750.93493599622229</v>
      </c>
      <c r="K281" s="138">
        <f>J281*Input!P281/100</f>
        <v>14.123610047832845</v>
      </c>
      <c r="L281" s="143">
        <f t="shared" si="1016"/>
        <v>10.384884316902758</v>
      </c>
      <c r="M281" s="144">
        <f>L281*Input!P281/100</f>
        <v>0.19531926063502172</v>
      </c>
      <c r="N281" s="138">
        <v>0</v>
      </c>
      <c r="O281" s="142">
        <f>(((G281*$D$4*0.000000001*Input!G281*(238/236))-(N281*0.000000001))/Input!F281)*1000000</f>
        <v>13.709584172724076</v>
      </c>
      <c r="P281" s="138">
        <f>O281*Input!N281/100</f>
        <v>3.6251240334657479E-3</v>
      </c>
      <c r="Q281" s="145">
        <f t="shared" si="1017"/>
        <v>10.228709507039067</v>
      </c>
      <c r="R281" s="146">
        <f>Q281*Input!N281/100</f>
        <v>2.7047020681400503E-3</v>
      </c>
      <c r="S281" s="144">
        <f>Input!S281*0.0000028263/0.000000000155125</f>
        <v>1.0027487931358305</v>
      </c>
      <c r="T281" s="138">
        <f>S281*Input!T281/100</f>
        <v>3.3556416319567421E-3</v>
      </c>
      <c r="U281" s="144">
        <f>S281</f>
        <v>1.0027487931358305</v>
      </c>
      <c r="V281" s="138">
        <f>U281*Input!T281/100</f>
        <v>3.3556416319567421E-3</v>
      </c>
      <c r="W281" s="147">
        <v>0</v>
      </c>
      <c r="X281" s="142">
        <f>((($L$4*0.000000001*Input!G281/Input!W281*(232/229))-(W281*0.000000001))/Input!F281)*1000000000</f>
        <v>0.92225271021741084</v>
      </c>
      <c r="Y281" s="142">
        <f>X281*Input!X281/100</f>
        <v>8.8535167108226478E-3</v>
      </c>
      <c r="Z281" s="142">
        <f t="shared" si="1018"/>
        <v>2.2518772347811464E-4</v>
      </c>
      <c r="AA281" s="142">
        <f>Z281*Input!X281/100</f>
        <v>2.1617754556835122E-6</v>
      </c>
      <c r="AB281" s="143">
        <v>0</v>
      </c>
      <c r="AC281" s="143">
        <v>0</v>
      </c>
      <c r="AD281" s="142">
        <f>(((Input!G281*$L$4*0.000000001*Input!U281*(230/229))-((AB281*0.000000000000001)+(Input!G281*AC281*0.000000000000001)))/Input!F281)*1000000000000</f>
        <v>225.05923849314502</v>
      </c>
      <c r="AE281" s="142">
        <f>AD281*Input!V281/100</f>
        <v>1.1608839400726314</v>
      </c>
      <c r="AF281" s="142">
        <f t="shared" si="1019"/>
        <v>10.260118426246189</v>
      </c>
      <c r="AG281" s="142">
        <f>AF281*Input!V281/100</f>
        <v>5.29229850061688E-2</v>
      </c>
      <c r="AH281" s="138">
        <f t="shared" si="1020"/>
        <v>45562.512324271265</v>
      </c>
      <c r="AI281" s="147">
        <f t="shared" si="1021"/>
        <v>496.53521224556459</v>
      </c>
      <c r="AJ281" s="144">
        <f t="shared" si="1022"/>
        <v>2.7487931358305406</v>
      </c>
      <c r="AK281" s="147">
        <f t="shared" si="1023"/>
        <v>3.3556416319567419</v>
      </c>
      <c r="AL281" s="147">
        <f t="shared" si="1024"/>
        <v>1.0030706629399835</v>
      </c>
      <c r="AM281" s="147">
        <f t="shared" si="1025"/>
        <v>5.1807589421327092E-3</v>
      </c>
      <c r="AN281" s="138">
        <f>AF281/Q281</f>
        <v>1.0030706629399835</v>
      </c>
      <c r="AO281" s="142">
        <f t="shared" si="1026"/>
        <v>5.1807589421327092E-3</v>
      </c>
      <c r="AP281" s="138">
        <f t="shared" si="1027"/>
        <v>768.93640000000005</v>
      </c>
      <c r="AQ281" s="138" t="e">
        <f t="shared" si="1028"/>
        <v>#VALUE!</v>
      </c>
      <c r="AR281" s="138" t="e">
        <f t="shared" si="1029"/>
        <v>#VALUE!</v>
      </c>
      <c r="AS281" s="146">
        <f t="shared" si="1030"/>
        <v>2.2015262367471453E-5</v>
      </c>
      <c r="AT281" s="146">
        <f t="shared" si="1031"/>
        <v>2.1142406668694955E-7</v>
      </c>
      <c r="AU281" s="138">
        <v>0.75</v>
      </c>
      <c r="AV281" s="138">
        <f t="shared" si="1032"/>
        <v>0.375</v>
      </c>
      <c r="AW281" s="138">
        <f t="shared" si="1033"/>
        <v>768.93460000000005</v>
      </c>
      <c r="AX281" s="148">
        <f t="shared" si="1034"/>
        <v>314.55360086920001</v>
      </c>
      <c r="AY281" s="148">
        <f t="shared" si="1035"/>
        <v>862.303324054565</v>
      </c>
      <c r="AZ281" s="138" t="str">
        <f>Input!B281</f>
        <v>Hu1-13</v>
      </c>
      <c r="BA281" s="149">
        <f>Input!E281</f>
        <v>0</v>
      </c>
      <c r="BB281" s="138">
        <f t="shared" si="1036"/>
        <v>24.152836234699816</v>
      </c>
      <c r="BC281" s="144">
        <f t="shared" si="1037"/>
        <v>36.475091013367887</v>
      </c>
      <c r="BD281" s="138">
        <f t="shared" si="1038"/>
        <v>768876.60000000009</v>
      </c>
      <c r="BE281" s="150">
        <f t="shared" si="1039"/>
        <v>431151.66202728252</v>
      </c>
      <c r="BF281" s="151">
        <f t="shared" si="1040"/>
        <v>112.14260927451632</v>
      </c>
      <c r="BG281" s="152"/>
      <c r="BH281" s="152"/>
      <c r="BI281" s="152"/>
      <c r="BJ281" s="152"/>
      <c r="BK281" s="152"/>
      <c r="BL281" s="152"/>
      <c r="BM281" s="156"/>
      <c r="BN281" s="152"/>
      <c r="BO281" s="152"/>
      <c r="BP281" s="152"/>
      <c r="BQ281" s="152"/>
      <c r="BR281" s="152"/>
      <c r="BS281" s="152"/>
      <c r="BT281" s="152"/>
      <c r="BU281" s="152"/>
      <c r="BV281" s="152"/>
      <c r="BW281" s="152"/>
      <c r="BX281" s="152"/>
      <c r="BY281" s="152"/>
      <c r="BZ281" s="152"/>
      <c r="CA281" s="152"/>
      <c r="CB281" s="152"/>
      <c r="CC281" s="152"/>
      <c r="CD281" s="152"/>
      <c r="CE281" s="152"/>
      <c r="CF281" s="152"/>
      <c r="CG281" s="152"/>
      <c r="CH281" s="152"/>
      <c r="CI281" s="152"/>
      <c r="CJ281" s="152"/>
      <c r="CK281" s="152"/>
      <c r="CL281" s="152"/>
      <c r="CM281" s="152"/>
      <c r="CN281" s="152"/>
      <c r="CO281" s="152"/>
      <c r="CP281" s="152"/>
      <c r="CQ281" s="152"/>
      <c r="CR281" s="152"/>
      <c r="CS281" s="152"/>
      <c r="CT281" s="152"/>
      <c r="CU281" s="152"/>
      <c r="CV281" s="152"/>
      <c r="CW281" s="152"/>
      <c r="CX281" s="152"/>
      <c r="CY281" s="152"/>
      <c r="CZ281" s="152"/>
      <c r="DA281" s="152"/>
      <c r="DB281" s="152"/>
      <c r="DC281" s="152"/>
      <c r="DD281" s="152"/>
      <c r="DE281" s="152"/>
    </row>
    <row r="282" spans="1:109" ht="15" customHeight="1" x14ac:dyDescent="0.2">
      <c r="A282" s="9">
        <f>Input!A282</f>
        <v>8478</v>
      </c>
      <c r="B282" s="9" t="str">
        <f>Input!B282</f>
        <v>7H20-418</v>
      </c>
      <c r="C282" s="9">
        <f>Input!O282</f>
        <v>1.1255313165132781</v>
      </c>
      <c r="D282" s="9">
        <f>C282*Input!P282/100</f>
        <v>1.1565552873351698E-2</v>
      </c>
      <c r="E282" s="11">
        <f>Input!M282</f>
        <v>0.88062958841597994</v>
      </c>
      <c r="F282" s="12">
        <f>E282*Input!N282/100</f>
        <v>1.1582104470398185E-4</v>
      </c>
      <c r="G282" s="13">
        <f t="shared" ref="G282:G283" si="1041">E282*137.88</f>
        <v>121.42120765079531</v>
      </c>
      <c r="H282" s="12">
        <f>G282*Input!L282/100</f>
        <v>1.6678832649764743E-2</v>
      </c>
      <c r="I282" s="9">
        <v>0.3</v>
      </c>
      <c r="J282" s="21">
        <f>(((C282*$G$4*0.000000001*Input!G282*(234/233))-(I282*0.000000000000001))/Input!F282)*1000000000000</f>
        <v>54.466288253810127</v>
      </c>
      <c r="K282" s="9">
        <f>J282*Input!P282/100</f>
        <v>0.55967588584393169</v>
      </c>
      <c r="L282" s="14">
        <f t="shared" ref="L282:L283" si="1042">(J282/234)*602200000000*0.0000028263/(365.2425*24*60)</f>
        <v>0.7532291754897702</v>
      </c>
      <c r="M282" s="22">
        <f>L282*Input!P282/100</f>
        <v>7.7399106777987824E-3</v>
      </c>
      <c r="N282" s="9">
        <v>5.0000000000000001E-3</v>
      </c>
      <c r="O282" s="21">
        <f>(((G282*$D$4*0.000000001*Input!G282*(238/236))-(N282*0.000000001))/Input!F282)*1000000</f>
        <v>0.59187009940573354</v>
      </c>
      <c r="P282" s="58">
        <f>O282*Input!N282/100</f>
        <v>7.7843186447467444E-5</v>
      </c>
      <c r="Q282" s="66">
        <f t="shared" ref="Q282:Q283" si="1043">(O282/238.05)*602200000000000000*0.00000000015512/(365.2425*24*60)</f>
        <v>0.44159379573076063</v>
      </c>
      <c r="R282" s="67">
        <f>Q282*Input!N282/100</f>
        <v>5.8078737563578052E-5</v>
      </c>
      <c r="S282" s="65">
        <f>Input!S282*0.0000028263/0.000000000155125</f>
        <v>1.689901314206824</v>
      </c>
      <c r="T282" s="9">
        <f>S282*Input!T282/100</f>
        <v>5.0388631550406428E-3</v>
      </c>
      <c r="U282" s="9">
        <f>S282*1/((U281+U283)/2)</f>
        <v>1.6888485951016101</v>
      </c>
      <c r="V282" s="9">
        <f>U282*Input!T282/100</f>
        <v>5.0357242099038626E-3</v>
      </c>
      <c r="W282" s="3">
        <v>3.0000000000000001E-3</v>
      </c>
      <c r="X282" s="21">
        <f>((($L$4*0.000000001*Input!G282/Input!W282*(232/229))-(W282*0.000000001))/Input!F282)*1000000000</f>
        <v>1.2704510329278844</v>
      </c>
      <c r="Y282" s="21">
        <f>X282*Input!X282/100</f>
        <v>3.768107158751163E-3</v>
      </c>
      <c r="Z282" s="21">
        <f t="shared" ref="Z282:Z283" si="1044">(X282/232)*6.022E+23*0.000000001*0.000000000049475/(365.2425*24*60)</f>
        <v>3.1020779090798982E-4</v>
      </c>
      <c r="AA282" s="21">
        <f>Z282*Input!X282/100</f>
        <v>9.200639515613123E-7</v>
      </c>
      <c r="AB282" s="14">
        <v>0.05</v>
      </c>
      <c r="AC282" s="14">
        <v>0</v>
      </c>
      <c r="AD282" s="21">
        <f>(((Input!G282*$L$4*0.000000001*Input!U282*(230/229))-((AB282*0.000000000000001)+(Input!G282*AC282*0.000000000000001)))/Input!F282)*1000000000000</f>
        <v>13.846354190651031</v>
      </c>
      <c r="AE282" s="21">
        <f>AD282*Input!V282/100</f>
        <v>4.7952402344316115E-2</v>
      </c>
      <c r="AF282" s="21">
        <f t="shared" ref="AF282:AF283" si="1045">(AD282/230)*602200000000*0.0000091577/(365.2425*24*60)</f>
        <v>0.63123484607434555</v>
      </c>
      <c r="AG282" s="21">
        <f>AF282*Input!V282/100</f>
        <v>2.186079230383046E-3</v>
      </c>
      <c r="AH282" s="9">
        <f t="shared" ref="AH282:AH283" si="1046">AF282/Z282</f>
        <v>2034.877474310679</v>
      </c>
      <c r="AI282" s="3">
        <f t="shared" ref="AI282:AI283" si="1047">AH282*SQRT((AG282/AF282)^2+(AA282/Z282)^2)</f>
        <v>9.2783558574702969</v>
      </c>
      <c r="AJ282" s="22">
        <f t="shared" ref="AJ282:AJ283" si="1048">(U282-1)*1000</f>
        <v>688.84859510161016</v>
      </c>
      <c r="AK282" s="3">
        <f t="shared" ref="AK282:AK283" si="1049">V282*1000</f>
        <v>5.0357242099038624</v>
      </c>
      <c r="AL282" s="3">
        <f t="shared" ref="AL282:AL283" si="1050">AF282/Q282</f>
        <v>1.4294468178153683</v>
      </c>
      <c r="AM282" s="3">
        <f t="shared" ref="AM282:AM283" si="1051">AL282*SQRT((R282/Q282)^2+(AG282/AF282)^2)</f>
        <v>4.9539987034561634E-3</v>
      </c>
      <c r="AN282" s="9">
        <f>AL282*1/((AN281+AN283)/2)</f>
        <v>1.4273524612841706</v>
      </c>
      <c r="AO282" s="21">
        <f t="shared" ref="AO282:AO283" si="1052">AN282*SQRT((R282/Q282)^2+(AG282/AF282)^2)</f>
        <v>4.9467403435012368E-3</v>
      </c>
      <c r="AP282" s="58">
        <f t="shared" ref="AP282:AP283" si="1053">ThU_Alter_Kombi(AN282,U282)</f>
        <v>165.52209999999999</v>
      </c>
      <c r="AQ282" s="58">
        <f t="shared" ref="AQ282:AQ283" si="1054">Montealter(AN282,AO282,U282,V282)</f>
        <v>1.7493000000000001</v>
      </c>
      <c r="AR282" s="58">
        <f t="shared" ref="AR282:AR283" si="1055">(AQ282/AP282)*100</f>
        <v>1.05683772740921</v>
      </c>
      <c r="AS282" s="67">
        <f t="shared" ref="AS282:AS283" si="1056">Z282/Q282</f>
        <v>7.0247316404128837E-4</v>
      </c>
      <c r="AT282" s="67">
        <f t="shared" ref="AT282:AT283" si="1057">AS282*SQRT((Y282/X282)^2+(P282/O282)^2)</f>
        <v>2.085554855538872E-6</v>
      </c>
      <c r="AU282" s="58">
        <v>0.75</v>
      </c>
      <c r="AV282" s="58">
        <f t="shared" ref="AV282:AV283" si="1058">AU282/2</f>
        <v>0.375</v>
      </c>
      <c r="AW282" s="58">
        <f t="shared" ref="AW282:AW283" si="1059">marincorr_age(AN282,U282,AS282,AU282)</f>
        <v>165.49459999999999</v>
      </c>
      <c r="AX282" s="57">
        <f t="shared" ref="AX282:AX283" si="1060">marincorr_age_error(AN282, AO282, U282, V282, AS282, AT282, AU282, AV282)</f>
        <v>1.5184793560000001</v>
      </c>
      <c r="AY282" s="47">
        <f t="shared" ref="AY282:AY283" si="1061">SQRT(((AU282*EXP(-0.0000091577*AW282*1000))/(0.0000091577*(EXP(-0.0000091577*AW282*1000)+(AJ282/1000)*EXP(-(0.0000091577-0.0000028263)*AW282*1000)-AS282*AU282*EXP(-0.0000091577*AW282*1000))))^2*AT282^2+((AS282*EXP(-0.0000091577*AW282*1000))/(0.0000091577*(EXP(-0.0000091577*AW282*1000)+(AJ282/1000)*EXP(-(0.0000091577-0.0000028263)*AW282*1000)-AS282*AU282*EXP(-0.0000091577*AW282*1000))))^2*AV282^2+((0.0000091577/(0.0000091577-0.0000028263))*(EXP(-(0.0000091577-0.0000028263)*AW282*1000)-1)/(0.0000091577*(EXP(-0.0000091577*AW282*1000)+(AJ282/1000)*EXP(-(0.0000091577-0.0000028263)*AW282*1000)-AS282*AU282*EXP(-0.0000091577*AW282*1000))))^2*T282^2+(1/(0.0000091577*(EXP(-0.0000091577*AW282*1000)+(AJ282/1000)*EXP(-(0.0000091577-0.0000028263)*AW282*1000)-AS282*AU282*EXP(-0.0000091577*AW282*1000))))^2*AO282^2)/1000</f>
        <v>1.6210723688183917</v>
      </c>
      <c r="AZ282" s="9" t="str">
        <f>Input!B282</f>
        <v>7H20-418</v>
      </c>
      <c r="BA282" s="48">
        <f>Input!E282</f>
        <v>418</v>
      </c>
      <c r="BB282" s="58">
        <f t="shared" ref="BB282:BB283" si="1062">((U282-1)*EXP(0.0000028263*AW282*1000))*1000</f>
        <v>1099.6628249046262</v>
      </c>
      <c r="BC282" s="22">
        <f t="shared" ref="BC282:BC283" si="1063">SQRT((EXP(0.0000028263*AW282*1000)*V282)^2+((U282-1)*0.0000028263*EXP(0.0000028263*AW282*1000)*AX282*1000)^2)*1000</f>
        <v>9.3218539242547269</v>
      </c>
      <c r="BD282" s="9">
        <f t="shared" ref="BD282:BD283" si="1064">AW282*1000-58</f>
        <v>165436.59999999998</v>
      </c>
      <c r="BE282" s="49">
        <f t="shared" ref="BE282:BE283" si="1065">AY282/2*1000</f>
        <v>810.53618440919581</v>
      </c>
      <c r="BF282" s="89">
        <f t="shared" ref="BF282:BF283" si="1066">AY282/AW282*100</f>
        <v>0.97953188129304025</v>
      </c>
      <c r="BG282" s="85"/>
      <c r="BH282" s="85"/>
      <c r="BI282" s="85"/>
      <c r="BJ282" s="85"/>
      <c r="BK282" s="85"/>
      <c r="BL282" s="85"/>
      <c r="BM282" s="90"/>
      <c r="BN282" s="85"/>
      <c r="BO282" s="85"/>
      <c r="BP282" s="85"/>
      <c r="BQ282" s="85"/>
      <c r="BR282" s="85"/>
      <c r="BS282" s="85"/>
      <c r="BT282" s="85"/>
      <c r="BU282" s="85"/>
      <c r="BV282" s="85"/>
      <c r="BW282" s="85"/>
      <c r="BX282" s="85"/>
      <c r="BY282" s="85"/>
      <c r="BZ282" s="85"/>
      <c r="CA282" s="85"/>
      <c r="CB282" s="85"/>
      <c r="CC282" s="85"/>
      <c r="CD282" s="85"/>
      <c r="CE282" s="85"/>
      <c r="CF282" s="85"/>
      <c r="CG282" s="85"/>
      <c r="CH282" s="85"/>
      <c r="CI282" s="85"/>
      <c r="CJ282" s="85"/>
      <c r="CK282" s="85"/>
      <c r="CL282" s="85"/>
      <c r="CM282" s="85"/>
      <c r="CN282" s="85"/>
      <c r="CO282" s="85"/>
      <c r="CP282" s="85"/>
      <c r="CQ282" s="85"/>
      <c r="CR282" s="85"/>
      <c r="CS282" s="85"/>
      <c r="CT282" s="85"/>
      <c r="CU282" s="85"/>
      <c r="CV282" s="85"/>
      <c r="CW282" s="85"/>
      <c r="CX282" s="85"/>
      <c r="CY282" s="85"/>
      <c r="CZ282" s="85"/>
      <c r="DA282" s="85"/>
      <c r="DB282" s="85"/>
      <c r="DC282" s="85"/>
      <c r="DD282" s="85"/>
      <c r="DE282" s="85"/>
    </row>
    <row r="283" spans="1:109" s="155" customFormat="1" ht="15" customHeight="1" x14ac:dyDescent="0.2">
      <c r="A283" s="138">
        <f>Input!A283</f>
        <v>8307</v>
      </c>
      <c r="B283" s="138" t="str">
        <f>Input!B283</f>
        <v>Hu1-13</v>
      </c>
      <c r="C283" s="138">
        <f>Input!O283</f>
        <v>2.0531286561855415</v>
      </c>
      <c r="D283" s="138">
        <f>C283*Input!P283/100</f>
        <v>2.0070757399522424E-2</v>
      </c>
      <c r="E283" s="139">
        <f>Input!M283</f>
        <v>2.7194374968846811</v>
      </c>
      <c r="F283" s="140">
        <f>E283*Input!N283/100</f>
        <v>3.1184711923916517E-4</v>
      </c>
      <c r="G283" s="141">
        <f t="shared" si="1041"/>
        <v>374.95604207045983</v>
      </c>
      <c r="H283" s="140">
        <f>G283*Input!L283/100</f>
        <v>3.0807467374526287E-2</v>
      </c>
      <c r="I283" s="138">
        <v>0</v>
      </c>
      <c r="J283" s="142">
        <f>(((C283*$G$4*0.000000001*Input!G283*(234/233))-(I283*0.000000000000001))/Input!F283)*1000000000000</f>
        <v>745.33399301005227</v>
      </c>
      <c r="K283" s="138">
        <f>J283*Input!P283/100</f>
        <v>7.2861570122521435</v>
      </c>
      <c r="L283" s="143">
        <f t="shared" si="1042"/>
        <v>10.307427346679662</v>
      </c>
      <c r="M283" s="144">
        <f>L283*Input!P283/100</f>
        <v>0.10076225523672934</v>
      </c>
      <c r="N283" s="138">
        <v>0</v>
      </c>
      <c r="O283" s="142">
        <f>(((G283*$D$4*0.000000001*Input!G283*(238/236))-(N283*0.000000001))/Input!F283)*1000000</f>
        <v>13.711727561686489</v>
      </c>
      <c r="P283" s="138">
        <f>O283*Input!N283/100</f>
        <v>1.5723702952550403E-3</v>
      </c>
      <c r="Q283" s="145">
        <f t="shared" si="1043"/>
        <v>10.230308687785973</v>
      </c>
      <c r="R283" s="146">
        <f>Q283*Input!N283/100</f>
        <v>1.173144187674171E-3</v>
      </c>
      <c r="S283" s="144">
        <f>Input!S283*0.0000028263/0.000000000155125</f>
        <v>0.99849787765309317</v>
      </c>
      <c r="T283" s="138">
        <f>S283*Input!T283/100</f>
        <v>1.7855512341644066E-3</v>
      </c>
      <c r="U283" s="144">
        <f>S283</f>
        <v>0.99849787765309317</v>
      </c>
      <c r="V283" s="138">
        <f>U283*Input!T283/100</f>
        <v>1.7855512341644066E-3</v>
      </c>
      <c r="W283" s="147">
        <v>0</v>
      </c>
      <c r="X283" s="142">
        <f>((($L$4*0.000000001*Input!G283/Input!W283*(232/229))-(W283*0.000000001))/Input!F283)*1000000000</f>
        <v>0.88071960719909026</v>
      </c>
      <c r="Y283" s="142">
        <f>X283*Input!X283/100</f>
        <v>3.2587542933850107E-3</v>
      </c>
      <c r="Z283" s="142">
        <f t="shared" si="1044"/>
        <v>2.1504652810502346E-4</v>
      </c>
      <c r="AA283" s="142">
        <f>Z283*Input!X283/100</f>
        <v>7.9569455591939657E-7</v>
      </c>
      <c r="AB283" s="143">
        <v>0</v>
      </c>
      <c r="AC283" s="143">
        <v>0</v>
      </c>
      <c r="AD283" s="142">
        <f>(((Input!G283*$L$4*0.000000001*Input!U283*(230/229))-((AB283*0.000000000000001)+(Input!G283*AC283*0.000000000000001)))/Input!F283)*1000000000000</f>
        <v>224.37481905277855</v>
      </c>
      <c r="AE283" s="142">
        <f>AD283*Input!V283/100</f>
        <v>0.63701137583704504</v>
      </c>
      <c r="AF283" s="142">
        <f t="shared" si="1045"/>
        <v>10.228916754373479</v>
      </c>
      <c r="AG283" s="142">
        <f>AF283*Input!V283/100</f>
        <v>2.9040408199697939E-2</v>
      </c>
      <c r="AH283" s="138">
        <f t="shared" si="1046"/>
        <v>47566.063235291695</v>
      </c>
      <c r="AI283" s="147">
        <f t="shared" si="1047"/>
        <v>221.83833293885388</v>
      </c>
      <c r="AJ283" s="144">
        <f t="shared" si="1048"/>
        <v>-1.5021223469068312</v>
      </c>
      <c r="AK283" s="147">
        <f t="shared" si="1049"/>
        <v>1.7855512341644066</v>
      </c>
      <c r="AL283" s="147">
        <f t="shared" si="1050"/>
        <v>0.99986394023338165</v>
      </c>
      <c r="AM283" s="147">
        <f t="shared" si="1051"/>
        <v>2.8409785778548842E-3</v>
      </c>
      <c r="AN283" s="138">
        <f>AF283/Q283</f>
        <v>0.99986394023338165</v>
      </c>
      <c r="AO283" s="142">
        <f t="shared" si="1052"/>
        <v>2.8409785778548842E-3</v>
      </c>
      <c r="AP283" s="138" t="str">
        <f t="shared" si="1053"/>
        <v>Out of range</v>
      </c>
      <c r="AQ283" s="138" t="e">
        <f t="shared" si="1054"/>
        <v>#VALUE!</v>
      </c>
      <c r="AR283" s="138" t="e">
        <f t="shared" si="1055"/>
        <v>#VALUE!</v>
      </c>
      <c r="AS283" s="146">
        <f t="shared" si="1056"/>
        <v>2.1020531703189837E-5</v>
      </c>
      <c r="AT283" s="146">
        <f t="shared" si="1057"/>
        <v>7.7815501060917792E-8</v>
      </c>
      <c r="AU283" s="138">
        <v>0.75</v>
      </c>
      <c r="AV283" s="138">
        <f t="shared" si="1058"/>
        <v>0.375</v>
      </c>
      <c r="AW283" s="138" t="str">
        <f t="shared" si="1059"/>
        <v>Out of range</v>
      </c>
      <c r="AX283" s="148">
        <f t="shared" si="1060"/>
        <v>325.00266915639997</v>
      </c>
      <c r="AY283" s="148" t="e">
        <f t="shared" si="1061"/>
        <v>#VALUE!</v>
      </c>
      <c r="AZ283" s="138" t="str">
        <f>Input!B283</f>
        <v>Hu1-13</v>
      </c>
      <c r="BA283" s="149">
        <f>Input!E283</f>
        <v>0</v>
      </c>
      <c r="BB283" s="138" t="e">
        <f t="shared" si="1062"/>
        <v>#VALUE!</v>
      </c>
      <c r="BC283" s="144" t="e">
        <f t="shared" si="1063"/>
        <v>#VALUE!</v>
      </c>
      <c r="BD283" s="138" t="e">
        <f t="shared" si="1064"/>
        <v>#VALUE!</v>
      </c>
      <c r="BE283" s="150" t="e">
        <f t="shared" si="1065"/>
        <v>#VALUE!</v>
      </c>
      <c r="BF283" s="151" t="e">
        <f t="shared" si="1066"/>
        <v>#VALUE!</v>
      </c>
      <c r="BG283" s="152"/>
      <c r="BH283" s="152"/>
      <c r="BI283" s="152"/>
      <c r="BJ283" s="152"/>
      <c r="BK283" s="152"/>
      <c r="BL283" s="152"/>
      <c r="BM283" s="156"/>
      <c r="BN283" s="152"/>
      <c r="BO283" s="152"/>
      <c r="BP283" s="152"/>
      <c r="BQ283" s="152"/>
      <c r="BR283" s="152"/>
      <c r="BS283" s="152"/>
      <c r="BT283" s="152"/>
      <c r="BU283" s="152"/>
      <c r="BV283" s="152"/>
      <c r="BW283" s="152"/>
      <c r="BX283" s="152"/>
      <c r="BY283" s="152"/>
      <c r="BZ283" s="152"/>
      <c r="CA283" s="152"/>
      <c r="CB283" s="152"/>
      <c r="CC283" s="152"/>
      <c r="CD283" s="152"/>
      <c r="CE283" s="152"/>
      <c r="CF283" s="152"/>
      <c r="CG283" s="152"/>
      <c r="CH283" s="152"/>
      <c r="CI283" s="152"/>
      <c r="CJ283" s="152"/>
      <c r="CK283" s="152"/>
      <c r="CL283" s="152"/>
      <c r="CM283" s="152"/>
      <c r="CN283" s="152"/>
      <c r="CO283" s="152"/>
      <c r="CP283" s="152"/>
      <c r="CQ283" s="152"/>
      <c r="CR283" s="152"/>
      <c r="CS283" s="152"/>
      <c r="CT283" s="152"/>
      <c r="CU283" s="152"/>
      <c r="CV283" s="152"/>
      <c r="CW283" s="152"/>
      <c r="CX283" s="152"/>
      <c r="CY283" s="152"/>
      <c r="CZ283" s="152"/>
      <c r="DA283" s="152"/>
      <c r="DB283" s="152"/>
      <c r="DC283" s="152"/>
      <c r="DD283" s="152"/>
      <c r="DE283" s="152"/>
    </row>
    <row r="284" spans="1:109" s="76" customFormat="1" ht="15" customHeight="1" x14ac:dyDescent="0.2">
      <c r="A284" s="58"/>
      <c r="B284" s="58"/>
      <c r="C284" s="58"/>
      <c r="D284" s="58"/>
      <c r="E284" s="60"/>
      <c r="F284" s="61"/>
      <c r="G284" s="59"/>
      <c r="H284" s="61"/>
      <c r="I284" s="58"/>
      <c r="J284" s="63"/>
      <c r="K284" s="58"/>
      <c r="L284" s="64"/>
      <c r="M284" s="65"/>
      <c r="N284" s="58"/>
      <c r="O284" s="63"/>
      <c r="P284" s="58"/>
      <c r="Q284" s="66"/>
      <c r="R284" s="67"/>
      <c r="S284" s="65"/>
      <c r="T284" s="58"/>
      <c r="U284" s="58"/>
      <c r="V284" s="58"/>
      <c r="W284" s="68"/>
      <c r="X284" s="63"/>
      <c r="Y284" s="63"/>
      <c r="Z284" s="63"/>
      <c r="AA284" s="63"/>
      <c r="AB284" s="64"/>
      <c r="AC284" s="64"/>
      <c r="AD284" s="63"/>
      <c r="AE284" s="63"/>
      <c r="AF284" s="63"/>
      <c r="AG284" s="63"/>
      <c r="AH284" s="58"/>
      <c r="AI284" s="68"/>
      <c r="AJ284" s="65"/>
      <c r="AK284" s="68"/>
      <c r="AL284" s="68"/>
      <c r="AM284" s="68"/>
      <c r="AN284" s="58"/>
      <c r="AO284" s="63"/>
      <c r="AP284" s="58"/>
      <c r="AQ284" s="58"/>
      <c r="AR284" s="58"/>
      <c r="AS284" s="67"/>
      <c r="AT284" s="67"/>
      <c r="AU284" s="58"/>
      <c r="AV284" s="58"/>
      <c r="AW284" s="58"/>
      <c r="AX284" s="57"/>
      <c r="AY284" s="57"/>
      <c r="AZ284" s="58"/>
      <c r="BA284" s="69"/>
      <c r="BB284" s="58"/>
      <c r="BC284" s="65"/>
      <c r="BD284" s="58"/>
      <c r="BE284" s="62"/>
      <c r="BF284" s="74"/>
      <c r="BG284" s="75"/>
      <c r="BH284" s="75"/>
      <c r="BI284" s="75"/>
      <c r="BJ284" s="75"/>
      <c r="BK284" s="75"/>
      <c r="BL284" s="75"/>
      <c r="BM284" s="103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</row>
    <row r="285" spans="1:109" s="155" customFormat="1" ht="15" customHeight="1" x14ac:dyDescent="0.2">
      <c r="A285" s="138">
        <f>Input!A285</f>
        <v>8307</v>
      </c>
      <c r="B285" s="138" t="str">
        <f>Input!B285</f>
        <v>Hu1-13</v>
      </c>
      <c r="C285" s="138">
        <f>Input!O285</f>
        <v>2.1017965335421116</v>
      </c>
      <c r="D285" s="138">
        <f>C285*Input!P285/100</f>
        <v>2.3838487355030785E-2</v>
      </c>
      <c r="E285" s="139">
        <f>Input!M285</f>
        <v>2.7193245692316417</v>
      </c>
      <c r="F285" s="140">
        <f>E285*Input!N285/100</f>
        <v>5.1395116064735481E-4</v>
      </c>
      <c r="G285" s="141">
        <f t="shared" ref="G285:G293" si="1067">E285*137.88</f>
        <v>374.94047160565873</v>
      </c>
      <c r="H285" s="140">
        <f>G285*Input!L285/100</f>
        <v>2.7191572296567563E-2</v>
      </c>
      <c r="I285" s="138">
        <v>0</v>
      </c>
      <c r="J285" s="142">
        <f>(((C285*$G$4*0.000000001*Input!G285*(234/233))-(I285*0.000000000000001))/Input!F285)*1000000000000</f>
        <v>763.00157718808816</v>
      </c>
      <c r="K285" s="138">
        <f>J285*Input!P285/100</f>
        <v>8.6539316053650506</v>
      </c>
      <c r="L285" s="143">
        <f t="shared" ref="L285:L293" si="1068">(J285/234)*602200000000*0.0000028263/(365.2425*24*60)</f>
        <v>10.551757193452122</v>
      </c>
      <c r="M285" s="144">
        <f>L285*Input!P285/100</f>
        <v>0.1196775836362962</v>
      </c>
      <c r="N285" s="138">
        <v>0</v>
      </c>
      <c r="O285" s="142">
        <f>(((G285*$D$4*0.000000001*Input!G285*(238/236))-(N285*0.000000001))/Input!F285)*1000000</f>
        <v>13.711158167017761</v>
      </c>
      <c r="P285" s="138">
        <f>O285*Input!N285/100</f>
        <v>2.5914029290550495E-3</v>
      </c>
      <c r="Q285" s="145">
        <f t="shared" ref="Q285:Q293" si="1069">(O285/238.05)*602200000000000000*0.00000000015512/(365.2425*24*60)</f>
        <v>10.229883862890636</v>
      </c>
      <c r="R285" s="146">
        <f>Q285*Input!N285/100</f>
        <v>1.9334435999693355E-3</v>
      </c>
      <c r="S285" s="144">
        <f>Input!S285*0.0000028263/0.000000000155125</f>
        <v>1.0006439764570618</v>
      </c>
      <c r="T285" s="138">
        <f>S285*Input!T285/100</f>
        <v>2.0767409586665677E-3</v>
      </c>
      <c r="U285" s="144">
        <f>S285</f>
        <v>1.0006439764570618</v>
      </c>
      <c r="V285" s="138">
        <f>U285*Input!T285/100</f>
        <v>2.0767409586665677E-3</v>
      </c>
      <c r="W285" s="147">
        <v>0</v>
      </c>
      <c r="X285" s="142">
        <f>((($L$4*0.000000001*Input!G285/Input!W285*(232/229))-(W285*0.000000001))/Input!F285)*1000000000</f>
        <v>0.99686473901718642</v>
      </c>
      <c r="Y285" s="142">
        <f>X285*Input!X285/100</f>
        <v>5.6333281544582196E-3</v>
      </c>
      <c r="Z285" s="142">
        <f t="shared" ref="Z285:Z293" si="1070">(X285/232)*6.022E+23*0.000000001*0.000000000049475/(365.2425*24*60)</f>
        <v>2.4340584604187941E-4</v>
      </c>
      <c r="AA285" s="142">
        <f>Z285*Input!X285/100</f>
        <v>1.3754975492656102E-6</v>
      </c>
      <c r="AB285" s="143">
        <v>0</v>
      </c>
      <c r="AC285" s="143">
        <v>0</v>
      </c>
      <c r="AD285" s="142">
        <f>(((Input!G285*$L$4*0.000000001*Input!U285*(230/229))-((AB285*0.000000000000001)+(Input!G285*AC285*0.000000000000001)))/Input!F285)*1000000000000</f>
        <v>224.67894843137978</v>
      </c>
      <c r="AE285" s="142">
        <f>AD285*Input!V285/100</f>
        <v>0.77097303879987988</v>
      </c>
      <c r="AF285" s="142">
        <f t="shared" ref="AF285:AF293" si="1071">(AD285/230)*602200000000*0.0000091577/(365.2425*24*60)</f>
        <v>10.242781563755406</v>
      </c>
      <c r="AG285" s="142">
        <f>AF285*Input!V285/100</f>
        <v>3.5147522645557164E-2</v>
      </c>
      <c r="AH285" s="138">
        <f t="shared" ref="AH285:AH293" si="1072">AF285/Z285</f>
        <v>42081.082810119013</v>
      </c>
      <c r="AI285" s="147">
        <f t="shared" ref="AI285:AI293" si="1073">AH285*SQRT((AG285/AF285)^2+(AA285/Z285)^2)</f>
        <v>278.2101263115224</v>
      </c>
      <c r="AJ285" s="144">
        <f t="shared" ref="AJ285:AJ293" si="1074">(U285-1)*1000</f>
        <v>0.64397645706182338</v>
      </c>
      <c r="AK285" s="147">
        <f t="shared" ref="AK285:AK293" si="1075">V285*1000</f>
        <v>2.0767409586665675</v>
      </c>
      <c r="AL285" s="147">
        <f t="shared" ref="AL285:AL293" si="1076">AF285/Q285</f>
        <v>1.0012607866362546</v>
      </c>
      <c r="AM285" s="147">
        <f t="shared" ref="AM285:AM293" si="1077">AL285*SQRT((R285/Q285)^2+(AG285/AF285)^2)</f>
        <v>3.4409770135580722E-3</v>
      </c>
      <c r="AN285" s="138">
        <f>AF285/Q285</f>
        <v>1.0012607866362546</v>
      </c>
      <c r="AO285" s="142">
        <f t="shared" ref="AO285:AO293" si="1078">AN285*SQRT((R285/Q285)^2+(AG285/AF285)^2)</f>
        <v>3.4409770135580722E-3</v>
      </c>
      <c r="AP285" s="138" t="str">
        <f t="shared" ref="AP285:AP293" si="1079">ThU_Alter_Kombi(AN285,U285)</f>
        <v>Out of range</v>
      </c>
      <c r="AQ285" s="138" t="e">
        <f t="shared" ref="AQ285:AQ293" si="1080">Montealter(AN285,AO285,U285,V285)</f>
        <v>#VALUE!</v>
      </c>
      <c r="AR285" s="138" t="e">
        <f t="shared" ref="AR285:AR293" si="1081">(AQ285/AP285)*100</f>
        <v>#VALUE!</v>
      </c>
      <c r="AS285" s="146">
        <f t="shared" ref="AS285:AS293" si="1082">Z285/Q285</f>
        <v>2.379360795334589E-5</v>
      </c>
      <c r="AT285" s="146">
        <f t="shared" ref="AT285:AT293" si="1083">AS285*SQRT((Y285/X285)^2+(P285/O285)^2)</f>
        <v>1.3453394479193474E-7</v>
      </c>
      <c r="AU285" s="138">
        <v>0.75</v>
      </c>
      <c r="AV285" s="138">
        <f t="shared" ref="AV285:AV293" si="1084">AU285/2</f>
        <v>0.375</v>
      </c>
      <c r="AW285" s="138" t="str">
        <f t="shared" ref="AW285:AW293" si="1085">marincorr_age(AN285,U285,AS285,AU285)</f>
        <v>Out of range</v>
      </c>
      <c r="AX285" s="148">
        <f t="shared" ref="AX285:AX293" si="1086">marincorr_age_error(AN285, AO285, U285, V285, AS285, AT285, AU285, AV285)</f>
        <v>335.02275512900002</v>
      </c>
      <c r="AY285" s="148" t="e">
        <f t="shared" ref="AY285:AY293" si="1087">SQRT(((AU285*EXP(-0.0000091577*AW285*1000))/(0.0000091577*(EXP(-0.0000091577*AW285*1000)+(AJ285/1000)*EXP(-(0.0000091577-0.0000028263)*AW285*1000)-AS285*AU285*EXP(-0.0000091577*AW285*1000))))^2*AT285^2+((AS285*EXP(-0.0000091577*AW285*1000))/(0.0000091577*(EXP(-0.0000091577*AW285*1000)+(AJ285/1000)*EXP(-(0.0000091577-0.0000028263)*AW285*1000)-AS285*AU285*EXP(-0.0000091577*AW285*1000))))^2*AV285^2+((0.0000091577/(0.0000091577-0.0000028263))*(EXP(-(0.0000091577-0.0000028263)*AW285*1000)-1)/(0.0000091577*(EXP(-0.0000091577*AW285*1000)+(AJ285/1000)*EXP(-(0.0000091577-0.0000028263)*AW285*1000)-AS285*AU285*EXP(-0.0000091577*AW285*1000))))^2*T285^2+(1/(0.0000091577*(EXP(-0.0000091577*AW285*1000)+(AJ285/1000)*EXP(-(0.0000091577-0.0000028263)*AW285*1000)-AS285*AU285*EXP(-0.0000091577*AW285*1000))))^2*AO285^2)/1000</f>
        <v>#VALUE!</v>
      </c>
      <c r="AZ285" s="138" t="str">
        <f>Input!B285</f>
        <v>Hu1-13</v>
      </c>
      <c r="BA285" s="149">
        <f>Input!E285</f>
        <v>0</v>
      </c>
      <c r="BB285" s="138" t="e">
        <f t="shared" ref="BB285:BB293" si="1088">((U285-1)*EXP(0.0000028263*AW285*1000))*1000</f>
        <v>#VALUE!</v>
      </c>
      <c r="BC285" s="144" t="e">
        <f t="shared" ref="BC285:BC293" si="1089">SQRT((EXP(0.0000028263*AW285*1000)*V285)^2+((U285-1)*0.0000028263*EXP(0.0000028263*AW285*1000)*AX285*1000)^2)*1000</f>
        <v>#VALUE!</v>
      </c>
      <c r="BD285" s="138" t="e">
        <f t="shared" ref="BD285:BD293" si="1090">AW285*1000-58</f>
        <v>#VALUE!</v>
      </c>
      <c r="BE285" s="150" t="e">
        <f t="shared" ref="BE285:BE293" si="1091">AY285/2*1000</f>
        <v>#VALUE!</v>
      </c>
      <c r="BF285" s="151" t="e">
        <f t="shared" ref="BF285:BF293" si="1092">AY285/AW285*100</f>
        <v>#VALUE!</v>
      </c>
      <c r="BG285" s="152"/>
      <c r="BH285" s="152"/>
      <c r="BI285" s="152"/>
      <c r="BJ285" s="152"/>
      <c r="BK285" s="152"/>
      <c r="BL285" s="152"/>
      <c r="BM285" s="156"/>
      <c r="BN285" s="152"/>
      <c r="BO285" s="152"/>
      <c r="BP285" s="152"/>
      <c r="BQ285" s="152"/>
      <c r="BR285" s="152"/>
      <c r="BS285" s="152"/>
      <c r="BT285" s="152"/>
      <c r="BU285" s="152"/>
      <c r="BV285" s="152"/>
      <c r="BW285" s="152"/>
      <c r="BX285" s="152"/>
      <c r="BY285" s="152"/>
      <c r="BZ285" s="152"/>
      <c r="CA285" s="152"/>
      <c r="CB285" s="152"/>
      <c r="CC285" s="152"/>
      <c r="CD285" s="152"/>
      <c r="CE285" s="152"/>
      <c r="CF285" s="152"/>
      <c r="CG285" s="152"/>
      <c r="CH285" s="152"/>
      <c r="CI285" s="152"/>
      <c r="CJ285" s="152"/>
      <c r="CK285" s="152"/>
      <c r="CL285" s="152"/>
      <c r="CM285" s="152"/>
      <c r="CN285" s="152"/>
      <c r="CO285" s="152"/>
      <c r="CP285" s="152"/>
      <c r="CQ285" s="152"/>
      <c r="CR285" s="152"/>
      <c r="CS285" s="152"/>
      <c r="CT285" s="152"/>
      <c r="CU285" s="152"/>
      <c r="CV285" s="152"/>
      <c r="CW285" s="152"/>
      <c r="CX285" s="152"/>
      <c r="CY285" s="152"/>
      <c r="CZ285" s="152"/>
      <c r="DA285" s="152"/>
      <c r="DB285" s="152"/>
      <c r="DC285" s="152"/>
      <c r="DD285" s="152"/>
      <c r="DE285" s="152"/>
    </row>
    <row r="286" spans="1:109" ht="15" customHeight="1" x14ac:dyDescent="0.2">
      <c r="A286" s="9">
        <f>Input!A286</f>
        <v>8479</v>
      </c>
      <c r="B286" s="9" t="str">
        <f>Input!B286</f>
        <v>7H20-421</v>
      </c>
      <c r="C286" s="9">
        <f>Input!O286</f>
        <v>0.99052042114141459</v>
      </c>
      <c r="D286" s="9">
        <f>C286*Input!P286/100</f>
        <v>4.3221547936706396E-3</v>
      </c>
      <c r="E286" s="11">
        <f>Input!M286</f>
        <v>0.77961570288145554</v>
      </c>
      <c r="F286" s="12">
        <f>E286*Input!N286/100</f>
        <v>6.1736211707892746E-5</v>
      </c>
      <c r="G286" s="13">
        <f t="shared" si="1067"/>
        <v>107.49341311329509</v>
      </c>
      <c r="H286" s="12">
        <f>G286*Input!L286/100</f>
        <v>1.1775309772142209E-2</v>
      </c>
      <c r="I286" s="9">
        <v>0.3</v>
      </c>
      <c r="J286" s="21">
        <f>(((C286*$G$4*0.000000001*Input!G286*(234/233))-(I286*0.000000000000001))/Input!F286)*1000000000000</f>
        <v>47.052417886575284</v>
      </c>
      <c r="K286" s="9">
        <f>J286*Input!P286/100</f>
        <v>0.20531412496060095</v>
      </c>
      <c r="L286" s="14">
        <f t="shared" si="1068"/>
        <v>0.6507007373873317</v>
      </c>
      <c r="M286" s="22">
        <f>L286*Input!P286/100</f>
        <v>2.8393451071940601E-3</v>
      </c>
      <c r="N286" s="9">
        <v>5.0000000000000001E-3</v>
      </c>
      <c r="O286" s="21">
        <f>(((G286*$D$4*0.000000001*Input!G286*(238/236))-(N286*0.000000001))/Input!F286)*1000000</f>
        <v>0.51435166164227464</v>
      </c>
      <c r="P286" s="58">
        <f>O286*Input!N286/100</f>
        <v>4.0730481643828883E-5</v>
      </c>
      <c r="Q286" s="66">
        <f t="shared" si="1069"/>
        <v>0.38375735289397117</v>
      </c>
      <c r="R286" s="67">
        <f>Q286*Input!N286/100</f>
        <v>3.0388978948420639E-5</v>
      </c>
      <c r="S286" s="65">
        <f>Input!S286*0.0000028263/0.000000000155125</f>
        <v>1.6847610197317981</v>
      </c>
      <c r="T286" s="9">
        <f>S286*Input!T286/100</f>
        <v>3.3842460017337673E-3</v>
      </c>
      <c r="U286" s="9">
        <f>S286*1/((U285+U287)/2)</f>
        <v>1.6844857595158247</v>
      </c>
      <c r="V286" s="9">
        <f>U286*Input!T286/100</f>
        <v>3.3836930756662516E-3</v>
      </c>
      <c r="W286" s="3">
        <v>3.0000000000000001E-3</v>
      </c>
      <c r="X286" s="21">
        <f>((($L$4*0.000000001*Input!G286/Input!W286*(232/229))-(W286*0.000000001))/Input!F286)*1000000000</f>
        <v>0.39398817970580502</v>
      </c>
      <c r="Y286" s="21">
        <f>X286*Input!X286/100</f>
        <v>1.1130995902056296E-3</v>
      </c>
      <c r="Z286" s="21">
        <f t="shared" si="1070"/>
        <v>9.6200640325927027E-5</v>
      </c>
      <c r="AA286" s="21">
        <f>Z286*Input!X286/100</f>
        <v>2.7178707088183948E-7</v>
      </c>
      <c r="AB286" s="14">
        <v>0.05</v>
      </c>
      <c r="AC286" s="14">
        <v>0</v>
      </c>
      <c r="AD286" s="21">
        <f>(((Input!G286*$L$4*0.000000001*Input!U286*(230/229))-((AB286*0.000000000000001)+(Input!G286*AC286*0.000000000000001)))/Input!F286)*1000000000000</f>
        <v>11.947804525798208</v>
      </c>
      <c r="AE286" s="21">
        <f>AD286*Input!V286/100</f>
        <v>4.3132320954403502E-2</v>
      </c>
      <c r="AF286" s="21">
        <f t="shared" si="1071"/>
        <v>0.5446827696969373</v>
      </c>
      <c r="AG286" s="21">
        <f>AF286*Input!V286/100</f>
        <v>1.9663388357395476E-3</v>
      </c>
      <c r="AH286" s="9">
        <f t="shared" si="1072"/>
        <v>5661.945365972163</v>
      </c>
      <c r="AI286" s="3">
        <f t="shared" si="1073"/>
        <v>25.955166718108909</v>
      </c>
      <c r="AJ286" s="22">
        <f t="shared" si="1074"/>
        <v>684.48575951582472</v>
      </c>
      <c r="AK286" s="3">
        <f t="shared" si="1075"/>
        <v>3.3836930756662515</v>
      </c>
      <c r="AL286" s="3">
        <f t="shared" si="1076"/>
        <v>1.4193415854820857</v>
      </c>
      <c r="AM286" s="3">
        <f t="shared" si="1077"/>
        <v>5.1251443800133861E-3</v>
      </c>
      <c r="AN286" s="9">
        <f>AL286*1/((AN285+AN287)/2)</f>
        <v>1.421904003689215</v>
      </c>
      <c r="AO286" s="21">
        <f t="shared" si="1078"/>
        <v>5.1343970950805994E-3</v>
      </c>
      <c r="AP286" s="58">
        <f t="shared" si="1079"/>
        <v>165.20150000000001</v>
      </c>
      <c r="AQ286" s="58">
        <f t="shared" si="1080"/>
        <v>1.4260999999999999</v>
      </c>
      <c r="AR286" s="58">
        <f t="shared" si="1081"/>
        <v>0.86324882037996009</v>
      </c>
      <c r="AS286" s="67">
        <f t="shared" si="1082"/>
        <v>2.5068090448421043E-4</v>
      </c>
      <c r="AT286" s="67">
        <f t="shared" si="1083"/>
        <v>7.0850450077975756E-7</v>
      </c>
      <c r="AU286" s="58">
        <v>0.75</v>
      </c>
      <c r="AV286" s="58">
        <f t="shared" si="1084"/>
        <v>0.375</v>
      </c>
      <c r="AW286" s="58">
        <f t="shared" si="1085"/>
        <v>165.1917</v>
      </c>
      <c r="AX286" s="57">
        <f t="shared" si="1086"/>
        <v>1.2844951854</v>
      </c>
      <c r="AY286" s="47">
        <f t="shared" si="1087"/>
        <v>1.4306624342090115</v>
      </c>
      <c r="AZ286" s="9" t="str">
        <f>Input!B286</f>
        <v>7H20-421</v>
      </c>
      <c r="BA286" s="48">
        <f>Input!E286</f>
        <v>421</v>
      </c>
      <c r="BB286" s="58">
        <f t="shared" si="1088"/>
        <v>1091.7630461005535</v>
      </c>
      <c r="BC286" s="22">
        <f t="shared" si="1089"/>
        <v>6.6960658804387707</v>
      </c>
      <c r="BD286" s="9">
        <f t="shared" si="1090"/>
        <v>165133.70000000001</v>
      </c>
      <c r="BE286" s="49">
        <f t="shared" si="1091"/>
        <v>715.33121710450575</v>
      </c>
      <c r="BF286" s="89">
        <f t="shared" si="1092"/>
        <v>0.86606193544167875</v>
      </c>
      <c r="BG286" s="85"/>
      <c r="BH286" s="85"/>
      <c r="BI286" s="85"/>
      <c r="BJ286" s="85"/>
      <c r="BK286" s="85"/>
      <c r="BL286" s="85"/>
      <c r="BM286" s="90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</row>
    <row r="287" spans="1:109" s="155" customFormat="1" ht="15" customHeight="1" x14ac:dyDescent="0.2">
      <c r="A287" s="138">
        <f>Input!A287</f>
        <v>8307</v>
      </c>
      <c r="B287" s="138" t="str">
        <f>Input!B287</f>
        <v>Hu1-13</v>
      </c>
      <c r="C287" s="138">
        <f>Input!O287</f>
        <v>2.095732793111734</v>
      </c>
      <c r="D287" s="138">
        <f>C287*Input!P287/100</f>
        <v>2.9088175713560753E-2</v>
      </c>
      <c r="E287" s="139">
        <f>Input!M287</f>
        <v>2.7198598702495826</v>
      </c>
      <c r="F287" s="140">
        <f>E287*Input!N287/100</f>
        <v>5.5785322812079068E-4</v>
      </c>
      <c r="G287" s="141">
        <f t="shared" si="1067"/>
        <v>375.01427891001242</v>
      </c>
      <c r="H287" s="140">
        <f>G287*Input!L287/100</f>
        <v>2.8392645688071084E-2</v>
      </c>
      <c r="I287" s="138">
        <v>0</v>
      </c>
      <c r="J287" s="142">
        <f>(((C287*$G$4*0.000000001*Input!G287*(234/233))-(I287*0.000000000000001))/Input!F287)*1000000000000</f>
        <v>760.80029678905737</v>
      </c>
      <c r="K287" s="138">
        <f>J287*Input!P287/100</f>
        <v>10.559691955323331</v>
      </c>
      <c r="L287" s="143">
        <f t="shared" si="1068"/>
        <v>10.521315085624668</v>
      </c>
      <c r="M287" s="144">
        <f>L287*Input!P287/100</f>
        <v>0.14603286399597365</v>
      </c>
      <c r="N287" s="138">
        <v>0</v>
      </c>
      <c r="O287" s="142">
        <f>(((G287*$D$4*0.000000001*Input!G287*(238/236))-(N287*0.000000001))/Input!F287)*1000000</f>
        <v>13.713857218468624</v>
      </c>
      <c r="P287" s="138">
        <f>O287*Input!N287/100</f>
        <v>2.8127623790442967E-3</v>
      </c>
      <c r="Q287" s="145">
        <f t="shared" si="1069"/>
        <v>10.231897622964439</v>
      </c>
      <c r="R287" s="146">
        <f>Q287*Input!N287/100</f>
        <v>2.0985997040532762E-3</v>
      </c>
      <c r="S287" s="144">
        <f>Input!S287*0.0000028263/0.000000000155125</f>
        <v>0.99968284164088694</v>
      </c>
      <c r="T287" s="138">
        <f>S287*Input!T287/100</f>
        <v>2.7853134726529634E-3</v>
      </c>
      <c r="U287" s="144">
        <f>S287</f>
        <v>0.99968284164088694</v>
      </c>
      <c r="V287" s="138">
        <f>U287*Input!T287/100</f>
        <v>2.7853134726529634E-3</v>
      </c>
      <c r="W287" s="147">
        <v>0</v>
      </c>
      <c r="X287" s="142">
        <f>((($L$4*0.000000001*Input!G287/Input!W287*(232/229))-(W287*0.000000001))/Input!F287)*1000000000</f>
        <v>0.91453818024564848</v>
      </c>
      <c r="Y287" s="142">
        <f>X287*Input!X287/100</f>
        <v>6.8265224617522326E-3</v>
      </c>
      <c r="Z287" s="142">
        <f t="shared" si="1070"/>
        <v>2.2330405599435592E-4</v>
      </c>
      <c r="AA287" s="142">
        <f>Z287*Input!X287/100</f>
        <v>1.6668414583154877E-6</v>
      </c>
      <c r="AB287" s="143">
        <v>0</v>
      </c>
      <c r="AC287" s="143">
        <v>0</v>
      </c>
      <c r="AD287" s="142">
        <f>(((Input!G287*$L$4*0.000000001*Input!U287*(230/229))-((AB287*0.000000000000001)+(Input!G287*AC287*0.000000000000001)))/Input!F287)*1000000000000</f>
        <v>223.34830525485236</v>
      </c>
      <c r="AE287" s="142">
        <f>AD287*Input!V287/100</f>
        <v>1.0257237666000258</v>
      </c>
      <c r="AF287" s="142">
        <f t="shared" si="1071"/>
        <v>10.182119505776111</v>
      </c>
      <c r="AG287" s="142">
        <f>AF287*Input!V287/100</f>
        <v>4.6761232235539262E-2</v>
      </c>
      <c r="AH287" s="138">
        <f t="shared" si="1072"/>
        <v>45597.557377253674</v>
      </c>
      <c r="AI287" s="147">
        <f t="shared" si="1073"/>
        <v>399.62012419398616</v>
      </c>
      <c r="AJ287" s="144">
        <f t="shared" si="1074"/>
        <v>-0.31715835911305668</v>
      </c>
      <c r="AK287" s="147">
        <f t="shared" si="1075"/>
        <v>2.7853134726529634</v>
      </c>
      <c r="AL287" s="147">
        <f t="shared" si="1076"/>
        <v>0.99513500632799468</v>
      </c>
      <c r="AM287" s="147">
        <f t="shared" si="1077"/>
        <v>4.5746981864588183E-3</v>
      </c>
      <c r="AN287" s="138">
        <f>AF287/Q287</f>
        <v>0.99513500632799468</v>
      </c>
      <c r="AO287" s="142">
        <f t="shared" si="1078"/>
        <v>4.5746981864588183E-3</v>
      </c>
      <c r="AP287" s="138">
        <f t="shared" si="1079"/>
        <v>592.10080000000005</v>
      </c>
      <c r="AQ287" s="138" t="e">
        <f t="shared" si="1080"/>
        <v>#VALUE!</v>
      </c>
      <c r="AR287" s="138" t="e">
        <f t="shared" si="1081"/>
        <v>#VALUE!</v>
      </c>
      <c r="AS287" s="146">
        <f t="shared" si="1082"/>
        <v>2.1824305150705671E-5</v>
      </c>
      <c r="AT287" s="146">
        <f t="shared" si="1083"/>
        <v>1.6296787167375416E-7</v>
      </c>
      <c r="AU287" s="138">
        <v>0.75</v>
      </c>
      <c r="AV287" s="138">
        <f t="shared" si="1084"/>
        <v>0.375</v>
      </c>
      <c r="AW287" s="138">
        <f t="shared" si="1085"/>
        <v>592.09900000000005</v>
      </c>
      <c r="AX287" s="148">
        <f t="shared" si="1086"/>
        <v>280.82329513500002</v>
      </c>
      <c r="AY287" s="148">
        <f t="shared" si="1087"/>
        <v>149.41079855367647</v>
      </c>
      <c r="AZ287" s="138" t="str">
        <f>Input!B287</f>
        <v>Hu1-13</v>
      </c>
      <c r="BA287" s="149">
        <f>Input!E287</f>
        <v>0</v>
      </c>
      <c r="BB287" s="138">
        <f t="shared" si="1088"/>
        <v>-1.6906200065229158</v>
      </c>
      <c r="BC287" s="144">
        <f t="shared" si="1089"/>
        <v>14.907689557601655</v>
      </c>
      <c r="BD287" s="138">
        <f t="shared" si="1090"/>
        <v>592041</v>
      </c>
      <c r="BE287" s="150">
        <f t="shared" si="1091"/>
        <v>74705.39927683823</v>
      </c>
      <c r="BF287" s="151">
        <f t="shared" si="1092"/>
        <v>25.234090676335626</v>
      </c>
      <c r="BG287" s="152"/>
      <c r="BH287" s="152"/>
      <c r="BI287" s="152"/>
      <c r="BJ287" s="152"/>
      <c r="BK287" s="152"/>
      <c r="BL287" s="152"/>
      <c r="BM287" s="156"/>
      <c r="BN287" s="152"/>
      <c r="BO287" s="152"/>
      <c r="BP287" s="152"/>
      <c r="BQ287" s="152"/>
      <c r="BR287" s="152"/>
      <c r="BS287" s="152"/>
      <c r="BT287" s="152"/>
      <c r="BU287" s="152"/>
      <c r="BV287" s="152"/>
      <c r="BW287" s="152"/>
      <c r="BX287" s="152"/>
      <c r="BY287" s="152"/>
      <c r="BZ287" s="152"/>
      <c r="CA287" s="152"/>
      <c r="CB287" s="152"/>
      <c r="CC287" s="152"/>
      <c r="CD287" s="152"/>
      <c r="CE287" s="152"/>
      <c r="CF287" s="152"/>
      <c r="CG287" s="152"/>
      <c r="CH287" s="152"/>
      <c r="CI287" s="152"/>
      <c r="CJ287" s="152"/>
      <c r="CK287" s="152"/>
      <c r="CL287" s="152"/>
      <c r="CM287" s="152"/>
      <c r="CN287" s="152"/>
      <c r="CO287" s="152"/>
      <c r="CP287" s="152"/>
      <c r="CQ287" s="152"/>
      <c r="CR287" s="152"/>
      <c r="CS287" s="152"/>
      <c r="CT287" s="152"/>
      <c r="CU287" s="152"/>
      <c r="CV287" s="152"/>
      <c r="CW287" s="152"/>
      <c r="CX287" s="152"/>
      <c r="CY287" s="152"/>
      <c r="CZ287" s="152"/>
      <c r="DA287" s="152"/>
      <c r="DB287" s="152"/>
      <c r="DC287" s="152"/>
      <c r="DD287" s="152"/>
      <c r="DE287" s="152"/>
    </row>
    <row r="288" spans="1:109" ht="15" customHeight="1" x14ac:dyDescent="0.2">
      <c r="A288" s="9">
        <f>Input!A288</f>
        <v>8480</v>
      </c>
      <c r="B288" s="9" t="str">
        <f>Input!B288</f>
        <v>7H20-423</v>
      </c>
      <c r="C288" s="9">
        <f>Input!O288</f>
        <v>0.59035721375802896</v>
      </c>
      <c r="D288" s="9">
        <f>C288*Input!P288/100</f>
        <v>2.5103038943799084E-3</v>
      </c>
      <c r="E288" s="11">
        <f>Input!M288</f>
        <v>0.52468172795376644</v>
      </c>
      <c r="F288" s="12">
        <f>E288*Input!N288/100</f>
        <v>6.0624744982392183E-5</v>
      </c>
      <c r="G288" s="13">
        <f t="shared" si="1067"/>
        <v>72.343116650265316</v>
      </c>
      <c r="H288" s="12">
        <f>G288*Input!L288/100</f>
        <v>1.0976126723534404E-2</v>
      </c>
      <c r="I288" s="9">
        <v>0.3</v>
      </c>
      <c r="J288" s="21">
        <f>(((C288*$G$4*0.000000001*Input!G288*(234/233))-(I288*0.000000000000001))/Input!F288)*1000000000000</f>
        <v>33.826608427275637</v>
      </c>
      <c r="K288" s="9">
        <f>J288*Input!P288/100</f>
        <v>0.1438367566106486</v>
      </c>
      <c r="L288" s="14">
        <f t="shared" si="1068"/>
        <v>0.46779740628846267</v>
      </c>
      <c r="M288" s="22">
        <f>L288*Input!P288/100</f>
        <v>1.9891577902663975E-3</v>
      </c>
      <c r="N288" s="9">
        <v>5.0000000000000001E-3</v>
      </c>
      <c r="O288" s="21">
        <f>(((G288*$D$4*0.000000001*Input!G288*(238/236))-(N288*0.000000001))/Input!F288)*1000000</f>
        <v>0.41754049604244303</v>
      </c>
      <c r="P288" s="58">
        <f>O288*Input!N288/100</f>
        <v>4.8245030737234247E-5</v>
      </c>
      <c r="Q288" s="66">
        <f t="shared" si="1069"/>
        <v>0.31152662164183809</v>
      </c>
      <c r="R288" s="67">
        <f>Q288*Input!N288/100</f>
        <v>3.5995577863780329E-5</v>
      </c>
      <c r="S288" s="65">
        <f>Input!S288*0.0000028263/0.000000000155125</f>
        <v>1.494130991237913</v>
      </c>
      <c r="T288" s="9">
        <f>S288*Input!T288/100</f>
        <v>4.1766786974227563E-3</v>
      </c>
      <c r="U288" s="9">
        <f>S288*1/((U287+U289)/2)</f>
        <v>1.4960076943571745</v>
      </c>
      <c r="V288" s="9">
        <f>U288*Input!T288/100</f>
        <v>4.1819248143867803E-3</v>
      </c>
      <c r="W288" s="3">
        <v>3.0000000000000001E-3</v>
      </c>
      <c r="X288" s="21">
        <f>((($L$4*0.000000001*Input!G288/Input!W288*(232/229))-(W288*0.000000001))/Input!F288)*1000000000</f>
        <v>0.60313430046393257</v>
      </c>
      <c r="Y288" s="21">
        <f>X288*Input!X288/100</f>
        <v>1.7248677965626402E-3</v>
      </c>
      <c r="Z288" s="21">
        <f t="shared" si="1070"/>
        <v>1.4726813873067445E-4</v>
      </c>
      <c r="AA288" s="21">
        <f>Z288*Input!X288/100</f>
        <v>4.2116336239021438E-7</v>
      </c>
      <c r="AB288" s="14">
        <v>0.05</v>
      </c>
      <c r="AC288" s="14">
        <v>0</v>
      </c>
      <c r="AD288" s="21">
        <f>(((Input!G288*$L$4*0.000000001*Input!U288*(230/229))-((AB288*0.000000000000001)+(Input!G288*AC288*0.000000000000001)))/Input!F288)*1000000000000</f>
        <v>7.7008793061060006</v>
      </c>
      <c r="AE288" s="21">
        <f>AD288*Input!V288/100</f>
        <v>2.748065207495097E-2</v>
      </c>
      <c r="AF288" s="21">
        <f t="shared" si="1071"/>
        <v>0.35107171869899817</v>
      </c>
      <c r="AG288" s="21">
        <f>AF288*Input!V288/100</f>
        <v>1.2528023582024739E-3</v>
      </c>
      <c r="AH288" s="9">
        <f t="shared" si="1072"/>
        <v>2383.894586601939</v>
      </c>
      <c r="AI288" s="3">
        <f t="shared" si="1073"/>
        <v>10.901708815435958</v>
      </c>
      <c r="AJ288" s="22">
        <f t="shared" si="1074"/>
        <v>496.0076943571745</v>
      </c>
      <c r="AK288" s="3">
        <f t="shared" si="1075"/>
        <v>4.1819248143867807</v>
      </c>
      <c r="AL288" s="3">
        <f t="shared" si="1076"/>
        <v>1.126939703736219</v>
      </c>
      <c r="AM288" s="3">
        <f t="shared" si="1077"/>
        <v>4.023601289440972E-3</v>
      </c>
      <c r="AN288" s="9">
        <f>AL288*1/((AN287+AN289)/2)</f>
        <v>1.1283684366912692</v>
      </c>
      <c r="AO288" s="21">
        <f t="shared" si="1078"/>
        <v>4.0287024068664636E-3</v>
      </c>
      <c r="AP288" s="58">
        <f t="shared" si="1079"/>
        <v>136.44399999999999</v>
      </c>
      <c r="AQ288" s="58">
        <f t="shared" si="1080"/>
        <v>1.2712000000000001</v>
      </c>
      <c r="AR288" s="58">
        <f t="shared" si="1081"/>
        <v>0.93166427252206052</v>
      </c>
      <c r="AS288" s="67">
        <f t="shared" si="1082"/>
        <v>4.7273051001075767E-4</v>
      </c>
      <c r="AT288" s="67">
        <f t="shared" si="1083"/>
        <v>1.3530367703475842E-6</v>
      </c>
      <c r="AU288" s="58">
        <v>0.75</v>
      </c>
      <c r="AV288" s="58">
        <f t="shared" si="1084"/>
        <v>0.375</v>
      </c>
      <c r="AW288" s="58">
        <f t="shared" si="1085"/>
        <v>136.42160000000001</v>
      </c>
      <c r="AX288" s="57">
        <f t="shared" si="1086"/>
        <v>1.0897445778999999</v>
      </c>
      <c r="AY288" s="47">
        <f t="shared" si="1087"/>
        <v>1.174829083810855</v>
      </c>
      <c r="AZ288" s="9" t="str">
        <f>Input!B288</f>
        <v>7H20-423</v>
      </c>
      <c r="BA288" s="48">
        <f>Input!E288</f>
        <v>423</v>
      </c>
      <c r="BB288" s="58">
        <f t="shared" si="1088"/>
        <v>729.35443516841997</v>
      </c>
      <c r="BC288" s="22">
        <f t="shared" si="1089"/>
        <v>6.5467707502813743</v>
      </c>
      <c r="BD288" s="9">
        <f t="shared" si="1090"/>
        <v>136363.6</v>
      </c>
      <c r="BE288" s="49">
        <f t="shared" si="1091"/>
        <v>587.41454190542754</v>
      </c>
      <c r="BF288" s="89">
        <f t="shared" si="1092"/>
        <v>0.86117527122600446</v>
      </c>
      <c r="BG288" s="85"/>
      <c r="BH288" s="85"/>
      <c r="BI288" s="85"/>
      <c r="BJ288" s="85"/>
      <c r="BK288" s="85"/>
      <c r="BL288" s="85"/>
      <c r="BM288" s="90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</row>
    <row r="289" spans="1:109" s="155" customFormat="1" ht="15" customHeight="1" x14ac:dyDescent="0.2">
      <c r="A289" s="138">
        <f>Input!A289</f>
        <v>8307</v>
      </c>
      <c r="B289" s="138" t="str">
        <f>Input!B289</f>
        <v>Hu1-13</v>
      </c>
      <c r="C289" s="138">
        <f>Input!O289</f>
        <v>2.0531872404796196</v>
      </c>
      <c r="D289" s="138">
        <f>C289*Input!P289/100</f>
        <v>3.1292676268477732E-2</v>
      </c>
      <c r="E289" s="139">
        <f>Input!M289</f>
        <v>2.7197670742395759</v>
      </c>
      <c r="F289" s="140">
        <f>E289*Input!N289/100</f>
        <v>5.1462128437685241E-4</v>
      </c>
      <c r="G289" s="141">
        <f t="shared" si="1067"/>
        <v>375.00148419615272</v>
      </c>
      <c r="H289" s="140">
        <f>G289*Input!L289/100</f>
        <v>3.4107977342354184E-2</v>
      </c>
      <c r="I289" s="138">
        <v>0</v>
      </c>
      <c r="J289" s="142">
        <f>(((C289*$G$4*0.000000001*Input!G289*(234/233))-(I289*0.000000000000001))/Input!F289)*1000000000000</f>
        <v>745.35526048674024</v>
      </c>
      <c r="K289" s="138">
        <f>J289*Input!P289/100</f>
        <v>11.359977507930541</v>
      </c>
      <c r="L289" s="143">
        <f t="shared" si="1068"/>
        <v>10.307721460423116</v>
      </c>
      <c r="M289" s="144">
        <f>L289*Input!P289/100</f>
        <v>0.15710023146808214</v>
      </c>
      <c r="N289" s="138">
        <v>0</v>
      </c>
      <c r="O289" s="142">
        <f>(((G289*$D$4*0.000000001*Input!G289*(238/236))-(N289*0.000000001))/Input!F289)*1000000</f>
        <v>13.713389329940396</v>
      </c>
      <c r="P289" s="138">
        <f>O289*Input!N289/100</f>
        <v>2.5947817726659135E-3</v>
      </c>
      <c r="Q289" s="145">
        <f t="shared" si="1069"/>
        <v>10.231548531717277</v>
      </c>
      <c r="R289" s="146">
        <f>Q289*Input!N289/100</f>
        <v>1.9359645524161654E-3</v>
      </c>
      <c r="S289" s="144">
        <f>Input!S289*0.0000028263/0.000000000155125</f>
        <v>0.9978082098739679</v>
      </c>
      <c r="T289" s="138">
        <f>S289*Input!T289/100</f>
        <v>2.4866940129764951E-3</v>
      </c>
      <c r="U289" s="144">
        <f>S289</f>
        <v>0.9978082098739679</v>
      </c>
      <c r="V289" s="138">
        <f>U289*Input!T289/100</f>
        <v>2.4866940129764951E-3</v>
      </c>
      <c r="W289" s="147">
        <v>0</v>
      </c>
      <c r="X289" s="142">
        <f>((($L$4*0.000000001*Input!G289/Input!W289*(232/229))-(W289*0.000000001))/Input!F289)*1000000000</f>
        <v>0.91450111321406735</v>
      </c>
      <c r="Y289" s="142">
        <f>X289*Input!X289/100</f>
        <v>7.0087923683885391E-3</v>
      </c>
      <c r="Z289" s="142">
        <f t="shared" si="1070"/>
        <v>2.2329500528584041E-4</v>
      </c>
      <c r="AA289" s="142">
        <f>Z289*Input!X289/100</f>
        <v>1.711346554239058E-6</v>
      </c>
      <c r="AB289" s="143">
        <v>0</v>
      </c>
      <c r="AC289" s="143">
        <v>0</v>
      </c>
      <c r="AD289" s="142">
        <f>(((Input!G289*$L$4*0.000000001*Input!U289*(230/229))-((AB289*0.000000000000001)+(Input!G289*AC289*0.000000000000001)))/Input!F289)*1000000000000</f>
        <v>224.95606078634825</v>
      </c>
      <c r="AE289" s="142">
        <f>AD289*Input!V289/100</f>
        <v>0.87993189096483315</v>
      </c>
      <c r="AF289" s="142">
        <f t="shared" si="1071"/>
        <v>10.255414706915353</v>
      </c>
      <c r="AG289" s="142">
        <f>AF289*Input!V289/100</f>
        <v>4.0114795858979688E-2</v>
      </c>
      <c r="AH289" s="138">
        <f t="shared" si="1072"/>
        <v>45927.649361379023</v>
      </c>
      <c r="AI289" s="147">
        <f t="shared" si="1073"/>
        <v>395.18661883855907</v>
      </c>
      <c r="AJ289" s="144">
        <f t="shared" si="1074"/>
        <v>-2.1917901260321004</v>
      </c>
      <c r="AK289" s="147">
        <f t="shared" si="1075"/>
        <v>2.4866940129764949</v>
      </c>
      <c r="AL289" s="147">
        <f t="shared" si="1076"/>
        <v>1.0023326063619884</v>
      </c>
      <c r="AM289" s="147">
        <f t="shared" si="1077"/>
        <v>3.9252809013500369E-3</v>
      </c>
      <c r="AN289" s="138">
        <f>AF289/Q289</f>
        <v>1.0023326063619884</v>
      </c>
      <c r="AO289" s="142">
        <f t="shared" si="1078"/>
        <v>3.9252809013500369E-3</v>
      </c>
      <c r="AP289" s="138" t="str">
        <f t="shared" si="1079"/>
        <v>Out of range</v>
      </c>
      <c r="AQ289" s="138" t="e">
        <f t="shared" si="1080"/>
        <v>#VALUE!</v>
      </c>
      <c r="AR289" s="138" t="e">
        <f t="shared" si="1081"/>
        <v>#VALUE!</v>
      </c>
      <c r="AS289" s="146">
        <f t="shared" si="1082"/>
        <v>2.1824165188059005E-5</v>
      </c>
      <c r="AT289" s="146">
        <f t="shared" si="1083"/>
        <v>1.6731270216752611E-7</v>
      </c>
      <c r="AU289" s="138">
        <v>0.75</v>
      </c>
      <c r="AV289" s="138">
        <f t="shared" si="1084"/>
        <v>0.375</v>
      </c>
      <c r="AW289" s="138" t="str">
        <f t="shared" si="1085"/>
        <v>Out of range</v>
      </c>
      <c r="AX289" s="148">
        <f t="shared" si="1086"/>
        <v>252.37296734540001</v>
      </c>
      <c r="AY289" s="148" t="e">
        <f t="shared" si="1087"/>
        <v>#VALUE!</v>
      </c>
      <c r="AZ289" s="138" t="str">
        <f>Input!B289</f>
        <v>Hu1-13</v>
      </c>
      <c r="BA289" s="149">
        <f>Input!E289</f>
        <v>0</v>
      </c>
      <c r="BB289" s="138" t="e">
        <f t="shared" si="1088"/>
        <v>#VALUE!</v>
      </c>
      <c r="BC289" s="144" t="e">
        <f t="shared" si="1089"/>
        <v>#VALUE!</v>
      </c>
      <c r="BD289" s="138" t="e">
        <f t="shared" si="1090"/>
        <v>#VALUE!</v>
      </c>
      <c r="BE289" s="150" t="e">
        <f t="shared" si="1091"/>
        <v>#VALUE!</v>
      </c>
      <c r="BF289" s="151" t="e">
        <f t="shared" si="1092"/>
        <v>#VALUE!</v>
      </c>
      <c r="BG289" s="152"/>
      <c r="BH289" s="152"/>
      <c r="BI289" s="152"/>
      <c r="BJ289" s="152"/>
      <c r="BK289" s="152"/>
      <c r="BL289" s="152"/>
      <c r="BM289" s="156"/>
      <c r="BN289" s="152"/>
      <c r="BO289" s="152"/>
      <c r="BP289" s="152"/>
      <c r="BQ289" s="152"/>
      <c r="BR289" s="152"/>
      <c r="BS289" s="152"/>
      <c r="BT289" s="152"/>
      <c r="BU289" s="152"/>
      <c r="BV289" s="152"/>
      <c r="BW289" s="152"/>
      <c r="BX289" s="152"/>
      <c r="BY289" s="152"/>
      <c r="BZ289" s="152"/>
      <c r="CA289" s="152"/>
      <c r="CB289" s="152"/>
      <c r="CC289" s="152"/>
      <c r="CD289" s="152"/>
      <c r="CE289" s="152"/>
      <c r="CF289" s="152"/>
      <c r="CG289" s="152"/>
      <c r="CH289" s="152"/>
      <c r="CI289" s="152"/>
      <c r="CJ289" s="152"/>
      <c r="CK289" s="152"/>
      <c r="CL289" s="152"/>
      <c r="CM289" s="152"/>
      <c r="CN289" s="152"/>
      <c r="CO289" s="152"/>
      <c r="CP289" s="152"/>
      <c r="CQ289" s="152"/>
      <c r="CR289" s="152"/>
      <c r="CS289" s="152"/>
      <c r="CT289" s="152"/>
      <c r="CU289" s="152"/>
      <c r="CV289" s="152"/>
      <c r="CW289" s="152"/>
      <c r="CX289" s="152"/>
      <c r="CY289" s="152"/>
      <c r="CZ289" s="152"/>
      <c r="DA289" s="152"/>
      <c r="DB289" s="152"/>
      <c r="DC289" s="152"/>
      <c r="DD289" s="152"/>
      <c r="DE289" s="152"/>
    </row>
    <row r="290" spans="1:109" ht="15" customHeight="1" x14ac:dyDescent="0.2">
      <c r="A290" s="9">
        <f>Input!A290</f>
        <v>8481</v>
      </c>
      <c r="B290" s="9" t="str">
        <f>Input!B290</f>
        <v>7H20-432</v>
      </c>
      <c r="C290" s="9">
        <f>Input!O290</f>
        <v>0.75280931213441726</v>
      </c>
      <c r="D290" s="9">
        <f>C290*Input!P290/100</f>
        <v>2.7119798665836948E-3</v>
      </c>
      <c r="E290" s="11">
        <f>Input!M290</f>
        <v>0.60360407536892813</v>
      </c>
      <c r="F290" s="12">
        <f>E290*Input!N290/100</f>
        <v>6.2221992730561682E-5</v>
      </c>
      <c r="G290" s="13">
        <f t="shared" si="1067"/>
        <v>83.224929911867804</v>
      </c>
      <c r="H290" s="12">
        <f>G290*Input!L290/100</f>
        <v>9.4379734593281056E-3</v>
      </c>
      <c r="I290" s="9">
        <v>0.3</v>
      </c>
      <c r="J290" s="21">
        <f>(((C290*$G$4*0.000000001*Input!G290*(234/233))-(I290*0.000000000000001))/Input!F290)*1000000000000</f>
        <v>39.10809212257351</v>
      </c>
      <c r="K290" s="9">
        <f>J290*Input!P290/100</f>
        <v>0.14088608728312624</v>
      </c>
      <c r="L290" s="14">
        <f t="shared" si="1068"/>
        <v>0.54083648673091589</v>
      </c>
      <c r="M290" s="22">
        <f>L290*Input!P290/100</f>
        <v>1.9483521782820495E-3</v>
      </c>
      <c r="N290" s="9">
        <v>5.0000000000000001E-3</v>
      </c>
      <c r="O290" s="21">
        <f>(((G290*$D$4*0.000000001*Input!G290*(238/236))-(N290*0.000000001))/Input!F290)*1000000</f>
        <v>0.43550299381990176</v>
      </c>
      <c r="P290" s="58">
        <f>O290*Input!N290/100</f>
        <v>4.4893441282743696E-5</v>
      </c>
      <c r="Q290" s="66">
        <f t="shared" si="1069"/>
        <v>0.32492842650124493</v>
      </c>
      <c r="R290" s="67">
        <f>Q290*Input!N290/100</f>
        <v>3.349495972066801E-5</v>
      </c>
      <c r="S290" s="65">
        <f>Input!S290*0.0000028263/0.000000000155125</f>
        <v>1.6653823115900834</v>
      </c>
      <c r="T290" s="9">
        <f>S290*Input!T290/100</f>
        <v>3.1812969119168351E-3</v>
      </c>
      <c r="U290" s="9">
        <f>S290*1/((U289+U291)/2)</f>
        <v>1.6649578153612112</v>
      </c>
      <c r="V290" s="9">
        <f>U290*Input!T290/100</f>
        <v>3.180486017906113E-3</v>
      </c>
      <c r="W290" s="3">
        <v>3.0000000000000001E-3</v>
      </c>
      <c r="X290" s="21">
        <f>((($L$4*0.000000001*Input!G290/Input!W290*(232/229))-(W290*0.000000001))/Input!F290)*1000000000</f>
        <v>0.31800324973357114</v>
      </c>
      <c r="Y290" s="21">
        <f>X290*Input!X290/100</f>
        <v>1.1497581184602163E-3</v>
      </c>
      <c r="Z290" s="21">
        <f t="shared" si="1070"/>
        <v>7.7647294578580195E-5</v>
      </c>
      <c r="AA290" s="21">
        <f>Z290*Input!X290/100</f>
        <v>2.8073803457351846E-7</v>
      </c>
      <c r="AB290" s="14">
        <v>0.05</v>
      </c>
      <c r="AC290" s="14">
        <v>0</v>
      </c>
      <c r="AD290" s="21">
        <f>(((Input!G290*$L$4*0.000000001*Input!U290*(230/229))-((AB290*0.000000000000001)+(Input!G290*AC290*0.000000000000001)))/Input!F290)*1000000000000</f>
        <v>10.143063160377663</v>
      </c>
      <c r="AE290" s="21">
        <f>AD290*Input!V290/100</f>
        <v>4.5657960374950284E-2</v>
      </c>
      <c r="AF290" s="21">
        <f t="shared" si="1071"/>
        <v>0.46240727520074476</v>
      </c>
      <c r="AG290" s="21">
        <f>AF290*Input!V290/100</f>
        <v>2.0814790083016933E-3</v>
      </c>
      <c r="AH290" s="9">
        <f t="shared" si="1072"/>
        <v>5955.2271294240891</v>
      </c>
      <c r="AI290" s="3">
        <f t="shared" si="1073"/>
        <v>34.38328438810624</v>
      </c>
      <c r="AJ290" s="22">
        <f t="shared" si="1074"/>
        <v>664.95781536121126</v>
      </c>
      <c r="AK290" s="3">
        <f t="shared" si="1075"/>
        <v>3.1804860179061127</v>
      </c>
      <c r="AL290" s="3">
        <f t="shared" si="1076"/>
        <v>1.4231050209421214</v>
      </c>
      <c r="AM290" s="3">
        <f t="shared" si="1077"/>
        <v>6.4076410787953352E-3</v>
      </c>
      <c r="AN290" s="9">
        <f>AL290*1/((AN289+AN291)/2)</f>
        <v>1.4199446011672088</v>
      </c>
      <c r="AO290" s="21">
        <f t="shared" si="1078"/>
        <v>6.3934110428682878E-3</v>
      </c>
      <c r="AP290" s="58">
        <f t="shared" si="1079"/>
        <v>169.1986</v>
      </c>
      <c r="AQ290" s="58">
        <f t="shared" si="1080"/>
        <v>1.754</v>
      </c>
      <c r="AR290" s="58">
        <f t="shared" si="1081"/>
        <v>1.0366516035002655</v>
      </c>
      <c r="AS290" s="67">
        <f t="shared" si="1082"/>
        <v>2.3896737941542549E-4</v>
      </c>
      <c r="AT290" s="67">
        <f t="shared" si="1083"/>
        <v>8.6435071095559892E-7</v>
      </c>
      <c r="AU290" s="58">
        <v>0.75</v>
      </c>
      <c r="AV290" s="58">
        <f t="shared" si="1084"/>
        <v>0.375</v>
      </c>
      <c r="AW290" s="58">
        <f t="shared" si="1085"/>
        <v>169.1891</v>
      </c>
      <c r="AX290" s="57">
        <f t="shared" si="1086"/>
        <v>1.655672689</v>
      </c>
      <c r="AY290" s="47">
        <f t="shared" si="1087"/>
        <v>1.7547318400941256</v>
      </c>
      <c r="AZ290" s="9" t="str">
        <f>Input!B290</f>
        <v>7H20-432</v>
      </c>
      <c r="BA290" s="48">
        <f>Input!E290</f>
        <v>432</v>
      </c>
      <c r="BB290" s="58">
        <f t="shared" si="1088"/>
        <v>1072.6663636839271</v>
      </c>
      <c r="BC290" s="22">
        <f t="shared" si="1089"/>
        <v>7.1775751884718</v>
      </c>
      <c r="BD290" s="9">
        <f t="shared" si="1090"/>
        <v>169131.1</v>
      </c>
      <c r="BE290" s="49">
        <f t="shared" si="1091"/>
        <v>877.36592004706279</v>
      </c>
      <c r="BF290" s="89">
        <f t="shared" si="1092"/>
        <v>1.0371423691562434</v>
      </c>
      <c r="BG290" s="85"/>
      <c r="BH290" s="85"/>
      <c r="BI290" s="85"/>
      <c r="BJ290" s="85"/>
      <c r="BK290" s="85"/>
      <c r="BL290" s="85"/>
      <c r="BM290" s="90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5"/>
      <c r="CL290" s="85"/>
      <c r="CM290" s="85"/>
      <c r="CN290" s="85"/>
      <c r="CO290" s="85"/>
      <c r="CP290" s="85"/>
      <c r="CQ290" s="85"/>
      <c r="CR290" s="85"/>
      <c r="CS290" s="85"/>
      <c r="CT290" s="85"/>
      <c r="CU290" s="85"/>
      <c r="CV290" s="85"/>
      <c r="CW290" s="85"/>
      <c r="CX290" s="85"/>
      <c r="CY290" s="85"/>
      <c r="CZ290" s="85"/>
      <c r="DA290" s="85"/>
      <c r="DB290" s="85"/>
      <c r="DC290" s="85"/>
      <c r="DD290" s="85"/>
      <c r="DE290" s="85"/>
    </row>
    <row r="291" spans="1:109" s="155" customFormat="1" ht="15" customHeight="1" x14ac:dyDescent="0.2">
      <c r="A291" s="138">
        <f>Input!A291</f>
        <v>8307</v>
      </c>
      <c r="B291" s="138" t="str">
        <f>Input!B291</f>
        <v>Hu1-13</v>
      </c>
      <c r="C291" s="138">
        <f>Input!O291</f>
        <v>2.0559676965982203</v>
      </c>
      <c r="D291" s="138">
        <f>C291*Input!P291/100</f>
        <v>2.4994547526212763E-2</v>
      </c>
      <c r="E291" s="139">
        <f>Input!M291</f>
        <v>2.7188369756631321</v>
      </c>
      <c r="F291" s="140">
        <f>E291*Input!N291/100</f>
        <v>5.4813766557598807E-4</v>
      </c>
      <c r="G291" s="141">
        <f t="shared" si="1067"/>
        <v>374.87324220443264</v>
      </c>
      <c r="H291" s="140">
        <f>G291*Input!L291/100</f>
        <v>2.4975310233494908E-2</v>
      </c>
      <c r="I291" s="138">
        <v>0</v>
      </c>
      <c r="J291" s="142">
        <f>(((C291*$G$4*0.000000001*Input!G291*(234/233))-(I291*0.000000000000001))/Input!F291)*1000000000000</f>
        <v>746.36463145578409</v>
      </c>
      <c r="K291" s="138">
        <f>J291*Input!P291/100</f>
        <v>9.0736086387311872</v>
      </c>
      <c r="L291" s="143">
        <f t="shared" si="1068"/>
        <v>10.321680327222216</v>
      </c>
      <c r="M291" s="144">
        <f>L291*Input!P291/100</f>
        <v>0.12548141194824761</v>
      </c>
      <c r="N291" s="138">
        <v>0</v>
      </c>
      <c r="O291" s="142">
        <f>(((G291*$D$4*0.000000001*Input!G291*(238/236))-(N291*0.000000001))/Input!F291)*1000000</f>
        <v>13.708699662205687</v>
      </c>
      <c r="P291" s="138">
        <f>O291*Input!N291/100</f>
        <v>2.7637753562223103E-3</v>
      </c>
      <c r="Q291" s="145">
        <f t="shared" si="1069"/>
        <v>10.228049574466748</v>
      </c>
      <c r="R291" s="146">
        <f>Q291*Input!N291/100</f>
        <v>2.0620505265036239E-3</v>
      </c>
      <c r="S291" s="144">
        <f>Input!S291*0.0000028263/0.000000000155125</f>
        <v>1.0027017084254097</v>
      </c>
      <c r="T291" s="138">
        <f>S291*Input!T291/100</f>
        <v>2.8635090372953979E-3</v>
      </c>
      <c r="U291" s="144">
        <f>S291</f>
        <v>1.0027017084254097</v>
      </c>
      <c r="V291" s="138">
        <f>U291*Input!T291/100</f>
        <v>2.8635090372953979E-3</v>
      </c>
      <c r="W291" s="147">
        <v>0</v>
      </c>
      <c r="X291" s="142">
        <f>((($L$4*0.000000001*Input!G291/Input!W291*(232/229))-(W291*0.000000001))/Input!F291)*1000000000</f>
        <v>0.91509952712672582</v>
      </c>
      <c r="Y291" s="142">
        <f>X291*Input!X291/100</f>
        <v>7.9091285537723419E-3</v>
      </c>
      <c r="Z291" s="142">
        <f t="shared" si="1070"/>
        <v>2.2344112084093316E-4</v>
      </c>
      <c r="AA291" s="142">
        <f>Z291*Input!X291/100</f>
        <v>1.9311828894489092E-6</v>
      </c>
      <c r="AB291" s="143">
        <v>0</v>
      </c>
      <c r="AC291" s="143">
        <v>0</v>
      </c>
      <c r="AD291" s="142">
        <f>(((Input!G291*$L$4*0.000000001*Input!U291*(230/229))-((AB291*0.000000000000001)+(Input!G291*AC291*0.000000000000001)))/Input!F291)*1000000000000</f>
        <v>224.83117630629556</v>
      </c>
      <c r="AE291" s="142">
        <f>AD291*Input!V291/100</f>
        <v>1.024026643126619</v>
      </c>
      <c r="AF291" s="142">
        <f t="shared" si="1071"/>
        <v>10.249721407837653</v>
      </c>
      <c r="AG291" s="142">
        <f>AF291*Input!V291/100</f>
        <v>4.6683862881862853E-2</v>
      </c>
      <c r="AH291" s="138">
        <f t="shared" si="1072"/>
        <v>45872.135662684886</v>
      </c>
      <c r="AI291" s="147">
        <f t="shared" si="1073"/>
        <v>448.15177350575487</v>
      </c>
      <c r="AJ291" s="144">
        <f t="shared" si="1074"/>
        <v>2.7017084254097323</v>
      </c>
      <c r="AK291" s="147">
        <f t="shared" si="1075"/>
        <v>2.863509037295398</v>
      </c>
      <c r="AL291" s="147">
        <f t="shared" si="1076"/>
        <v>1.0021188627619684</v>
      </c>
      <c r="AM291" s="147">
        <f t="shared" si="1077"/>
        <v>4.5687669265503982E-3</v>
      </c>
      <c r="AN291" s="138">
        <f>AF291/Q291</f>
        <v>1.0021188627619684</v>
      </c>
      <c r="AO291" s="142">
        <f t="shared" si="1078"/>
        <v>4.5687669265503982E-3</v>
      </c>
      <c r="AP291" s="138">
        <f t="shared" si="1079"/>
        <v>693.78729999999996</v>
      </c>
      <c r="AQ291" s="138" t="e">
        <f t="shared" si="1080"/>
        <v>#VALUE!</v>
      </c>
      <c r="AR291" s="138" t="e">
        <f t="shared" si="1081"/>
        <v>#VALUE!</v>
      </c>
      <c r="AS291" s="146">
        <f t="shared" si="1082"/>
        <v>2.1845916879277792E-5</v>
      </c>
      <c r="AT291" s="146">
        <f t="shared" si="1083"/>
        <v>1.888637905713229E-7</v>
      </c>
      <c r="AU291" s="138">
        <v>0.75</v>
      </c>
      <c r="AV291" s="138">
        <f t="shared" si="1084"/>
        <v>0.375</v>
      </c>
      <c r="AW291" s="138">
        <f t="shared" si="1085"/>
        <v>693.78549999999996</v>
      </c>
      <c r="AX291" s="148">
        <f t="shared" si="1086"/>
        <v>315.26157606819999</v>
      </c>
      <c r="AY291" s="148">
        <f t="shared" si="1087"/>
        <v>377.46178478084931</v>
      </c>
      <c r="AZ291" s="138" t="str">
        <f>Input!B291</f>
        <v>Hu1-13</v>
      </c>
      <c r="BA291" s="149">
        <f>Input!E291</f>
        <v>0</v>
      </c>
      <c r="BB291" s="138">
        <f t="shared" si="1088"/>
        <v>19.196544362397589</v>
      </c>
      <c r="BC291" s="144">
        <f t="shared" si="1089"/>
        <v>26.580709320027136</v>
      </c>
      <c r="BD291" s="138">
        <f t="shared" si="1090"/>
        <v>693727.5</v>
      </c>
      <c r="BE291" s="150">
        <f t="shared" si="1091"/>
        <v>188730.89239042465</v>
      </c>
      <c r="BF291" s="151">
        <f t="shared" si="1092"/>
        <v>54.406121889380699</v>
      </c>
      <c r="BG291" s="152"/>
      <c r="BH291" s="152"/>
      <c r="BI291" s="152"/>
      <c r="BJ291" s="152"/>
      <c r="BK291" s="152"/>
      <c r="BL291" s="152"/>
      <c r="BM291" s="156"/>
      <c r="BN291" s="152"/>
      <c r="BO291" s="152"/>
      <c r="BP291" s="152"/>
      <c r="BQ291" s="152"/>
      <c r="BR291" s="152"/>
      <c r="BS291" s="152"/>
      <c r="BT291" s="152"/>
      <c r="BU291" s="152"/>
      <c r="BV291" s="152"/>
      <c r="BW291" s="152"/>
      <c r="BX291" s="152"/>
      <c r="BY291" s="152"/>
      <c r="BZ291" s="152"/>
      <c r="CA291" s="152"/>
      <c r="CB291" s="152"/>
      <c r="CC291" s="152"/>
      <c r="CD291" s="152"/>
      <c r="CE291" s="152"/>
      <c r="CF291" s="152"/>
      <c r="CG291" s="152"/>
      <c r="CH291" s="152"/>
      <c r="CI291" s="152"/>
      <c r="CJ291" s="152"/>
      <c r="CK291" s="152"/>
      <c r="CL291" s="152"/>
      <c r="CM291" s="152"/>
      <c r="CN291" s="152"/>
      <c r="CO291" s="152"/>
      <c r="CP291" s="152"/>
      <c r="CQ291" s="152"/>
      <c r="CR291" s="152"/>
      <c r="CS291" s="152"/>
      <c r="CT291" s="152"/>
      <c r="CU291" s="152"/>
      <c r="CV291" s="152"/>
      <c r="CW291" s="152"/>
      <c r="CX291" s="152"/>
      <c r="CY291" s="152"/>
      <c r="CZ291" s="152"/>
      <c r="DA291" s="152"/>
      <c r="DB291" s="152"/>
      <c r="DC291" s="152"/>
      <c r="DD291" s="152"/>
      <c r="DE291" s="152"/>
    </row>
    <row r="292" spans="1:109" ht="15" customHeight="1" x14ac:dyDescent="0.2">
      <c r="A292" s="9">
        <f>Input!A292</f>
        <v>8482</v>
      </c>
      <c r="B292" s="9" t="str">
        <f>Input!B292</f>
        <v>7H20-440</v>
      </c>
      <c r="C292" s="9">
        <f>Input!O292</f>
        <v>0.66786003528484794</v>
      </c>
      <c r="D292" s="9">
        <f>C292*Input!P292/100</f>
        <v>4.7112933239261837E-3</v>
      </c>
      <c r="E292" s="11">
        <f>Input!M292</f>
        <v>0.53869230298163662</v>
      </c>
      <c r="F292" s="12">
        <f>E292*Input!N292/100</f>
        <v>7.9787458240418511E-5</v>
      </c>
      <c r="G292" s="13">
        <f t="shared" si="1067"/>
        <v>74.274894735108049</v>
      </c>
      <c r="H292" s="12">
        <f>G292*Input!L292/100</f>
        <v>9.5639011614602719E-3</v>
      </c>
      <c r="I292" s="9">
        <v>0.3</v>
      </c>
      <c r="J292" s="21">
        <f>(((C292*$G$4*0.000000001*Input!G292*(234/233))-(I292*0.000000000000001))/Input!F292)*1000000000000</f>
        <v>32.759252855369262</v>
      </c>
      <c r="K292" s="9">
        <f>J292*Input!P292/100</f>
        <v>0.23109400341417996</v>
      </c>
      <c r="L292" s="14">
        <f t="shared" si="1068"/>
        <v>0.45303665458026798</v>
      </c>
      <c r="M292" s="22">
        <f>L292*Input!P292/100</f>
        <v>3.1958620870427357E-3</v>
      </c>
      <c r="N292" s="9">
        <v>5.0000000000000001E-3</v>
      </c>
      <c r="O292" s="21">
        <f>(((G292*$D$4*0.000000001*Input!G292*(238/236))-(N292*0.000000001))/Input!F292)*1000000</f>
        <v>0.36698181188512269</v>
      </c>
      <c r="P292" s="58">
        <f>O292*Input!N292/100</f>
        <v>5.4354862374514913E-5</v>
      </c>
      <c r="Q292" s="66">
        <f t="shared" si="1069"/>
        <v>0.27380482885892754</v>
      </c>
      <c r="R292" s="67">
        <f>Q292*Input!N292/100</f>
        <v>4.0554118237236684E-5</v>
      </c>
      <c r="S292" s="65">
        <f>Input!S292*0.0000028263/0.000000000155125</f>
        <v>1.642771751393092</v>
      </c>
      <c r="T292" s="9">
        <f>S292*Input!T292/100</f>
        <v>6.7534291255901095E-3</v>
      </c>
      <c r="U292" s="9">
        <f>S292*1/((U291+U293)/2)</f>
        <v>1.6412602434125951</v>
      </c>
      <c r="V292" s="9">
        <f>U292*Input!T292/100</f>
        <v>6.7472153213836558E-3</v>
      </c>
      <c r="W292" s="3">
        <v>3.0000000000000001E-3</v>
      </c>
      <c r="X292" s="21">
        <f>((($L$4*0.000000001*Input!G292/Input!W292*(232/229))-(W292*0.000000001))/Input!F292)*1000000000</f>
        <v>0.31961015385959929</v>
      </c>
      <c r="Y292" s="21">
        <f>X292*Input!X292/100</f>
        <v>1.5257993733768821E-3</v>
      </c>
      <c r="Z292" s="21">
        <f t="shared" si="1070"/>
        <v>7.8039654587912726E-5</v>
      </c>
      <c r="AA292" s="21">
        <f>Z292*Input!X292/100</f>
        <v>3.7255654938013253E-7</v>
      </c>
      <c r="AB292" s="14">
        <v>0.05</v>
      </c>
      <c r="AC292" s="14">
        <v>0</v>
      </c>
      <c r="AD292" s="21">
        <f>(((Input!G292*$L$4*0.000000001*Input!U292*(230/229))-((AB292*0.000000000000001)+(Input!G292*AC292*0.000000000000001)))/Input!F292)*1000000000000</f>
        <v>8.3754147389726707</v>
      </c>
      <c r="AE292" s="21">
        <f>AD292*Input!V292/100</f>
        <v>4.3172440432630743E-2</v>
      </c>
      <c r="AF292" s="21">
        <f t="shared" si="1071"/>
        <v>0.38182279326162744</v>
      </c>
      <c r="AG292" s="21">
        <f>AF292*Input!V292/100</f>
        <v>1.9681678235232386E-3</v>
      </c>
      <c r="AH292" s="9">
        <f t="shared" si="1072"/>
        <v>4892.6766177764011</v>
      </c>
      <c r="AI292" s="3">
        <f t="shared" si="1073"/>
        <v>34.374681301589568</v>
      </c>
      <c r="AJ292" s="22">
        <f t="shared" si="1074"/>
        <v>641.26024341259517</v>
      </c>
      <c r="AK292" s="3">
        <f t="shared" si="1075"/>
        <v>6.7472153213836554</v>
      </c>
      <c r="AL292" s="3">
        <f t="shared" si="1076"/>
        <v>1.3945071562574742</v>
      </c>
      <c r="AM292" s="3">
        <f t="shared" si="1077"/>
        <v>7.1911812383827376E-3</v>
      </c>
      <c r="AN292" s="9">
        <f>AL292*1/((AN291+AN293)/2)</f>
        <v>1.3923736141069676</v>
      </c>
      <c r="AO292" s="21">
        <f t="shared" si="1078"/>
        <v>7.1801790085159519E-3</v>
      </c>
      <c r="AP292" s="58">
        <f t="shared" si="1079"/>
        <v>167.9316</v>
      </c>
      <c r="AQ292" s="58">
        <f t="shared" si="1080"/>
        <v>2.2130999999999998</v>
      </c>
      <c r="AR292" s="58">
        <f t="shared" si="1081"/>
        <v>1.3178579850367649</v>
      </c>
      <c r="AS292" s="67">
        <f t="shared" si="1082"/>
        <v>2.8501927783063715E-4</v>
      </c>
      <c r="AT292" s="67">
        <f t="shared" si="1083"/>
        <v>1.3613193542770036E-6</v>
      </c>
      <c r="AU292" s="58">
        <v>0.75</v>
      </c>
      <c r="AV292" s="58">
        <f t="shared" si="1084"/>
        <v>0.375</v>
      </c>
      <c r="AW292" s="58">
        <f t="shared" si="1085"/>
        <v>167.92009999999999</v>
      </c>
      <c r="AX292" s="57">
        <f t="shared" si="1086"/>
        <v>2.5148793521999999</v>
      </c>
      <c r="AY292" s="47">
        <f t="shared" si="1087"/>
        <v>2.4065377252998257</v>
      </c>
      <c r="AZ292" s="9" t="str">
        <f>Input!B292</f>
        <v>7H20-440</v>
      </c>
      <c r="BA292" s="48">
        <f>Input!E292</f>
        <v>440</v>
      </c>
      <c r="BB292" s="58">
        <f t="shared" si="1088"/>
        <v>1030.7355464435666</v>
      </c>
      <c r="BC292" s="22">
        <f t="shared" si="1089"/>
        <v>13.087876128940396</v>
      </c>
      <c r="BD292" s="9">
        <f t="shared" si="1090"/>
        <v>167862.09999999998</v>
      </c>
      <c r="BE292" s="49">
        <f t="shared" si="1091"/>
        <v>1203.2688626499128</v>
      </c>
      <c r="BF292" s="89">
        <f t="shared" si="1092"/>
        <v>1.4331445284393147</v>
      </c>
      <c r="BG292" s="85"/>
      <c r="BH292" s="85"/>
      <c r="BI292" s="85"/>
      <c r="BJ292" s="85"/>
      <c r="BK292" s="85"/>
      <c r="BL292" s="85"/>
      <c r="BM292" s="90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</row>
    <row r="293" spans="1:109" s="155" customFormat="1" ht="15" customHeight="1" x14ac:dyDescent="0.2">
      <c r="A293" s="138">
        <f>Input!A293</f>
        <v>8307</v>
      </c>
      <c r="B293" s="138" t="str">
        <f>Input!B293</f>
        <v>Hu1-13</v>
      </c>
      <c r="C293" s="138">
        <f>Input!O293</f>
        <v>2.0925700987334324</v>
      </c>
      <c r="D293" s="138">
        <f>C293*Input!P293/100</f>
        <v>4.4260079769497092E-2</v>
      </c>
      <c r="E293" s="139">
        <f>Input!M293</f>
        <v>2.7189409908857445</v>
      </c>
      <c r="F293" s="140">
        <f>E293*Input!N293/100</f>
        <v>5.5814812537449742E-4</v>
      </c>
      <c r="G293" s="141">
        <f t="shared" si="1067"/>
        <v>374.88758382332645</v>
      </c>
      <c r="H293" s="140">
        <f>G293*Input!L293/100</f>
        <v>3.3007678856318855E-2</v>
      </c>
      <c r="I293" s="138">
        <v>0</v>
      </c>
      <c r="J293" s="142">
        <f>(((C293*$G$4*0.000000001*Input!G293*(234/233))-(I293*0.000000000000001))/Input!F293)*1000000000000</f>
        <v>759.65216434126921</v>
      </c>
      <c r="K293" s="138">
        <f>J293*Input!P293/100</f>
        <v>16.067449979891329</v>
      </c>
      <c r="L293" s="143">
        <f t="shared" si="1068"/>
        <v>10.505437248439019</v>
      </c>
      <c r="M293" s="144">
        <f>L293*Input!P293/100</f>
        <v>0.22220115393543555</v>
      </c>
      <c r="N293" s="138">
        <v>0</v>
      </c>
      <c r="O293" s="142">
        <f>(((G293*$D$4*0.000000001*Input!G293*(238/236))-(N293*0.000000001))/Input!F293)*1000000</f>
        <v>13.709224119339323</v>
      </c>
      <c r="P293" s="138">
        <f>O293*Input!N293/100</f>
        <v>2.8142492860999467E-3</v>
      </c>
      <c r="Q293" s="145">
        <f t="shared" si="1069"/>
        <v>10.228440871504008</v>
      </c>
      <c r="R293" s="146">
        <f>Q293*Input!N293/100</f>
        <v>2.0997090841879756E-3</v>
      </c>
      <c r="S293" s="144">
        <f>Input!S293*0.0000028263/0.000000000155125</f>
        <v>0.99914017860812254</v>
      </c>
      <c r="T293" s="138">
        <f>S293*Input!T293/100</f>
        <v>2.6779958188057696E-3</v>
      </c>
      <c r="U293" s="144">
        <f>S293</f>
        <v>0.99914017860812254</v>
      </c>
      <c r="V293" s="138">
        <f>U293*Input!T293/100</f>
        <v>2.6779958188057696E-3</v>
      </c>
      <c r="W293" s="147">
        <v>0</v>
      </c>
      <c r="X293" s="142">
        <f>((($L$4*0.000000001*Input!G293/Input!W293*(232/229))-(W293*0.000000001))/Input!F293)*1000000000</f>
        <v>0.89564385494697696</v>
      </c>
      <c r="Y293" s="142">
        <f>X293*Input!X293/100</f>
        <v>6.8086456934416239E-3</v>
      </c>
      <c r="Z293" s="142">
        <f t="shared" si="1070"/>
        <v>2.1869060237852459E-4</v>
      </c>
      <c r="AA293" s="142">
        <f>Z293*Input!X293/100</f>
        <v>1.6624764630008494E-6</v>
      </c>
      <c r="AB293" s="143">
        <v>0</v>
      </c>
      <c r="AC293" s="143">
        <v>0</v>
      </c>
      <c r="AD293" s="142">
        <f>(((Input!G293*$L$4*0.000000001*Input!U293*(230/229))-((AB293*0.000000000000001)+(Input!G293*AC293*0.000000000000001)))/Input!F293)*1000000000000</f>
        <v>224.57657274530197</v>
      </c>
      <c r="AE293" s="142">
        <f>AD293*Input!V293/100</f>
        <v>0.90967947416621597</v>
      </c>
      <c r="AF293" s="142">
        <f t="shared" si="1071"/>
        <v>10.238114407365121</v>
      </c>
      <c r="AG293" s="142">
        <f>AF293*Input!V293/100</f>
        <v>4.1470944260548634E-2</v>
      </c>
      <c r="AH293" s="138">
        <f t="shared" si="1072"/>
        <v>46815.520630576961</v>
      </c>
      <c r="AI293" s="147">
        <f t="shared" si="1073"/>
        <v>403.25926075235446</v>
      </c>
      <c r="AJ293" s="144">
        <f t="shared" si="1074"/>
        <v>-0.85982139187745776</v>
      </c>
      <c r="AK293" s="147">
        <f t="shared" si="1075"/>
        <v>2.6779958188057695</v>
      </c>
      <c r="AL293" s="147">
        <f t="shared" si="1076"/>
        <v>1.0009457488176974</v>
      </c>
      <c r="AM293" s="147">
        <f t="shared" si="1077"/>
        <v>4.0596769583565468E-3</v>
      </c>
      <c r="AN293" s="138">
        <f>AF293/Q293</f>
        <v>1.0009457488176974</v>
      </c>
      <c r="AO293" s="142">
        <f t="shared" si="1078"/>
        <v>4.0596769583565468E-3</v>
      </c>
      <c r="AP293" s="138" t="str">
        <f t="shared" si="1079"/>
        <v>Out of range</v>
      </c>
      <c r="AQ293" s="138" t="e">
        <f t="shared" si="1080"/>
        <v>#VALUE!</v>
      </c>
      <c r="AR293" s="138" t="e">
        <f t="shared" si="1081"/>
        <v>#VALUE!</v>
      </c>
      <c r="AS293" s="146">
        <f t="shared" si="1082"/>
        <v>2.1380639055927586E-5</v>
      </c>
      <c r="AT293" s="146">
        <f t="shared" si="1083"/>
        <v>1.6259393929828368E-7</v>
      </c>
      <c r="AU293" s="138">
        <v>0.75</v>
      </c>
      <c r="AV293" s="138">
        <f t="shared" si="1084"/>
        <v>0.375</v>
      </c>
      <c r="AW293" s="138" t="str">
        <f t="shared" si="1085"/>
        <v>Out of range</v>
      </c>
      <c r="AX293" s="148">
        <f t="shared" si="1086"/>
        <v>314.35316451030002</v>
      </c>
      <c r="AY293" s="148" t="e">
        <f t="shared" si="1087"/>
        <v>#VALUE!</v>
      </c>
      <c r="AZ293" s="138" t="str">
        <f>Input!B293</f>
        <v>Hu1-13</v>
      </c>
      <c r="BA293" s="149">
        <f>Input!E293</f>
        <v>0</v>
      </c>
      <c r="BB293" s="138" t="e">
        <f t="shared" si="1088"/>
        <v>#VALUE!</v>
      </c>
      <c r="BC293" s="144" t="e">
        <f t="shared" si="1089"/>
        <v>#VALUE!</v>
      </c>
      <c r="BD293" s="138" t="e">
        <f t="shared" si="1090"/>
        <v>#VALUE!</v>
      </c>
      <c r="BE293" s="150" t="e">
        <f t="shared" si="1091"/>
        <v>#VALUE!</v>
      </c>
      <c r="BF293" s="151" t="e">
        <f t="shared" si="1092"/>
        <v>#VALUE!</v>
      </c>
      <c r="BG293" s="152"/>
      <c r="BH293" s="152"/>
      <c r="BI293" s="152"/>
      <c r="BJ293" s="152"/>
      <c r="BK293" s="152"/>
      <c r="BL293" s="152"/>
      <c r="BM293" s="156"/>
      <c r="BN293" s="152"/>
      <c r="BO293" s="152"/>
      <c r="BP293" s="152"/>
      <c r="BQ293" s="152"/>
      <c r="BR293" s="152"/>
      <c r="BS293" s="152"/>
      <c r="BT293" s="152"/>
      <c r="BU293" s="152"/>
      <c r="BV293" s="152"/>
      <c r="BW293" s="152"/>
      <c r="BX293" s="152"/>
      <c r="BY293" s="152"/>
      <c r="BZ293" s="152"/>
      <c r="CA293" s="152"/>
      <c r="CB293" s="152"/>
      <c r="CC293" s="152"/>
      <c r="CD293" s="152"/>
      <c r="CE293" s="152"/>
      <c r="CF293" s="152"/>
      <c r="CG293" s="152"/>
      <c r="CH293" s="152"/>
      <c r="CI293" s="152"/>
      <c r="CJ293" s="152"/>
      <c r="CK293" s="152"/>
      <c r="CL293" s="152"/>
      <c r="CM293" s="152"/>
      <c r="CN293" s="152"/>
      <c r="CO293" s="152"/>
      <c r="CP293" s="152"/>
      <c r="CQ293" s="152"/>
      <c r="CR293" s="152"/>
      <c r="CS293" s="152"/>
      <c r="CT293" s="152"/>
      <c r="CU293" s="152"/>
      <c r="CV293" s="152"/>
      <c r="CW293" s="152"/>
      <c r="CX293" s="152"/>
      <c r="CY293" s="152"/>
      <c r="CZ293" s="152"/>
      <c r="DA293" s="152"/>
      <c r="DB293" s="152"/>
      <c r="DC293" s="152"/>
      <c r="DD293" s="152"/>
      <c r="DE293" s="152"/>
    </row>
    <row r="294" spans="1:109" s="76" customFormat="1" ht="15" customHeight="1" x14ac:dyDescent="0.2">
      <c r="A294" s="58"/>
      <c r="B294" s="58"/>
      <c r="C294" s="58"/>
      <c r="D294" s="58"/>
      <c r="E294" s="60"/>
      <c r="F294" s="61"/>
      <c r="G294" s="59"/>
      <c r="H294" s="61"/>
      <c r="I294" s="58"/>
      <c r="J294" s="63"/>
      <c r="K294" s="58"/>
      <c r="L294" s="64"/>
      <c r="M294" s="65"/>
      <c r="N294" s="58"/>
      <c r="O294" s="63"/>
      <c r="P294" s="58"/>
      <c r="Q294" s="66"/>
      <c r="R294" s="67"/>
      <c r="S294" s="65"/>
      <c r="T294" s="58"/>
      <c r="U294" s="58"/>
      <c r="V294" s="58"/>
      <c r="W294" s="68"/>
      <c r="X294" s="63"/>
      <c r="Y294" s="63"/>
      <c r="Z294" s="63"/>
      <c r="AA294" s="63"/>
      <c r="AB294" s="64"/>
      <c r="AC294" s="64"/>
      <c r="AD294" s="63"/>
      <c r="AE294" s="63"/>
      <c r="AF294" s="63"/>
      <c r="AG294" s="63"/>
      <c r="AH294" s="58"/>
      <c r="AI294" s="68"/>
      <c r="AJ294" s="65"/>
      <c r="AK294" s="68"/>
      <c r="AL294" s="68"/>
      <c r="AM294" s="68"/>
      <c r="AN294" s="58"/>
      <c r="AO294" s="63"/>
      <c r="AP294" s="58"/>
      <c r="AQ294" s="58"/>
      <c r="AR294" s="58"/>
      <c r="AS294" s="67"/>
      <c r="AT294" s="67"/>
      <c r="AU294" s="58"/>
      <c r="AV294" s="58"/>
      <c r="AW294" s="58"/>
      <c r="AX294" s="57"/>
      <c r="AY294" s="57"/>
      <c r="AZ294" s="58"/>
      <c r="BA294" s="69"/>
      <c r="BB294" s="58"/>
      <c r="BC294" s="65"/>
      <c r="BD294" s="58"/>
      <c r="BE294" s="62"/>
      <c r="BF294" s="74"/>
      <c r="BG294" s="75"/>
      <c r="BH294" s="75"/>
      <c r="BI294" s="75"/>
      <c r="BJ294" s="75"/>
      <c r="BK294" s="75"/>
      <c r="BL294" s="75"/>
      <c r="BM294" s="103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</row>
    <row r="295" spans="1:109" s="155" customFormat="1" ht="15" customHeight="1" x14ac:dyDescent="0.2">
      <c r="A295" s="138">
        <f>Input!A295</f>
        <v>8307</v>
      </c>
      <c r="B295" s="138" t="str">
        <f>Input!B295</f>
        <v>Hu1-13</v>
      </c>
      <c r="C295" s="138">
        <f>Input!O295</f>
        <v>2.1202432002913785</v>
      </c>
      <c r="D295" s="138">
        <f>C295*Input!P295/100</f>
        <v>2.1234808927687192E-2</v>
      </c>
      <c r="E295" s="139">
        <f>Input!M295</f>
        <v>2.720115543332283</v>
      </c>
      <c r="F295" s="140">
        <f>E295*Input!N295/100</f>
        <v>3.5898095105766704E-4</v>
      </c>
      <c r="G295" s="141">
        <f t="shared" ref="G295:G303" si="1093">E295*137.88</f>
        <v>375.04953111465517</v>
      </c>
      <c r="H295" s="140">
        <f>G295*Input!L295/100</f>
        <v>3.3609388453061773E-2</v>
      </c>
      <c r="I295" s="138">
        <v>0</v>
      </c>
      <c r="J295" s="142">
        <f>(((C295*$G$4*0.000000001*Input!G295*(234/233))-(I295*0.000000000000001))/Input!F295)*1000000000000</f>
        <v>769.69815109471369</v>
      </c>
      <c r="K295" s="138">
        <f>J295*Input!P295/100</f>
        <v>7.7087350961645305</v>
      </c>
      <c r="L295" s="143">
        <f t="shared" ref="L295:L303" si="1094">(J295/234)*602200000000*0.0000028263/(365.2425*24*60)</f>
        <v>10.64436594290075</v>
      </c>
      <c r="M295" s="144">
        <f>L295*Input!P295/100</f>
        <v>0.10660620296898751</v>
      </c>
      <c r="N295" s="138">
        <v>0</v>
      </c>
      <c r="O295" s="142">
        <f>(((G295*$D$4*0.000000001*Input!G295*(238/236))-(N295*0.000000001))/Input!F295)*1000000</f>
        <v>13.715146352585096</v>
      </c>
      <c r="P295" s="138">
        <f>O295*Input!N295/100</f>
        <v>1.8100246857582294E-3</v>
      </c>
      <c r="Q295" s="145">
        <f t="shared" ref="Q295:Q303" si="1095">(O295/238.05)*602200000000000000*0.00000000015512/(365.2425*24*60)</f>
        <v>10.232859444871423</v>
      </c>
      <c r="R295" s="146">
        <f>Q295*Input!N295/100</f>
        <v>1.3504579335108929E-3</v>
      </c>
      <c r="S295" s="144">
        <f>Input!S295*0.0000028263/0.000000000155125</f>
        <v>0.99899735127003064</v>
      </c>
      <c r="T295" s="138">
        <f>S295*Input!T295/100</f>
        <v>2.3654012440974107E-3</v>
      </c>
      <c r="U295" s="144">
        <f>S295</f>
        <v>0.99899735127003064</v>
      </c>
      <c r="V295" s="138">
        <f>U295*Input!T295/100</f>
        <v>2.3654012440974107E-3</v>
      </c>
      <c r="W295" s="147">
        <v>0</v>
      </c>
      <c r="X295" s="142">
        <f>((($L$4*0.000000001*Input!G295/Input!W295*(232/229))-(W295*0.000000001))/Input!F295)*1000000000</f>
        <v>0.94385502656503495</v>
      </c>
      <c r="Y295" s="142">
        <f>X295*Input!X295/100</f>
        <v>6.8845419229259727E-3</v>
      </c>
      <c r="Z295" s="142">
        <f t="shared" ref="Z295:Z303" si="1096">(X295/232)*6.022E+23*0.000000001*0.000000000049475/(365.2425*24*60)</f>
        <v>2.3046239102452799E-4</v>
      </c>
      <c r="AA295" s="142">
        <f>Z295*Input!X295/100</f>
        <v>1.681008150627036E-6</v>
      </c>
      <c r="AB295" s="143">
        <v>0</v>
      </c>
      <c r="AC295" s="143">
        <v>0</v>
      </c>
      <c r="AD295" s="142">
        <f>(((Input!G295*$L$4*0.000000001*Input!U295*(230/229))-((AB295*0.000000000000001)+(Input!G295*AC295*0.000000000000001)))/Input!F295)*1000000000000</f>
        <v>224.54489079963219</v>
      </c>
      <c r="AE295" s="142">
        <f>AD295*Input!V295/100</f>
        <v>1.1117503361829322</v>
      </c>
      <c r="AF295" s="142">
        <f t="shared" ref="AF295:AF303" si="1097">(AD295/230)*602200000000*0.0000091577/(365.2425*24*60)</f>
        <v>10.236670074234329</v>
      </c>
      <c r="AG295" s="142">
        <f>AF295*Input!V295/100</f>
        <v>5.0683056541148505E-2</v>
      </c>
      <c r="AH295" s="138">
        <f t="shared" ref="AH295:AH303" si="1098">AF295/Z295</f>
        <v>44417.963506873646</v>
      </c>
      <c r="AI295" s="147">
        <f t="shared" ref="AI295:AI303" si="1099">AH295*SQRT((AG295/AF295)^2+(AA295/Z295)^2)</f>
        <v>391.5767262062015</v>
      </c>
      <c r="AJ295" s="144">
        <f t="shared" ref="AJ295:AJ303" si="1100">(U295-1)*1000</f>
        <v>-1.0026487299693576</v>
      </c>
      <c r="AK295" s="147">
        <f t="shared" ref="AK295:AK303" si="1101">V295*1000</f>
        <v>2.3654012440974106</v>
      </c>
      <c r="AL295" s="147">
        <f t="shared" ref="AL295:AL303" si="1102">AF295/Q295</f>
        <v>1.0003723914496663</v>
      </c>
      <c r="AM295" s="147">
        <f t="shared" ref="AM295:AM303" si="1103">AL295*SQRT((R295/Q295)^2+(AG295/AF295)^2)</f>
        <v>4.9547302589861885E-3</v>
      </c>
      <c r="AN295" s="138">
        <f>AF295/Q295</f>
        <v>1.0003723914496663</v>
      </c>
      <c r="AO295" s="142">
        <f t="shared" ref="AO295:AO303" si="1104">AN295*SQRT((R295/Q295)^2+(AG295/AF295)^2)</f>
        <v>4.9547302589861885E-3</v>
      </c>
      <c r="AP295" s="138" t="str">
        <f t="shared" ref="AP295:AP303" si="1105">ThU_Alter_Kombi(AN295,U295)</f>
        <v>Out of range</v>
      </c>
      <c r="AQ295" s="138" t="e">
        <f t="shared" ref="AQ295:AQ303" si="1106">Montealter(AN295,AO295,U295,V295)</f>
        <v>#VALUE!</v>
      </c>
      <c r="AR295" s="138" t="e">
        <f t="shared" ref="AR295:AR303" si="1107">(AQ295/AP295)*100</f>
        <v>#VALUE!</v>
      </c>
      <c r="AS295" s="146">
        <f t="shared" ref="AS295:AS303" si="1108">Z295/Q295</f>
        <v>2.2521797769833806E-5</v>
      </c>
      <c r="AT295" s="146">
        <f t="shared" ref="AT295:AT303" si="1109">AS295*SQRT((Y295/X295)^2+(P295/O295)^2)</f>
        <v>1.6430239137671904E-7</v>
      </c>
      <c r="AU295" s="138">
        <v>0.75</v>
      </c>
      <c r="AV295" s="138">
        <f t="shared" ref="AV295:AV303" si="1110">AU295/2</f>
        <v>0.375</v>
      </c>
      <c r="AW295" s="138" t="str">
        <f t="shared" ref="AW295:AW303" si="1111">marincorr_age(AN295,U295,AS295,AU295)</f>
        <v>Out of range</v>
      </c>
      <c r="AX295" s="148">
        <f t="shared" ref="AX295:AX303" si="1112">marincorr_age_error(AN295, AO295, U295, V295, AS295, AT295, AU295, AV295)</f>
        <v>328.44437646979998</v>
      </c>
      <c r="AY295" s="148" t="e">
        <f t="shared" ref="AY295:AY303" si="1113">SQRT(((AU295*EXP(-0.0000091577*AW295*1000))/(0.0000091577*(EXP(-0.0000091577*AW295*1000)+(AJ295/1000)*EXP(-(0.0000091577-0.0000028263)*AW295*1000)-AS295*AU295*EXP(-0.0000091577*AW295*1000))))^2*AT295^2+((AS295*EXP(-0.0000091577*AW295*1000))/(0.0000091577*(EXP(-0.0000091577*AW295*1000)+(AJ295/1000)*EXP(-(0.0000091577-0.0000028263)*AW295*1000)-AS295*AU295*EXP(-0.0000091577*AW295*1000))))^2*AV295^2+((0.0000091577/(0.0000091577-0.0000028263))*(EXP(-(0.0000091577-0.0000028263)*AW295*1000)-1)/(0.0000091577*(EXP(-0.0000091577*AW295*1000)+(AJ295/1000)*EXP(-(0.0000091577-0.0000028263)*AW295*1000)-AS295*AU295*EXP(-0.0000091577*AW295*1000))))^2*T295^2+(1/(0.0000091577*(EXP(-0.0000091577*AW295*1000)+(AJ295/1000)*EXP(-(0.0000091577-0.0000028263)*AW295*1000)-AS295*AU295*EXP(-0.0000091577*AW295*1000))))^2*AO295^2)/1000</f>
        <v>#VALUE!</v>
      </c>
      <c r="AZ295" s="138" t="str">
        <f>Input!B295</f>
        <v>Hu1-13</v>
      </c>
      <c r="BA295" s="149">
        <f>Input!E295</f>
        <v>0</v>
      </c>
      <c r="BB295" s="138" t="e">
        <f t="shared" ref="BB295:BB303" si="1114">((U295-1)*EXP(0.0000028263*AW295*1000))*1000</f>
        <v>#VALUE!</v>
      </c>
      <c r="BC295" s="144" t="e">
        <f t="shared" ref="BC295:BC303" si="1115">SQRT((EXP(0.0000028263*AW295*1000)*V295)^2+((U295-1)*0.0000028263*EXP(0.0000028263*AW295*1000)*AX295*1000)^2)*1000</f>
        <v>#VALUE!</v>
      </c>
      <c r="BD295" s="138" t="e">
        <f t="shared" ref="BD295:BD303" si="1116">AW295*1000-58</f>
        <v>#VALUE!</v>
      </c>
      <c r="BE295" s="150" t="e">
        <f t="shared" ref="BE295:BE303" si="1117">AY295/2*1000</f>
        <v>#VALUE!</v>
      </c>
      <c r="BF295" s="151" t="e">
        <f t="shared" ref="BF295:BF303" si="1118">AY295/AW295*100</f>
        <v>#VALUE!</v>
      </c>
      <c r="BG295" s="152"/>
      <c r="BH295" s="152"/>
      <c r="BI295" s="152"/>
      <c r="BJ295" s="152"/>
      <c r="BK295" s="152"/>
      <c r="BL295" s="152"/>
      <c r="BM295" s="156"/>
      <c r="BN295" s="152"/>
      <c r="BO295" s="152"/>
      <c r="BP295" s="152"/>
      <c r="BQ295" s="152"/>
      <c r="BR295" s="152"/>
      <c r="BS295" s="152"/>
      <c r="BT295" s="152"/>
      <c r="BU295" s="152"/>
      <c r="BV295" s="152"/>
      <c r="BW295" s="152"/>
      <c r="BX295" s="152"/>
      <c r="BY295" s="152"/>
      <c r="BZ295" s="152"/>
      <c r="CA295" s="152"/>
      <c r="CB295" s="152"/>
      <c r="CC295" s="152"/>
      <c r="CD295" s="152"/>
      <c r="CE295" s="152"/>
      <c r="CF295" s="152"/>
      <c r="CG295" s="152"/>
      <c r="CH295" s="152"/>
      <c r="CI295" s="152"/>
      <c r="CJ295" s="152"/>
      <c r="CK295" s="152"/>
      <c r="CL295" s="152"/>
      <c r="CM295" s="152"/>
      <c r="CN295" s="152"/>
      <c r="CO295" s="152"/>
      <c r="CP295" s="152"/>
      <c r="CQ295" s="152"/>
      <c r="CR295" s="152"/>
      <c r="CS295" s="152"/>
      <c r="CT295" s="152"/>
      <c r="CU295" s="152"/>
      <c r="CV295" s="152"/>
      <c r="CW295" s="152"/>
      <c r="CX295" s="152"/>
      <c r="CY295" s="152"/>
      <c r="CZ295" s="152"/>
      <c r="DA295" s="152"/>
      <c r="DB295" s="152"/>
      <c r="DC295" s="152"/>
      <c r="DD295" s="152"/>
      <c r="DE295" s="152"/>
    </row>
    <row r="296" spans="1:109" ht="15" customHeight="1" x14ac:dyDescent="0.2">
      <c r="A296" s="9">
        <f>Input!A296</f>
        <v>8509</v>
      </c>
      <c r="B296" s="9" t="str">
        <f>Input!B296</f>
        <v>M39-62 0,2</v>
      </c>
      <c r="C296" s="9">
        <f>Input!O296</f>
        <v>1.466473237075214</v>
      </c>
      <c r="D296" s="9">
        <f>C296*Input!P296/100</f>
        <v>3.3074142791049439E-3</v>
      </c>
      <c r="E296" s="11">
        <f>Input!M296</f>
        <v>0.63103052113128022</v>
      </c>
      <c r="F296" s="12">
        <f>E296*Input!N296/100</f>
        <v>4.0494899373361012E-5</v>
      </c>
      <c r="G296" s="13">
        <f t="shared" si="1093"/>
        <v>87.006488253580912</v>
      </c>
      <c r="H296" s="12">
        <f>G296*Input!L296/100</f>
        <v>7.1228366588777159E-3</v>
      </c>
      <c r="I296" s="9">
        <v>0.3</v>
      </c>
      <c r="J296" s="21">
        <f>(((C296*$G$4*0.000000001*Input!G296*(234/233))-(I296*0.000000000000001))/Input!F296)*1000000000000</f>
        <v>32.525436792524225</v>
      </c>
      <c r="K296" s="9">
        <f>J296*Input!P296/100</f>
        <v>7.3356329568121881E-2</v>
      </c>
      <c r="L296" s="14">
        <f t="shared" si="1094"/>
        <v>0.44980314838993724</v>
      </c>
      <c r="M296" s="22">
        <f>L296*Input!P296/100</f>
        <v>1.0144647158637076E-3</v>
      </c>
      <c r="N296" s="9">
        <v>5.0000000000000001E-3</v>
      </c>
      <c r="O296" s="21">
        <f>(((G296*$D$4*0.000000001*Input!G296*(238/236))-(N296*0.000000001))/Input!F296)*1000000</f>
        <v>0.19437470985809824</v>
      </c>
      <c r="P296" s="58">
        <f>O296*Input!N296/100</f>
        <v>1.247353979379454E-5</v>
      </c>
      <c r="Q296" s="66">
        <f t="shared" si="1095"/>
        <v>0.14502281160424405</v>
      </c>
      <c r="R296" s="67">
        <f>Q296*Input!N296/100</f>
        <v>9.3064978096899293E-6</v>
      </c>
      <c r="S296" s="65">
        <f>Input!S296*0.0000028263/0.000000000155125</f>
        <v>3.065263753731275</v>
      </c>
      <c r="T296" s="9">
        <f>S296*Input!T296/100</f>
        <v>1.9718085464577968E-3</v>
      </c>
      <c r="U296" s="9">
        <f>S296*1/((U295+U297)/2)</f>
        <v>3.0691068335028939</v>
      </c>
      <c r="V296" s="9">
        <f>U296*Input!T296/100</f>
        <v>1.9742807048582522E-3</v>
      </c>
      <c r="W296" s="3">
        <v>3.0000000000000001E-3</v>
      </c>
      <c r="X296" s="21">
        <f>((($L$4*0.000000001*Input!G296/Input!W296*(232/229))-(W296*0.000000001))/Input!F296)*1000000000</f>
        <v>2.92180039829399</v>
      </c>
      <c r="Y296" s="21">
        <f>X296*Input!X296/100</f>
        <v>7.5413324526831457E-3</v>
      </c>
      <c r="Z296" s="21">
        <f t="shared" si="1096"/>
        <v>7.1342005597811362E-4</v>
      </c>
      <c r="AA296" s="21">
        <f>Z296*Input!X296/100</f>
        <v>1.8413776052889115E-6</v>
      </c>
      <c r="AB296" s="14">
        <v>0.05</v>
      </c>
      <c r="AC296" s="14">
        <v>0</v>
      </c>
      <c r="AD296" s="21">
        <f>(((Input!G296*$L$4*0.000000001*Input!U296*(230/229))-((AB296*0.000000000000001)+(Input!G296*AC296*0.000000000000001)))/Input!F296)*1000000000000</f>
        <v>7.6828348666131125</v>
      </c>
      <c r="AE296" s="21">
        <f>AD296*Input!V296/100</f>
        <v>2.110714686553811E-2</v>
      </c>
      <c r="AF296" s="21">
        <f t="shared" si="1097"/>
        <v>0.35024909934165988</v>
      </c>
      <c r="AG296" s="21">
        <f>AF296*Input!V296/100</f>
        <v>9.6224366495929563E-4</v>
      </c>
      <c r="AH296" s="9">
        <f t="shared" si="1098"/>
        <v>490.94372439734838</v>
      </c>
      <c r="AI296" s="3">
        <f t="shared" si="1099"/>
        <v>1.8506415648727863</v>
      </c>
      <c r="AJ296" s="22">
        <f t="shared" si="1100"/>
        <v>2069.106833502894</v>
      </c>
      <c r="AK296" s="3">
        <f t="shared" si="1101"/>
        <v>1.9742807048582522</v>
      </c>
      <c r="AL296" s="3">
        <f t="shared" si="1102"/>
        <v>2.4151310781193676</v>
      </c>
      <c r="AM296" s="3">
        <f t="shared" si="1103"/>
        <v>6.6369292135674066E-3</v>
      </c>
      <c r="AN296" s="9">
        <f>AL296*1/((AN295+AN297)/2)</f>
        <v>2.4131155072317765</v>
      </c>
      <c r="AO296" s="21">
        <f t="shared" si="1104"/>
        <v>6.631390300409829E-3</v>
      </c>
      <c r="AP296" s="58">
        <f t="shared" si="1105"/>
        <v>133.5086</v>
      </c>
      <c r="AQ296" s="58">
        <f t="shared" si="1106"/>
        <v>0.65200000000000002</v>
      </c>
      <c r="AR296" s="58">
        <f t="shared" si="1107"/>
        <v>0.48835805333888604</v>
      </c>
      <c r="AS296" s="67">
        <f t="shared" si="1108"/>
        <v>4.9193643957543822E-3</v>
      </c>
      <c r="AT296" s="67">
        <f t="shared" si="1109"/>
        <v>1.2701082230645274E-5</v>
      </c>
      <c r="AU296" s="58">
        <v>0.75</v>
      </c>
      <c r="AV296" s="58">
        <f t="shared" si="1110"/>
        <v>0.375</v>
      </c>
      <c r="AW296" s="58">
        <f t="shared" si="1111"/>
        <v>133.4083</v>
      </c>
      <c r="AX296" s="57">
        <f t="shared" si="1112"/>
        <v>0.59995818400000001</v>
      </c>
      <c r="AY296" s="47">
        <f t="shared" si="1113"/>
        <v>0.63239341151174655</v>
      </c>
      <c r="AZ296" s="9" t="str">
        <f>Input!B296</f>
        <v>M39-62 0,2</v>
      </c>
      <c r="BA296" s="48">
        <f>Input!E296</f>
        <v>0.2</v>
      </c>
      <c r="BB296" s="58">
        <f t="shared" si="1114"/>
        <v>3016.7162671352144</v>
      </c>
      <c r="BC296" s="22">
        <f t="shared" si="1115"/>
        <v>5.8695952645732747</v>
      </c>
      <c r="BD296" s="9">
        <f t="shared" si="1116"/>
        <v>133350.29999999999</v>
      </c>
      <c r="BE296" s="49">
        <f t="shared" si="1117"/>
        <v>316.19670575587327</v>
      </c>
      <c r="BF296" s="89">
        <f t="shared" si="1118"/>
        <v>0.47402853608939366</v>
      </c>
      <c r="BG296" s="85"/>
      <c r="BH296" s="85"/>
      <c r="BI296" s="85"/>
      <c r="BJ296" s="85"/>
      <c r="BK296" s="85"/>
      <c r="BL296" s="85"/>
      <c r="BM296" s="90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  <c r="CE296" s="85"/>
      <c r="CF296" s="85"/>
      <c r="CG296" s="85"/>
      <c r="CH296" s="85"/>
      <c r="CI296" s="85"/>
      <c r="CJ296" s="85"/>
      <c r="CK296" s="85"/>
      <c r="CL296" s="85"/>
      <c r="CM296" s="85"/>
      <c r="CN296" s="85"/>
      <c r="CO296" s="85"/>
      <c r="CP296" s="85"/>
      <c r="CQ296" s="85"/>
      <c r="CR296" s="85"/>
      <c r="CS296" s="85"/>
      <c r="CT296" s="85"/>
      <c r="CU296" s="85"/>
      <c r="CV296" s="85"/>
      <c r="CW296" s="85"/>
      <c r="CX296" s="85"/>
      <c r="CY296" s="85"/>
      <c r="CZ296" s="85"/>
      <c r="DA296" s="85"/>
      <c r="DB296" s="85"/>
      <c r="DC296" s="85"/>
      <c r="DD296" s="85"/>
      <c r="DE296" s="85"/>
    </row>
    <row r="297" spans="1:109" s="155" customFormat="1" ht="15" customHeight="1" x14ac:dyDescent="0.2">
      <c r="A297" s="138">
        <f>Input!A297</f>
        <v>8307</v>
      </c>
      <c r="B297" s="138" t="str">
        <f>Input!B297</f>
        <v>Hu1-13</v>
      </c>
      <c r="C297" s="138">
        <f>Input!O297</f>
        <v>2.1264544325629759</v>
      </c>
      <c r="D297" s="138">
        <f>C297*Input!P297/100</f>
        <v>2.1999281275352639E-2</v>
      </c>
      <c r="E297" s="139">
        <f>Input!M297</f>
        <v>2.7205324309247971</v>
      </c>
      <c r="F297" s="140">
        <f>E297*Input!N297/100</f>
        <v>3.5901466986137367E-4</v>
      </c>
      <c r="G297" s="141">
        <f t="shared" si="1093"/>
        <v>375.10701157591103</v>
      </c>
      <c r="H297" s="140">
        <f>G297*Input!L297/100</f>
        <v>2.2936231120892967E-2</v>
      </c>
      <c r="I297" s="138">
        <v>0</v>
      </c>
      <c r="J297" s="142">
        <f>(((C297*$G$4*0.000000001*Input!G297*(234/233))-(I297*0.000000000000001))/Input!F297)*1000000000000</f>
        <v>771.95297450120358</v>
      </c>
      <c r="K297" s="138">
        <f>J297*Input!P297/100</f>
        <v>7.9862565392142066</v>
      </c>
      <c r="L297" s="143">
        <f t="shared" si="1094"/>
        <v>10.675548511601429</v>
      </c>
      <c r="M297" s="144">
        <f>L297*Input!P297/100</f>
        <v>0.11044412279849627</v>
      </c>
      <c r="N297" s="138">
        <v>0</v>
      </c>
      <c r="O297" s="142">
        <f>(((G297*$D$4*0.000000001*Input!G297*(238/236))-(N297*0.000000001))/Input!F297)*1000000</f>
        <v>13.717248349449871</v>
      </c>
      <c r="P297" s="138">
        <f>O297*Input!N297/100</f>
        <v>1.8101946999801635E-3</v>
      </c>
      <c r="Q297" s="145">
        <f t="shared" si="1095"/>
        <v>10.234427743008233</v>
      </c>
      <c r="R297" s="146">
        <f>Q297*Input!N297/100</f>
        <v>1.3505847809824371E-3</v>
      </c>
      <c r="S297" s="144">
        <f>Input!S297*0.0000028263/0.000000000155125</f>
        <v>0.99849828509578942</v>
      </c>
      <c r="T297" s="138">
        <f>S297*Input!T297/100</f>
        <v>1.9387360413393993E-3</v>
      </c>
      <c r="U297" s="144">
        <f>S297</f>
        <v>0.99849828509578942</v>
      </c>
      <c r="V297" s="138">
        <f>U297*Input!T297/100</f>
        <v>1.9387360413393993E-3</v>
      </c>
      <c r="W297" s="147">
        <v>0</v>
      </c>
      <c r="X297" s="142">
        <f>((($L$4*0.000000001*Input!G297/Input!W297*(232/229))-(W297*0.000000001))/Input!F297)*1000000000</f>
        <v>0.9395841548905085</v>
      </c>
      <c r="Y297" s="142">
        <f>X297*Input!X297/100</f>
        <v>5.4639062834915863E-3</v>
      </c>
      <c r="Z297" s="142">
        <f t="shared" si="1096"/>
        <v>2.2941956636378282E-4</v>
      </c>
      <c r="AA297" s="142">
        <f>Z297*Input!X297/100</f>
        <v>1.3341295760325629E-6</v>
      </c>
      <c r="AB297" s="143">
        <v>0</v>
      </c>
      <c r="AC297" s="143">
        <v>0</v>
      </c>
      <c r="AD297" s="142">
        <f>(((Input!G297*$L$4*0.000000001*Input!U297*(230/229))-((AB297*0.000000000000001)+(Input!G297*AC297*0.000000000000001)))/Input!F297)*1000000000000</f>
        <v>224.78712729067126</v>
      </c>
      <c r="AE297" s="142">
        <f>AD297*Input!V297/100</f>
        <v>0.69527128554634243</v>
      </c>
      <c r="AF297" s="142">
        <f t="shared" si="1097"/>
        <v>10.247713278245238</v>
      </c>
      <c r="AG297" s="142">
        <f>AF297*Input!V297/100</f>
        <v>3.1696391473799386E-2</v>
      </c>
      <c r="AH297" s="138">
        <f t="shared" si="1098"/>
        <v>44668.000383174753</v>
      </c>
      <c r="AI297" s="147">
        <f t="shared" si="1099"/>
        <v>294.21188476645159</v>
      </c>
      <c r="AJ297" s="144">
        <f t="shared" si="1100"/>
        <v>-1.5017149042105826</v>
      </c>
      <c r="AK297" s="147">
        <f t="shared" si="1101"/>
        <v>1.9387360413393993</v>
      </c>
      <c r="AL297" s="147">
        <f t="shared" si="1102"/>
        <v>1.0012981219439534</v>
      </c>
      <c r="AM297" s="147">
        <f t="shared" si="1103"/>
        <v>3.0998535676530665E-3</v>
      </c>
      <c r="AN297" s="138">
        <f>AF297/Q297</f>
        <v>1.0012981219439534</v>
      </c>
      <c r="AO297" s="142">
        <f t="shared" si="1104"/>
        <v>3.0998535676530665E-3</v>
      </c>
      <c r="AP297" s="138" t="str">
        <f t="shared" si="1105"/>
        <v>Out of range</v>
      </c>
      <c r="AQ297" s="138" t="e">
        <f t="shared" si="1106"/>
        <v>#VALUE!</v>
      </c>
      <c r="AR297" s="138" t="e">
        <f t="shared" si="1107"/>
        <v>#VALUE!</v>
      </c>
      <c r="AS297" s="146">
        <f t="shared" si="1108"/>
        <v>2.2416452792928599E-5</v>
      </c>
      <c r="AT297" s="146">
        <f t="shared" si="1109"/>
        <v>1.3039058785798911E-7</v>
      </c>
      <c r="AU297" s="138">
        <v>0.75</v>
      </c>
      <c r="AV297" s="138">
        <f t="shared" si="1110"/>
        <v>0.375</v>
      </c>
      <c r="AW297" s="138" t="str">
        <f t="shared" si="1111"/>
        <v>Out of range</v>
      </c>
      <c r="AX297" s="148">
        <f t="shared" si="1112"/>
        <v>273.7113329906</v>
      </c>
      <c r="AY297" s="148" t="e">
        <f t="shared" si="1113"/>
        <v>#VALUE!</v>
      </c>
      <c r="AZ297" s="138" t="str">
        <f>Input!B297</f>
        <v>Hu1-13</v>
      </c>
      <c r="BA297" s="149">
        <f>Input!E297</f>
        <v>0</v>
      </c>
      <c r="BB297" s="138" t="e">
        <f t="shared" si="1114"/>
        <v>#VALUE!</v>
      </c>
      <c r="BC297" s="144" t="e">
        <f t="shared" si="1115"/>
        <v>#VALUE!</v>
      </c>
      <c r="BD297" s="138" t="e">
        <f t="shared" si="1116"/>
        <v>#VALUE!</v>
      </c>
      <c r="BE297" s="150" t="e">
        <f t="shared" si="1117"/>
        <v>#VALUE!</v>
      </c>
      <c r="BF297" s="151" t="e">
        <f t="shared" si="1118"/>
        <v>#VALUE!</v>
      </c>
      <c r="BG297" s="152"/>
      <c r="BH297" s="152"/>
      <c r="BI297" s="152"/>
      <c r="BJ297" s="152"/>
      <c r="BK297" s="152"/>
      <c r="BL297" s="152"/>
      <c r="BM297" s="156"/>
      <c r="BN297" s="152"/>
      <c r="BO297" s="152"/>
      <c r="BP297" s="152"/>
      <c r="BQ297" s="152"/>
      <c r="BR297" s="152"/>
      <c r="BS297" s="152"/>
      <c r="BT297" s="152"/>
      <c r="BU297" s="152"/>
      <c r="BV297" s="152"/>
      <c r="BW297" s="152"/>
      <c r="BX297" s="152"/>
      <c r="BY297" s="152"/>
      <c r="BZ297" s="152"/>
      <c r="CA297" s="152"/>
      <c r="CB297" s="152"/>
      <c r="CC297" s="152"/>
      <c r="CD297" s="152"/>
      <c r="CE297" s="152"/>
      <c r="CF297" s="152"/>
      <c r="CG297" s="152"/>
      <c r="CH297" s="152"/>
      <c r="CI297" s="152"/>
      <c r="CJ297" s="152"/>
      <c r="CK297" s="152"/>
      <c r="CL297" s="152"/>
      <c r="CM297" s="152"/>
      <c r="CN297" s="152"/>
      <c r="CO297" s="152"/>
      <c r="CP297" s="152"/>
      <c r="CQ297" s="152"/>
      <c r="CR297" s="152"/>
      <c r="CS297" s="152"/>
      <c r="CT297" s="152"/>
      <c r="CU297" s="152"/>
      <c r="CV297" s="152"/>
      <c r="CW297" s="152"/>
      <c r="CX297" s="152"/>
      <c r="CY297" s="152"/>
      <c r="CZ297" s="152"/>
      <c r="DA297" s="152"/>
      <c r="DB297" s="152"/>
      <c r="DC297" s="152"/>
      <c r="DD297" s="152"/>
      <c r="DE297" s="152"/>
    </row>
    <row r="298" spans="1:109" ht="15" customHeight="1" x14ac:dyDescent="0.2">
      <c r="A298" s="9">
        <f>Input!A298</f>
        <v>8510</v>
      </c>
      <c r="B298" s="9" t="str">
        <f>Input!B298</f>
        <v>M39-62 1,0 cm</v>
      </c>
      <c r="C298" s="9">
        <f>Input!O298</f>
        <v>1.5250126833714455</v>
      </c>
      <c r="D298" s="9">
        <f>C298*Input!P298/100</f>
        <v>3.1260459438647217E-3</v>
      </c>
      <c r="E298" s="11">
        <f>Input!M298</f>
        <v>0.68229174642978108</v>
      </c>
      <c r="F298" s="12">
        <f>E298*Input!N298/100</f>
        <v>3.7936423147649282E-5</v>
      </c>
      <c r="G298" s="13">
        <f t="shared" si="1093"/>
        <v>94.074385997738219</v>
      </c>
      <c r="H298" s="12">
        <f>G298*Input!L298/100</f>
        <v>5.4123251255063917E-3</v>
      </c>
      <c r="I298" s="9">
        <v>0.3</v>
      </c>
      <c r="J298" s="21">
        <f>(((C298*$G$4*0.000000001*Input!G298*(234/233))-(I298*0.000000000000001))/Input!F298)*1000000000000</f>
        <v>27.365608206186877</v>
      </c>
      <c r="K298" s="9">
        <f>J298*Input!P298/100</f>
        <v>5.6095368561275921E-2</v>
      </c>
      <c r="L298" s="14">
        <f t="shared" si="1094"/>
        <v>0.37844646967439166</v>
      </c>
      <c r="M298" s="22">
        <f>L298*Input!P298/100</f>
        <v>7.7575817197803824E-4</v>
      </c>
      <c r="N298" s="9">
        <v>5.0000000000000001E-3</v>
      </c>
      <c r="O298" s="21">
        <f>(((G298*$D$4*0.000000001*Input!G298*(238/236))-(N298*0.000000001))/Input!F298)*1000000</f>
        <v>0.17003787007635546</v>
      </c>
      <c r="P298" s="58">
        <f>O298*Input!N298/100</f>
        <v>9.454355301959535E-6</v>
      </c>
      <c r="Q298" s="66">
        <f t="shared" si="1095"/>
        <v>0.12686511540350393</v>
      </c>
      <c r="R298" s="67">
        <f>Q298*Input!N298/100</f>
        <v>7.0538867365853435E-6</v>
      </c>
      <c r="S298" s="65">
        <f>Input!S298*0.0000028263/0.000000000155125</f>
        <v>2.9484466072296449</v>
      </c>
      <c r="T298" s="9">
        <f>S298*Input!T298/100</f>
        <v>1.2122904229978748E-3</v>
      </c>
      <c r="U298" s="9">
        <f>S298*1/((U297+U299)/2)</f>
        <v>2.9548597526310427</v>
      </c>
      <c r="V298" s="9">
        <f>U298*Input!T298/100</f>
        <v>1.2149272673390079E-3</v>
      </c>
      <c r="W298" s="3">
        <v>3.0000000000000001E-3</v>
      </c>
      <c r="X298" s="21">
        <f>((($L$4*0.000000001*Input!G298/Input!W298*(232/229))-(W298*0.000000001))/Input!F298)*1000000000</f>
        <v>9.4750282077773598E-2</v>
      </c>
      <c r="Y298" s="21">
        <f>X298*Input!X298/100</f>
        <v>2.9905780899529792E-4</v>
      </c>
      <c r="Z298" s="21">
        <f t="shared" si="1096"/>
        <v>2.3135307799717037E-5</v>
      </c>
      <c r="AA298" s="21">
        <f>Z298*Input!X298/100</f>
        <v>7.3021360034960833E-8</v>
      </c>
      <c r="AB298" s="14">
        <v>0.05</v>
      </c>
      <c r="AC298" s="14">
        <v>0</v>
      </c>
      <c r="AD298" s="21">
        <f>(((Input!G298*$L$4*0.000000001*Input!U298*(230/229))-((AB298*0.000000000000001)+(Input!G298*AC298*0.000000000000001)))/Input!F298)*1000000000000</f>
        <v>6.4875330892740228</v>
      </c>
      <c r="AE298" s="21">
        <f>AD298*Input!V298/100</f>
        <v>1.5278778296269993E-2</v>
      </c>
      <c r="AF298" s="21">
        <f t="shared" si="1097"/>
        <v>0.2957570559458268</v>
      </c>
      <c r="AG298" s="21">
        <f>AF298*Input!V298/100</f>
        <v>6.9653694635097088E-4</v>
      </c>
      <c r="AH298" s="9">
        <f t="shared" si="1098"/>
        <v>12783.7960275352</v>
      </c>
      <c r="AI298" s="3">
        <f t="shared" si="1099"/>
        <v>50.34373600524183</v>
      </c>
      <c r="AJ298" s="22">
        <f t="shared" si="1100"/>
        <v>1954.8597526310427</v>
      </c>
      <c r="AK298" s="3">
        <f t="shared" si="1101"/>
        <v>1.2149272673390079</v>
      </c>
      <c r="AL298" s="3">
        <f t="shared" si="1102"/>
        <v>2.3312717211910421</v>
      </c>
      <c r="AM298" s="3">
        <f t="shared" si="1103"/>
        <v>5.4919040300520933E-3</v>
      </c>
      <c r="AN298" s="9">
        <f>AL298*1/((AN297+AN299)/2)</f>
        <v>2.3307992538533533</v>
      </c>
      <c r="AO298" s="21">
        <f t="shared" si="1104"/>
        <v>5.4907910129583177E-3</v>
      </c>
      <c r="AP298" s="58">
        <f t="shared" si="1105"/>
        <v>134.66589999999999</v>
      </c>
      <c r="AQ298" s="58">
        <f t="shared" si="1106"/>
        <v>0.51819999999999999</v>
      </c>
      <c r="AR298" s="58">
        <f t="shared" si="1107"/>
        <v>0.38480417091483443</v>
      </c>
      <c r="AS298" s="67">
        <f t="shared" si="1108"/>
        <v>1.8236146103783906E-4</v>
      </c>
      <c r="AT298" s="67">
        <f t="shared" si="1109"/>
        <v>5.7567195891394514E-7</v>
      </c>
      <c r="AU298" s="58">
        <v>0.75</v>
      </c>
      <c r="AV298" s="58">
        <f t="shared" si="1110"/>
        <v>0.375</v>
      </c>
      <c r="AW298" s="58">
        <f t="shared" si="1111"/>
        <v>134.66200000000001</v>
      </c>
      <c r="AX298" s="57">
        <f t="shared" si="1112"/>
        <v>0.58407619420000001</v>
      </c>
      <c r="AY298" s="47">
        <f t="shared" si="1113"/>
        <v>0.54198582598312983</v>
      </c>
      <c r="AZ298" s="9" t="str">
        <f>Input!B298</f>
        <v>M39-62 1,0 cm</v>
      </c>
      <c r="BA298" s="48">
        <f>Input!E298</f>
        <v>1</v>
      </c>
      <c r="BB298" s="58">
        <f t="shared" si="1114"/>
        <v>2860.2632432184146</v>
      </c>
      <c r="BC298" s="22">
        <f t="shared" si="1115"/>
        <v>5.0451892748526825</v>
      </c>
      <c r="BD298" s="9">
        <f t="shared" si="1116"/>
        <v>134604</v>
      </c>
      <c r="BE298" s="49">
        <f t="shared" si="1117"/>
        <v>270.99291299156494</v>
      </c>
      <c r="BF298" s="89">
        <f t="shared" si="1118"/>
        <v>0.40247866954532818</v>
      </c>
      <c r="BG298" s="85"/>
      <c r="BH298" s="85"/>
      <c r="BI298" s="85"/>
      <c r="BJ298" s="85"/>
      <c r="BK298" s="85"/>
      <c r="BL298" s="85"/>
      <c r="BM298" s="90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</row>
    <row r="299" spans="1:109" s="155" customFormat="1" ht="15" customHeight="1" x14ac:dyDescent="0.2">
      <c r="A299" s="138">
        <f>Input!A299</f>
        <v>8307</v>
      </c>
      <c r="B299" s="138" t="str">
        <f>Input!B299</f>
        <v>Hu1-13</v>
      </c>
      <c r="C299" s="138">
        <f>Input!O299</f>
        <v>2.1140931530708578</v>
      </c>
      <c r="D299" s="138">
        <f>C299*Input!P299/100</f>
        <v>1.5149983306717496E-2</v>
      </c>
      <c r="E299" s="139">
        <f>Input!M299</f>
        <v>2.7206671034536067</v>
      </c>
      <c r="F299" s="140">
        <f>E299*Input!N299/100</f>
        <v>3.3311862087790836E-4</v>
      </c>
      <c r="G299" s="141">
        <f t="shared" si="1093"/>
        <v>375.1255802241833</v>
      </c>
      <c r="H299" s="140">
        <f>G299*Input!L299/100</f>
        <v>2.7636744599298421E-2</v>
      </c>
      <c r="I299" s="138">
        <v>0</v>
      </c>
      <c r="J299" s="142">
        <f>(((C299*$G$4*0.000000001*Input!G299*(234/233))-(I299*0.000000000000001))/Input!F299)*1000000000000</f>
        <v>767.46553930087339</v>
      </c>
      <c r="K299" s="138">
        <f>J299*Input!P299/100</f>
        <v>5.4998002770124241</v>
      </c>
      <c r="L299" s="143">
        <f t="shared" si="1094"/>
        <v>10.613490544657591</v>
      </c>
      <c r="M299" s="144">
        <f>L299*Input!P299/100</f>
        <v>7.6058240075184219E-2</v>
      </c>
      <c r="N299" s="138">
        <v>0</v>
      </c>
      <c r="O299" s="142">
        <f>(((G299*$D$4*0.000000001*Input!G299*(238/236))-(N299*0.000000001))/Input!F299)*1000000</f>
        <v>13.717927384370585</v>
      </c>
      <c r="P299" s="138">
        <f>O299*Input!N299/100</f>
        <v>1.6796237385250338E-3</v>
      </c>
      <c r="Q299" s="145">
        <f t="shared" si="1095"/>
        <v>10.23493437040565</v>
      </c>
      <c r="R299" s="146">
        <f>Q299*Input!N299/100</f>
        <v>1.2531658937315377E-3</v>
      </c>
      <c r="S299" s="144">
        <f>Input!S299*0.0000028263/0.000000000155125</f>
        <v>0.99716097054523578</v>
      </c>
      <c r="T299" s="138">
        <f>S299*Input!T299/100</f>
        <v>1.9885743876976144E-3</v>
      </c>
      <c r="U299" s="144">
        <f>S299</f>
        <v>0.99716097054523578</v>
      </c>
      <c r="V299" s="138">
        <f>U299*Input!T299/100</f>
        <v>1.9885743876976144E-3</v>
      </c>
      <c r="W299" s="147">
        <v>0</v>
      </c>
      <c r="X299" s="142">
        <f>((($L$4*0.000000001*Input!G299/Input!W299*(232/229))-(W299*0.000000001))/Input!F299)*1000000000</f>
        <v>0.94334748674218727</v>
      </c>
      <c r="Y299" s="142">
        <f>X299*Input!X299/100</f>
        <v>5.2816189915774539E-3</v>
      </c>
      <c r="Z299" s="142">
        <f t="shared" si="1096"/>
        <v>2.303384643219926E-4</v>
      </c>
      <c r="AA299" s="142">
        <f>Z299*Input!X299/100</f>
        <v>1.2896202351215915E-6</v>
      </c>
      <c r="AB299" s="143">
        <v>0</v>
      </c>
      <c r="AC299" s="143">
        <v>0</v>
      </c>
      <c r="AD299" s="142">
        <f>(((Input!G299*$L$4*0.000000001*Input!U299*(230/229))-((AB299*0.000000000000001)+(Input!G299*AC299*0.000000000000001)))/Input!F299)*1000000000000</f>
        <v>224.30639813494585</v>
      </c>
      <c r="AE299" s="142">
        <f>AD299*Input!V299/100</f>
        <v>0.86262095621075263</v>
      </c>
      <c r="AF299" s="142">
        <f t="shared" si="1097"/>
        <v>10.225797545739805</v>
      </c>
      <c r="AG299" s="142">
        <f>AF299*Input!V299/100</f>
        <v>3.9325615899805093E-2</v>
      </c>
      <c r="AH299" s="138">
        <f t="shared" si="1098"/>
        <v>44394.658859256153</v>
      </c>
      <c r="AI299" s="147">
        <f t="shared" si="1099"/>
        <v>301.54475399508681</v>
      </c>
      <c r="AJ299" s="144">
        <f t="shared" si="1100"/>
        <v>-2.8390294547642192</v>
      </c>
      <c r="AK299" s="147">
        <f t="shared" si="1101"/>
        <v>1.9885743876976143</v>
      </c>
      <c r="AL299" s="147">
        <f t="shared" si="1102"/>
        <v>0.99910729035134183</v>
      </c>
      <c r="AM299" s="147">
        <f t="shared" si="1103"/>
        <v>3.8442398102731027E-3</v>
      </c>
      <c r="AN299" s="138">
        <f>AF299/Q299</f>
        <v>0.99910729035134183</v>
      </c>
      <c r="AO299" s="142">
        <f t="shared" si="1104"/>
        <v>3.8442398102731027E-3</v>
      </c>
      <c r="AP299" s="138" t="str">
        <f t="shared" si="1105"/>
        <v>Out of range</v>
      </c>
      <c r="AQ299" s="138" t="e">
        <f t="shared" si="1106"/>
        <v>#VALUE!</v>
      </c>
      <c r="AR299" s="138" t="e">
        <f t="shared" si="1107"/>
        <v>#VALUE!</v>
      </c>
      <c r="AS299" s="146">
        <f t="shared" si="1108"/>
        <v>2.2505123724878696E-5</v>
      </c>
      <c r="AT299" s="146">
        <f t="shared" si="1109"/>
        <v>1.2603193463960133E-7</v>
      </c>
      <c r="AU299" s="138">
        <v>0.75</v>
      </c>
      <c r="AV299" s="138">
        <f t="shared" si="1110"/>
        <v>0.375</v>
      </c>
      <c r="AW299" s="138" t="str">
        <f t="shared" si="1111"/>
        <v>Out of range</v>
      </c>
      <c r="AX299" s="148">
        <f t="shared" si="1112"/>
        <v>286.9350909163</v>
      </c>
      <c r="AY299" s="148" t="e">
        <f t="shared" si="1113"/>
        <v>#VALUE!</v>
      </c>
      <c r="AZ299" s="138" t="str">
        <f>Input!B299</f>
        <v>Hu1-13</v>
      </c>
      <c r="BA299" s="149">
        <f>Input!E299</f>
        <v>0</v>
      </c>
      <c r="BB299" s="138" t="e">
        <f t="shared" si="1114"/>
        <v>#VALUE!</v>
      </c>
      <c r="BC299" s="144" t="e">
        <f t="shared" si="1115"/>
        <v>#VALUE!</v>
      </c>
      <c r="BD299" s="138" t="e">
        <f t="shared" si="1116"/>
        <v>#VALUE!</v>
      </c>
      <c r="BE299" s="150" t="e">
        <f t="shared" si="1117"/>
        <v>#VALUE!</v>
      </c>
      <c r="BF299" s="151" t="e">
        <f t="shared" si="1118"/>
        <v>#VALUE!</v>
      </c>
      <c r="BG299" s="152"/>
      <c r="BH299" s="152"/>
      <c r="BI299" s="152"/>
      <c r="BJ299" s="152"/>
      <c r="BK299" s="152"/>
      <c r="BL299" s="152"/>
      <c r="BM299" s="156"/>
      <c r="BN299" s="152"/>
      <c r="BO299" s="152"/>
      <c r="BP299" s="152"/>
      <c r="BQ299" s="152"/>
      <c r="BR299" s="152"/>
      <c r="BS299" s="152"/>
      <c r="BT299" s="152"/>
      <c r="BU299" s="152"/>
      <c r="BV299" s="152"/>
      <c r="BW299" s="152"/>
      <c r="BX299" s="152"/>
      <c r="BY299" s="152"/>
      <c r="BZ299" s="152"/>
      <c r="CA299" s="152"/>
      <c r="CB299" s="152"/>
      <c r="CC299" s="152"/>
      <c r="CD299" s="152"/>
      <c r="CE299" s="152"/>
      <c r="CF299" s="152"/>
      <c r="CG299" s="152"/>
      <c r="CH299" s="152"/>
      <c r="CI299" s="152"/>
      <c r="CJ299" s="152"/>
      <c r="CK299" s="152"/>
      <c r="CL299" s="152"/>
      <c r="CM299" s="152"/>
      <c r="CN299" s="152"/>
      <c r="CO299" s="152"/>
      <c r="CP299" s="152"/>
      <c r="CQ299" s="152"/>
      <c r="CR299" s="152"/>
      <c r="CS299" s="152"/>
      <c r="CT299" s="152"/>
      <c r="CU299" s="152"/>
      <c r="CV299" s="152"/>
      <c r="CW299" s="152"/>
      <c r="CX299" s="152"/>
      <c r="CY299" s="152"/>
      <c r="CZ299" s="152"/>
      <c r="DA299" s="152"/>
      <c r="DB299" s="152"/>
      <c r="DC299" s="152"/>
      <c r="DD299" s="152"/>
      <c r="DE299" s="152"/>
    </row>
    <row r="300" spans="1:109" ht="15" customHeight="1" x14ac:dyDescent="0.2">
      <c r="A300" s="9">
        <f>Input!A300</f>
        <v>8511</v>
      </c>
      <c r="B300" s="9" t="str">
        <f>Input!B300</f>
        <v>M39-62 2,4cm</v>
      </c>
      <c r="C300" s="9">
        <f>Input!O300</f>
        <v>1.6687536668829528</v>
      </c>
      <c r="D300" s="9">
        <f>C300*Input!P300/100</f>
        <v>4.3711196387384611E-3</v>
      </c>
      <c r="E300" s="11">
        <f>Input!M300</f>
        <v>0.73683463812203387</v>
      </c>
      <c r="F300" s="12">
        <f>E300*Input!N300/100</f>
        <v>4.0169925217898763E-5</v>
      </c>
      <c r="G300" s="13">
        <f t="shared" si="1093"/>
        <v>101.59475990426603</v>
      </c>
      <c r="H300" s="12">
        <f>G300*Input!L300/100</f>
        <v>5.4452402396443188E-3</v>
      </c>
      <c r="I300" s="9">
        <v>0.3</v>
      </c>
      <c r="J300" s="21">
        <f>(((C300*$G$4*0.000000001*Input!G300*(234/233))-(I300*0.000000000000001))/Input!F300)*1000000000000</f>
        <v>28.449708750120028</v>
      </c>
      <c r="K300" s="9">
        <f>J300*Input!P300/100</f>
        <v>7.4520933258126934E-2</v>
      </c>
      <c r="L300" s="14">
        <f t="shared" si="1094"/>
        <v>0.3934387921739454</v>
      </c>
      <c r="M300" s="22">
        <f>L300*Input!P300/100</f>
        <v>1.0305703383564149E-3</v>
      </c>
      <c r="N300" s="9">
        <v>5.0000000000000001E-3</v>
      </c>
      <c r="O300" s="21">
        <f>(((G300*$D$4*0.000000001*Input!G300*(238/236))-(N300*0.000000001))/Input!F300)*1000000</f>
        <v>0.17446185933339722</v>
      </c>
      <c r="P300" s="58">
        <f>O300*Input!N300/100</f>
        <v>9.5111161720894307E-6</v>
      </c>
      <c r="Q300" s="66">
        <f t="shared" si="1095"/>
        <v>0.13016585015974638</v>
      </c>
      <c r="R300" s="67">
        <f>Q300*Input!N300/100</f>
        <v>7.0962359752355273E-6</v>
      </c>
      <c r="S300" s="65">
        <f>Input!S300*0.0000028263/0.000000000155125</f>
        <v>2.9875904682561667</v>
      </c>
      <c r="T300" s="9">
        <f>S300*Input!T300/100</f>
        <v>1.6927377526612204E-3</v>
      </c>
      <c r="U300" s="9">
        <f>S300*1/((U299+U301)/2)</f>
        <v>2.9956479109753702</v>
      </c>
      <c r="V300" s="9">
        <f>U300*Input!T300/100</f>
        <v>1.6973030160819E-3</v>
      </c>
      <c r="W300" s="3">
        <v>3.0000000000000001E-3</v>
      </c>
      <c r="X300" s="21">
        <f>((($L$4*0.000000001*Input!G300/Input!W300*(232/229))-(W300*0.000000001))/Input!F300)*1000000000</f>
        <v>3.5292724527681243E-2</v>
      </c>
      <c r="Y300" s="21">
        <f>X300*Input!X300/100</f>
        <v>1.1838879213847663E-4</v>
      </c>
      <c r="Z300" s="21">
        <f t="shared" si="1096"/>
        <v>8.6174735012220543E-6</v>
      </c>
      <c r="AA300" s="21">
        <f>Z300*Input!X300/100</f>
        <v>2.8907155589385634E-8</v>
      </c>
      <c r="AB300" s="14">
        <v>0.05</v>
      </c>
      <c r="AC300" s="14">
        <v>0</v>
      </c>
      <c r="AD300" s="21">
        <f>(((Input!G300*$L$4*0.000000001*Input!U300*(230/229))-((AB300*0.000000000000001)+(Input!G300*AC300*0.000000000000001)))/Input!F300)*1000000000000</f>
        <v>6.814257216185414</v>
      </c>
      <c r="AE300" s="21">
        <f>AD300*Input!V300/100</f>
        <v>1.7785259611160179E-2</v>
      </c>
      <c r="AF300" s="21">
        <f t="shared" si="1097"/>
        <v>0.31065192654641699</v>
      </c>
      <c r="AG300" s="21">
        <f>AF300*Input!V300/100</f>
        <v>8.1080372915948845E-4</v>
      </c>
      <c r="AH300" s="9">
        <f t="shared" si="1098"/>
        <v>36049.072445927806</v>
      </c>
      <c r="AI300" s="3">
        <f t="shared" si="1099"/>
        <v>153.217816861843</v>
      </c>
      <c r="AJ300" s="22">
        <f t="shared" si="1100"/>
        <v>1995.6479109753702</v>
      </c>
      <c r="AK300" s="3">
        <f t="shared" si="1101"/>
        <v>1.6973030160819</v>
      </c>
      <c r="AL300" s="3">
        <f t="shared" si="1102"/>
        <v>2.386585468962624</v>
      </c>
      <c r="AM300" s="3">
        <f t="shared" si="1103"/>
        <v>6.2303636708031865E-3</v>
      </c>
      <c r="AN300" s="9">
        <f>AL300*1/((AN299+AN301)/2)</f>
        <v>2.386594402133754</v>
      </c>
      <c r="AO300" s="21">
        <f t="shared" si="1104"/>
        <v>6.2303869915287993E-3</v>
      </c>
      <c r="AP300" s="58">
        <f t="shared" si="1105"/>
        <v>136.7801</v>
      </c>
      <c r="AQ300" s="58">
        <f t="shared" si="1106"/>
        <v>0.6351</v>
      </c>
      <c r="AR300" s="58">
        <f t="shared" si="1107"/>
        <v>0.46432192987137749</v>
      </c>
      <c r="AS300" s="67">
        <f t="shared" si="1108"/>
        <v>6.6203796853370048E-5</v>
      </c>
      <c r="AT300" s="67">
        <f t="shared" si="1109"/>
        <v>2.2210873948664031E-7</v>
      </c>
      <c r="AU300" s="58">
        <v>0.75</v>
      </c>
      <c r="AV300" s="58">
        <f t="shared" si="1110"/>
        <v>0.375</v>
      </c>
      <c r="AW300" s="58">
        <f t="shared" si="1111"/>
        <v>136.77879999999999</v>
      </c>
      <c r="AX300" s="57">
        <f t="shared" si="1112"/>
        <v>0.63339287259999999</v>
      </c>
      <c r="AY300" s="47">
        <f t="shared" si="1113"/>
        <v>0.62012618177309109</v>
      </c>
      <c r="AZ300" s="9" t="str">
        <f>Input!B300</f>
        <v>M39-62 2,4cm</v>
      </c>
      <c r="BA300" s="48">
        <f>Input!E300</f>
        <v>2.4</v>
      </c>
      <c r="BB300" s="58">
        <f t="shared" si="1114"/>
        <v>2937.4641861955006</v>
      </c>
      <c r="BC300" s="22">
        <f t="shared" si="1115"/>
        <v>5.8218292645848413</v>
      </c>
      <c r="BD300" s="9">
        <f t="shared" si="1116"/>
        <v>136720.79999999999</v>
      </c>
      <c r="BE300" s="49">
        <f t="shared" si="1117"/>
        <v>310.06309088654552</v>
      </c>
      <c r="BF300" s="89">
        <f t="shared" si="1118"/>
        <v>0.45337887287583395</v>
      </c>
      <c r="BG300" s="85"/>
      <c r="BH300" s="85"/>
      <c r="BI300" s="85"/>
      <c r="BJ300" s="85"/>
      <c r="BK300" s="85"/>
      <c r="BL300" s="85"/>
      <c r="BM300" s="90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  <c r="CM300" s="85"/>
      <c r="CN300" s="85"/>
      <c r="CO300" s="85"/>
      <c r="CP300" s="85"/>
      <c r="CQ300" s="85"/>
      <c r="CR300" s="85"/>
      <c r="CS300" s="85"/>
      <c r="CT300" s="85"/>
      <c r="CU300" s="85"/>
      <c r="CV300" s="85"/>
      <c r="CW300" s="85"/>
      <c r="CX300" s="85"/>
      <c r="CY300" s="85"/>
      <c r="CZ300" s="85"/>
      <c r="DA300" s="85"/>
      <c r="DB300" s="85"/>
      <c r="DC300" s="85"/>
      <c r="DD300" s="85"/>
      <c r="DE300" s="85"/>
    </row>
    <row r="301" spans="1:109" s="155" customFormat="1" ht="15" customHeight="1" x14ac:dyDescent="0.2">
      <c r="A301" s="138">
        <f>Input!A301</f>
        <v>8307</v>
      </c>
      <c r="B301" s="138" t="str">
        <f>Input!B301</f>
        <v>Hu1-13</v>
      </c>
      <c r="C301" s="138">
        <f>Input!O301</f>
        <v>2.1121485008669061</v>
      </c>
      <c r="D301" s="138">
        <f>C301*Input!P301/100</f>
        <v>1.8388689631851574E-2</v>
      </c>
      <c r="E301" s="139">
        <f>Input!M301</f>
        <v>2.7205111197081169</v>
      </c>
      <c r="F301" s="140">
        <f>E301*Input!N301/100</f>
        <v>3.4751099344321759E-4</v>
      </c>
      <c r="G301" s="141">
        <f t="shared" si="1093"/>
        <v>375.10407318535516</v>
      </c>
      <c r="H301" s="140">
        <f>G301*Input!L301/100</f>
        <v>2.6040314270162183E-2</v>
      </c>
      <c r="I301" s="138">
        <v>0</v>
      </c>
      <c r="J301" s="142">
        <f>(((C301*$G$4*0.000000001*Input!G301*(234/233))-(I301*0.000000000000001))/Input!F301)*1000000000000</f>
        <v>766.75958481145528</v>
      </c>
      <c r="K301" s="138">
        <f>J301*Input!P301/100</f>
        <v>6.6755268493470838</v>
      </c>
      <c r="L301" s="143">
        <f t="shared" si="1094"/>
        <v>10.603727707220978</v>
      </c>
      <c r="M301" s="144">
        <f>L301*Input!P301/100</f>
        <v>9.2317683945385892E-2</v>
      </c>
      <c r="N301" s="138">
        <v>0</v>
      </c>
      <c r="O301" s="142">
        <f>(((G301*$D$4*0.000000001*Input!G301*(238/236))-(N301*0.000000001))/Input!F301)*1000000</f>
        <v>13.717140895758636</v>
      </c>
      <c r="P301" s="138">
        <f>O301*Input!N301/100</f>
        <v>1.7521917941644386E-3</v>
      </c>
      <c r="Q301" s="145">
        <f t="shared" si="1095"/>
        <v>10.234347571897331</v>
      </c>
      <c r="R301" s="146">
        <f>Q301*Input!N301/100</f>
        <v>1.3073088605257399E-3</v>
      </c>
      <c r="S301" s="144">
        <f>Input!S301*0.0000028263/0.000000000155125</f>
        <v>0.99745959705238962</v>
      </c>
      <c r="T301" s="138">
        <f>S301*Input!T301/100</f>
        <v>1.7664100020378987E-3</v>
      </c>
      <c r="U301" s="144">
        <f>S301</f>
        <v>0.99745959705238962</v>
      </c>
      <c r="V301" s="138">
        <f>U301*Input!T301/100</f>
        <v>1.7664100020378987E-3</v>
      </c>
      <c r="W301" s="147">
        <v>0</v>
      </c>
      <c r="X301" s="142">
        <f>((($L$4*0.000000001*Input!G301/Input!W301*(232/229))-(W301*0.000000001))/Input!F301)*1000000000</f>
        <v>0.96368860439489867</v>
      </c>
      <c r="Y301" s="142">
        <f>X301*Input!X301/100</f>
        <v>5.9622778883943461E-3</v>
      </c>
      <c r="Z301" s="142">
        <f t="shared" si="1096"/>
        <v>2.3530518323370476E-4</v>
      </c>
      <c r="AA301" s="142">
        <f>Z301*Input!X301/100</f>
        <v>1.455817662075412E-6</v>
      </c>
      <c r="AB301" s="143">
        <v>0</v>
      </c>
      <c r="AC301" s="143">
        <v>0</v>
      </c>
      <c r="AD301" s="142">
        <f>(((Input!G301*$L$4*0.000000001*Input!U301*(230/229))-((AB301*0.000000000000001)+(Input!G301*AC301*0.000000000000001)))/Input!F301)*1000000000000</f>
        <v>224.69267323136725</v>
      </c>
      <c r="AE301" s="142">
        <f>AD301*Input!V301/100</f>
        <v>1.0239049384649774</v>
      </c>
      <c r="AF301" s="142">
        <f t="shared" si="1097"/>
        <v>10.24340725712481</v>
      </c>
      <c r="AG301" s="142">
        <f>AF301*Input!V301/100</f>
        <v>4.6678314546012144E-2</v>
      </c>
      <c r="AH301" s="138">
        <f t="shared" si="1098"/>
        <v>43532.433567139371</v>
      </c>
      <c r="AI301" s="147">
        <f t="shared" si="1099"/>
        <v>334.50251880291506</v>
      </c>
      <c r="AJ301" s="144">
        <f t="shared" si="1100"/>
        <v>-2.5404029476103762</v>
      </c>
      <c r="AK301" s="147">
        <f t="shared" si="1101"/>
        <v>1.7664100020378986</v>
      </c>
      <c r="AL301" s="147">
        <f t="shared" si="1102"/>
        <v>1.000885223524395</v>
      </c>
      <c r="AM301" s="147">
        <f t="shared" si="1103"/>
        <v>4.5627383467417822E-3</v>
      </c>
      <c r="AN301" s="138">
        <f>AF301/Q301</f>
        <v>1.000885223524395</v>
      </c>
      <c r="AO301" s="142">
        <f t="shared" si="1104"/>
        <v>4.5627383467417822E-3</v>
      </c>
      <c r="AP301" s="138" t="str">
        <f t="shared" si="1105"/>
        <v>Out of range</v>
      </c>
      <c r="AQ301" s="138" t="e">
        <f t="shared" si="1106"/>
        <v>#VALUE!</v>
      </c>
      <c r="AR301" s="138" t="e">
        <f t="shared" si="1107"/>
        <v>#VALUE!</v>
      </c>
      <c r="AS301" s="146">
        <f t="shared" si="1108"/>
        <v>2.299171310927853E-5</v>
      </c>
      <c r="AT301" s="146">
        <f t="shared" si="1109"/>
        <v>1.4227852872144229E-7</v>
      </c>
      <c r="AU301" s="138">
        <v>0.75</v>
      </c>
      <c r="AV301" s="138">
        <f t="shared" si="1110"/>
        <v>0.375</v>
      </c>
      <c r="AW301" s="138" t="str">
        <f t="shared" si="1111"/>
        <v>Out of range</v>
      </c>
      <c r="AX301" s="148">
        <f t="shared" si="1112"/>
        <v>264.0393044786</v>
      </c>
      <c r="AY301" s="148" t="e">
        <f t="shared" si="1113"/>
        <v>#VALUE!</v>
      </c>
      <c r="AZ301" s="138" t="str">
        <f>Input!B301</f>
        <v>Hu1-13</v>
      </c>
      <c r="BA301" s="149">
        <f>Input!E301</f>
        <v>0</v>
      </c>
      <c r="BB301" s="138" t="e">
        <f t="shared" si="1114"/>
        <v>#VALUE!</v>
      </c>
      <c r="BC301" s="144" t="e">
        <f t="shared" si="1115"/>
        <v>#VALUE!</v>
      </c>
      <c r="BD301" s="138" t="e">
        <f t="shared" si="1116"/>
        <v>#VALUE!</v>
      </c>
      <c r="BE301" s="150" t="e">
        <f t="shared" si="1117"/>
        <v>#VALUE!</v>
      </c>
      <c r="BF301" s="151" t="e">
        <f t="shared" si="1118"/>
        <v>#VALUE!</v>
      </c>
      <c r="BG301" s="152"/>
      <c r="BH301" s="152"/>
      <c r="BI301" s="152"/>
      <c r="BJ301" s="152"/>
      <c r="BK301" s="152"/>
      <c r="BL301" s="152"/>
      <c r="BM301" s="156"/>
      <c r="BN301" s="152"/>
      <c r="BO301" s="152"/>
      <c r="BP301" s="152"/>
      <c r="BQ301" s="152"/>
      <c r="BR301" s="152"/>
      <c r="BS301" s="152"/>
      <c r="BT301" s="152"/>
      <c r="BU301" s="152"/>
      <c r="BV301" s="152"/>
      <c r="BW301" s="152"/>
      <c r="BX301" s="152"/>
      <c r="BY301" s="152"/>
      <c r="BZ301" s="152"/>
      <c r="CA301" s="152"/>
      <c r="CB301" s="152"/>
      <c r="CC301" s="152"/>
      <c r="CD301" s="152"/>
      <c r="CE301" s="152"/>
      <c r="CF301" s="152"/>
      <c r="CG301" s="152"/>
      <c r="CH301" s="152"/>
      <c r="CI301" s="152"/>
      <c r="CJ301" s="152"/>
      <c r="CK301" s="152"/>
      <c r="CL301" s="152"/>
      <c r="CM301" s="152"/>
      <c r="CN301" s="152"/>
      <c r="CO301" s="152"/>
      <c r="CP301" s="152"/>
      <c r="CQ301" s="152"/>
      <c r="CR301" s="152"/>
      <c r="CS301" s="152"/>
      <c r="CT301" s="152"/>
      <c r="CU301" s="152"/>
      <c r="CV301" s="152"/>
      <c r="CW301" s="152"/>
      <c r="CX301" s="152"/>
      <c r="CY301" s="152"/>
      <c r="CZ301" s="152"/>
      <c r="DA301" s="152"/>
      <c r="DB301" s="152"/>
      <c r="DC301" s="152"/>
      <c r="DD301" s="152"/>
      <c r="DE301" s="152"/>
    </row>
    <row r="302" spans="1:109" ht="15" customHeight="1" x14ac:dyDescent="0.2">
      <c r="A302" s="9">
        <f>Input!A302</f>
        <v>8512</v>
      </c>
      <c r="B302" s="9" t="str">
        <f>Input!B302</f>
        <v>M39-62 9,15cm</v>
      </c>
      <c r="C302" s="9">
        <f>Input!O302</f>
        <v>1.7864278313032442</v>
      </c>
      <c r="D302" s="9">
        <f>C302*Input!P302/100</f>
        <v>3.147542702750496E-3</v>
      </c>
      <c r="E302" s="11">
        <f>Input!M302</f>
        <v>0.81521040068601913</v>
      </c>
      <c r="F302" s="12">
        <f>E302*Input!N302/100</f>
        <v>2.1105562389492751E-4</v>
      </c>
      <c r="G302" s="13">
        <f t="shared" si="1093"/>
        <v>112.40121004658832</v>
      </c>
      <c r="H302" s="12">
        <f>G302*Input!L302/100</f>
        <v>3.5014266926540437E-2</v>
      </c>
      <c r="I302" s="9">
        <v>0.3</v>
      </c>
      <c r="J302" s="21">
        <f>(((C302*$G$4*0.000000001*Input!G302*(234/233))-(I302*0.000000000000001))/Input!F302)*1000000000000</f>
        <v>31.392292437865439</v>
      </c>
      <c r="K302" s="9">
        <f>J302*Input!P302/100</f>
        <v>5.5310703994870911E-2</v>
      </c>
      <c r="L302" s="14">
        <f t="shared" si="1094"/>
        <v>0.43413258563755774</v>
      </c>
      <c r="M302" s="22">
        <f>L302*Input!P302/100</f>
        <v>7.649068313903501E-4</v>
      </c>
      <c r="N302" s="9">
        <v>5.0000000000000001E-3</v>
      </c>
      <c r="O302" s="21">
        <f>(((G302*$D$4*0.000000001*Input!G302*(238/236))-(N302*0.000000001))/Input!F302)*1000000</f>
        <v>0.19895588190196609</v>
      </c>
      <c r="P302" s="58">
        <f>O302*Input!N302/100</f>
        <v>5.1509104578460655E-5</v>
      </c>
      <c r="Q302" s="66">
        <f t="shared" si="1095"/>
        <v>0.14844082030882039</v>
      </c>
      <c r="R302" s="67">
        <f>Q302*Input!N302/100</f>
        <v>3.8430900679614227E-5</v>
      </c>
      <c r="S302" s="65">
        <f>Input!S302*0.0000028263/0.000000000155125</f>
        <v>2.8877288776861292</v>
      </c>
      <c r="T302" s="9">
        <f>S302*Input!T302/100</f>
        <v>1.4847687706004017E-3</v>
      </c>
      <c r="U302" s="9">
        <f>S302*1/((U301+U303)/2)</f>
        <v>2.8950835564866062</v>
      </c>
      <c r="V302" s="9">
        <f>U302*Input!T302/100</f>
        <v>1.4885502881400593E-3</v>
      </c>
      <c r="W302" s="3">
        <v>3.0000000000000001E-3</v>
      </c>
      <c r="X302" s="21">
        <f>((($L$4*0.000000001*Input!G302/Input!W302*(232/229))-(W302*0.000000001))/Input!F302)*1000000000</f>
        <v>0.14311820596514416</v>
      </c>
      <c r="Y302" s="21">
        <f>X302*Input!X302/100</f>
        <v>4.0948820447277336E-4</v>
      </c>
      <c r="Z302" s="21">
        <f t="shared" si="1096"/>
        <v>3.4945370864744044E-5</v>
      </c>
      <c r="AA302" s="21">
        <f>Z302*Input!X302/100</f>
        <v>9.9985302872817439E-8</v>
      </c>
      <c r="AB302" s="14">
        <v>0.05</v>
      </c>
      <c r="AC302" s="14">
        <v>0</v>
      </c>
      <c r="AD302" s="21">
        <f>(((Input!G302*$L$4*0.000000001*Input!U302*(230/229))-((AB302*0.000000000000001)+(Input!G302*AC302*0.000000000000001)))/Input!F302)*1000000000000</f>
        <v>7.980381731492689</v>
      </c>
      <c r="AE302" s="21">
        <f>AD302*Input!V302/100</f>
        <v>2.6529281118974807E-2</v>
      </c>
      <c r="AF302" s="21">
        <f t="shared" si="1097"/>
        <v>0.36381382164083231</v>
      </c>
      <c r="AG302" s="21">
        <f>AF302*Input!V302/100</f>
        <v>1.2094307608356595E-3</v>
      </c>
      <c r="AH302" s="9">
        <f t="shared" si="1098"/>
        <v>10410.93033606576</v>
      </c>
      <c r="AI302" s="3">
        <f t="shared" si="1099"/>
        <v>45.66288337156525</v>
      </c>
      <c r="AJ302" s="22">
        <f t="shared" si="1100"/>
        <v>1895.0835564866063</v>
      </c>
      <c r="AK302" s="3">
        <f t="shared" si="1101"/>
        <v>1.4885502881400592</v>
      </c>
      <c r="AL302" s="3">
        <f t="shared" si="1102"/>
        <v>2.4509014493718371</v>
      </c>
      <c r="AM302" s="3">
        <f t="shared" si="1103"/>
        <v>8.1722330910513619E-3</v>
      </c>
      <c r="AN302" s="9">
        <f>AL302*1/((AN301+AN303)/2)</f>
        <v>2.4487337726313232</v>
      </c>
      <c r="AO302" s="21">
        <f t="shared" si="1104"/>
        <v>8.1650052363393469E-3</v>
      </c>
      <c r="AP302" s="58">
        <f t="shared" si="1105"/>
        <v>152.37299999999999</v>
      </c>
      <c r="AQ302" s="58">
        <f t="shared" si="1106"/>
        <v>0.97789999999999999</v>
      </c>
      <c r="AR302" s="58">
        <f t="shared" si="1107"/>
        <v>0.64178036791295046</v>
      </c>
      <c r="AS302" s="67">
        <f t="shared" si="1108"/>
        <v>2.3541617994324424E-4</v>
      </c>
      <c r="AT302" s="67">
        <f t="shared" si="1109"/>
        <v>6.7632200206428871E-7</v>
      </c>
      <c r="AU302" s="58">
        <v>0.75</v>
      </c>
      <c r="AV302" s="58">
        <f t="shared" si="1110"/>
        <v>0.375</v>
      </c>
      <c r="AW302" s="58">
        <f t="shared" si="1111"/>
        <v>152.3681</v>
      </c>
      <c r="AX302" s="57">
        <f t="shared" si="1112"/>
        <v>0.90319522230000004</v>
      </c>
      <c r="AY302" s="47">
        <f t="shared" si="1113"/>
        <v>0.93136002232972326</v>
      </c>
      <c r="AZ302" s="9" t="str">
        <f>Input!B302</f>
        <v>M39-62 9,15cm</v>
      </c>
      <c r="BA302" s="48">
        <f>Input!E302</f>
        <v>9.15</v>
      </c>
      <c r="BB302" s="58">
        <f t="shared" si="1114"/>
        <v>2915.0905760616574</v>
      </c>
      <c r="BC302" s="22">
        <f t="shared" si="1115"/>
        <v>7.7856713238115463</v>
      </c>
      <c r="BD302" s="9">
        <f t="shared" si="1116"/>
        <v>152310.1</v>
      </c>
      <c r="BE302" s="49">
        <f t="shared" si="1117"/>
        <v>465.68001116486164</v>
      </c>
      <c r="BF302" s="89">
        <f t="shared" si="1118"/>
        <v>0.61125657032523428</v>
      </c>
      <c r="BG302" s="85"/>
      <c r="BH302" s="85"/>
      <c r="BI302" s="85"/>
      <c r="BJ302" s="85"/>
      <c r="BK302" s="85"/>
      <c r="BL302" s="85"/>
      <c r="BM302" s="90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  <c r="CM302" s="85"/>
      <c r="CN302" s="85"/>
      <c r="CO302" s="85"/>
      <c r="CP302" s="85"/>
      <c r="CQ302" s="85"/>
      <c r="CR302" s="85"/>
      <c r="CS302" s="85"/>
      <c r="CT302" s="85"/>
      <c r="CU302" s="85"/>
      <c r="CV302" s="85"/>
      <c r="CW302" s="85"/>
      <c r="CX302" s="85"/>
      <c r="CY302" s="85"/>
      <c r="CZ302" s="85"/>
      <c r="DA302" s="85"/>
      <c r="DB302" s="85"/>
      <c r="DC302" s="85"/>
      <c r="DD302" s="85"/>
      <c r="DE302" s="85"/>
    </row>
    <row r="303" spans="1:109" s="155" customFormat="1" ht="15" customHeight="1" x14ac:dyDescent="0.2">
      <c r="A303" s="138">
        <f>Input!A303</f>
        <v>8307</v>
      </c>
      <c r="B303" s="138" t="str">
        <f>Input!B303</f>
        <v>Hu1-13</v>
      </c>
      <c r="C303" s="138">
        <f>Input!O303</f>
        <v>2.1121485008669061</v>
      </c>
      <c r="D303" s="138">
        <f>C303*Input!P303/100</f>
        <v>1.8388689631851574E-2</v>
      </c>
      <c r="E303" s="139">
        <f>Input!M303</f>
        <v>2.7205111197081169</v>
      </c>
      <c r="F303" s="140">
        <f>E303*Input!N303/100</f>
        <v>3.4751099344321759E-4</v>
      </c>
      <c r="G303" s="141">
        <f t="shared" si="1093"/>
        <v>375.10407318535516</v>
      </c>
      <c r="H303" s="140">
        <f>G303*Input!L303/100</f>
        <v>2.6040314270162183E-2</v>
      </c>
      <c r="I303" s="138">
        <v>0</v>
      </c>
      <c r="J303" s="142">
        <f>(((C303*$G$4*0.000000001*Input!G303*(234/233))-(I303*0.000000000000001))/Input!F303)*1000000000000</f>
        <v>766.75958481145528</v>
      </c>
      <c r="K303" s="138">
        <f>J303*Input!P303/100</f>
        <v>6.6755268493470838</v>
      </c>
      <c r="L303" s="143">
        <f t="shared" si="1094"/>
        <v>10.603727707220978</v>
      </c>
      <c r="M303" s="144">
        <f>L303*Input!P303/100</f>
        <v>9.2317683945385892E-2</v>
      </c>
      <c r="N303" s="138">
        <v>0</v>
      </c>
      <c r="O303" s="142">
        <f>(((G303*$D$4*0.000000001*Input!G303*(238/236))-(N303*0.000000001))/Input!F303)*1000000</f>
        <v>13.717140895758636</v>
      </c>
      <c r="P303" s="138">
        <f>O303*Input!N303/100</f>
        <v>1.7521917941644386E-3</v>
      </c>
      <c r="Q303" s="145">
        <f t="shared" si="1095"/>
        <v>10.234347571897331</v>
      </c>
      <c r="R303" s="146">
        <f>Q303*Input!N303/100</f>
        <v>1.3073088605257399E-3</v>
      </c>
      <c r="S303" s="144">
        <f>Input!S303*0.0000028263/0.000000000155125</f>
        <v>0.99745959705238962</v>
      </c>
      <c r="T303" s="138">
        <f>S303*Input!T303/100</f>
        <v>1.7664100020378987E-3</v>
      </c>
      <c r="U303" s="144">
        <f>S303</f>
        <v>0.99745959705238962</v>
      </c>
      <c r="V303" s="138">
        <f>U303*Input!T303/100</f>
        <v>1.7664100020378987E-3</v>
      </c>
      <c r="W303" s="147">
        <v>0</v>
      </c>
      <c r="X303" s="142">
        <f>((($L$4*0.000000001*Input!G303/Input!W303*(232/229))-(W303*0.000000001))/Input!F303)*1000000000</f>
        <v>0.96368860439489867</v>
      </c>
      <c r="Y303" s="142">
        <f>X303*Input!X303/100</f>
        <v>5.9622778883943461E-3</v>
      </c>
      <c r="Z303" s="142">
        <f t="shared" si="1096"/>
        <v>2.3530518323370476E-4</v>
      </c>
      <c r="AA303" s="142">
        <f>Z303*Input!X303/100</f>
        <v>1.455817662075412E-6</v>
      </c>
      <c r="AB303" s="143">
        <v>0</v>
      </c>
      <c r="AC303" s="143">
        <v>0</v>
      </c>
      <c r="AD303" s="142">
        <f>(((Input!G303*$L$4*0.000000001*Input!U303*(230/229))-((AB303*0.000000000000001)+(Input!G303*AC303*0.000000000000001)))/Input!F303)*1000000000000</f>
        <v>224.69267323136725</v>
      </c>
      <c r="AE303" s="142">
        <f>AD303*Input!V303/100</f>
        <v>1.0239049384649774</v>
      </c>
      <c r="AF303" s="142">
        <f t="shared" si="1097"/>
        <v>10.24340725712481</v>
      </c>
      <c r="AG303" s="142">
        <f>AF303*Input!V303/100</f>
        <v>4.6678314546012144E-2</v>
      </c>
      <c r="AH303" s="138">
        <f t="shared" si="1098"/>
        <v>43532.433567139371</v>
      </c>
      <c r="AI303" s="147">
        <f t="shared" si="1099"/>
        <v>334.50251880291506</v>
      </c>
      <c r="AJ303" s="144">
        <f t="shared" si="1100"/>
        <v>-2.5404029476103762</v>
      </c>
      <c r="AK303" s="147">
        <f t="shared" si="1101"/>
        <v>1.7664100020378986</v>
      </c>
      <c r="AL303" s="147">
        <f t="shared" si="1102"/>
        <v>1.000885223524395</v>
      </c>
      <c r="AM303" s="147">
        <f t="shared" si="1103"/>
        <v>4.5627383467417822E-3</v>
      </c>
      <c r="AN303" s="138">
        <f>AF303/Q303</f>
        <v>1.000885223524395</v>
      </c>
      <c r="AO303" s="142">
        <f t="shared" si="1104"/>
        <v>4.5627383467417822E-3</v>
      </c>
      <c r="AP303" s="138" t="str">
        <f t="shared" si="1105"/>
        <v>Out of range</v>
      </c>
      <c r="AQ303" s="138" t="e">
        <f t="shared" si="1106"/>
        <v>#VALUE!</v>
      </c>
      <c r="AR303" s="138" t="e">
        <f t="shared" si="1107"/>
        <v>#VALUE!</v>
      </c>
      <c r="AS303" s="146">
        <f t="shared" si="1108"/>
        <v>2.299171310927853E-5</v>
      </c>
      <c r="AT303" s="146">
        <f t="shared" si="1109"/>
        <v>1.4227852872144229E-7</v>
      </c>
      <c r="AU303" s="138">
        <v>0.75</v>
      </c>
      <c r="AV303" s="138">
        <f t="shared" si="1110"/>
        <v>0.375</v>
      </c>
      <c r="AW303" s="138" t="str">
        <f t="shared" si="1111"/>
        <v>Out of range</v>
      </c>
      <c r="AX303" s="148">
        <f t="shared" si="1112"/>
        <v>249.88757380929999</v>
      </c>
      <c r="AY303" s="148" t="e">
        <f t="shared" si="1113"/>
        <v>#VALUE!</v>
      </c>
      <c r="AZ303" s="138" t="str">
        <f>Input!B303</f>
        <v>Hu1-13</v>
      </c>
      <c r="BA303" s="149">
        <f>Input!E303</f>
        <v>0</v>
      </c>
      <c r="BB303" s="138" t="e">
        <f t="shared" si="1114"/>
        <v>#VALUE!</v>
      </c>
      <c r="BC303" s="144" t="e">
        <f t="shared" si="1115"/>
        <v>#VALUE!</v>
      </c>
      <c r="BD303" s="138" t="e">
        <f t="shared" si="1116"/>
        <v>#VALUE!</v>
      </c>
      <c r="BE303" s="150" t="e">
        <f t="shared" si="1117"/>
        <v>#VALUE!</v>
      </c>
      <c r="BF303" s="151" t="e">
        <f t="shared" si="1118"/>
        <v>#VALUE!</v>
      </c>
      <c r="BG303" s="152"/>
      <c r="BH303" s="152"/>
      <c r="BI303" s="152"/>
      <c r="BJ303" s="152"/>
      <c r="BK303" s="152"/>
      <c r="BL303" s="152"/>
      <c r="BM303" s="156"/>
      <c r="BN303" s="152"/>
      <c r="BO303" s="152"/>
      <c r="BP303" s="152"/>
      <c r="BQ303" s="152"/>
      <c r="BR303" s="152"/>
      <c r="BS303" s="152"/>
      <c r="BT303" s="152"/>
      <c r="BU303" s="152"/>
      <c r="BV303" s="152"/>
      <c r="BW303" s="152"/>
      <c r="BX303" s="152"/>
      <c r="BY303" s="152"/>
      <c r="BZ303" s="152"/>
      <c r="CA303" s="152"/>
      <c r="CB303" s="152"/>
      <c r="CC303" s="152"/>
      <c r="CD303" s="152"/>
      <c r="CE303" s="152"/>
      <c r="CF303" s="152"/>
      <c r="CG303" s="152"/>
      <c r="CH303" s="152"/>
      <c r="CI303" s="152"/>
      <c r="CJ303" s="152"/>
      <c r="CK303" s="152"/>
      <c r="CL303" s="152"/>
      <c r="CM303" s="152"/>
      <c r="CN303" s="152"/>
      <c r="CO303" s="152"/>
      <c r="CP303" s="152"/>
      <c r="CQ303" s="152"/>
      <c r="CR303" s="152"/>
      <c r="CS303" s="152"/>
      <c r="CT303" s="152"/>
      <c r="CU303" s="152"/>
      <c r="CV303" s="152"/>
      <c r="CW303" s="152"/>
      <c r="CX303" s="152"/>
      <c r="CY303" s="152"/>
      <c r="CZ303" s="152"/>
      <c r="DA303" s="152"/>
      <c r="DB303" s="152"/>
      <c r="DC303" s="152"/>
      <c r="DD303" s="152"/>
      <c r="DE303" s="152"/>
    </row>
    <row r="304" spans="1:109" s="76" customFormat="1" ht="15" customHeight="1" x14ac:dyDescent="0.2">
      <c r="A304" s="58"/>
      <c r="B304" s="58"/>
      <c r="C304" s="58"/>
      <c r="D304" s="58"/>
      <c r="E304" s="60"/>
      <c r="F304" s="61"/>
      <c r="G304" s="59"/>
      <c r="H304" s="61"/>
      <c r="I304" s="58"/>
      <c r="J304" s="63"/>
      <c r="K304" s="58"/>
      <c r="L304" s="64"/>
      <c r="M304" s="65"/>
      <c r="N304" s="58"/>
      <c r="O304" s="63"/>
      <c r="P304" s="58"/>
      <c r="Q304" s="66"/>
      <c r="R304" s="67"/>
      <c r="S304" s="65"/>
      <c r="T304" s="58"/>
      <c r="U304" s="58"/>
      <c r="V304" s="58"/>
      <c r="W304" s="68"/>
      <c r="X304" s="63"/>
      <c r="Y304" s="63"/>
      <c r="Z304" s="63"/>
      <c r="AA304" s="63"/>
      <c r="AB304" s="64"/>
      <c r="AC304" s="64"/>
      <c r="AD304" s="63"/>
      <c r="AE304" s="63"/>
      <c r="AF304" s="63"/>
      <c r="AG304" s="63"/>
      <c r="AH304" s="58"/>
      <c r="AI304" s="68"/>
      <c r="AJ304" s="65"/>
      <c r="AK304" s="68"/>
      <c r="AL304" s="68"/>
      <c r="AM304" s="68"/>
      <c r="AN304" s="58"/>
      <c r="AO304" s="63"/>
      <c r="AP304" s="58"/>
      <c r="AQ304" s="58"/>
      <c r="AR304" s="58"/>
      <c r="AS304" s="67"/>
      <c r="AT304" s="67"/>
      <c r="AU304" s="58"/>
      <c r="AV304" s="58"/>
      <c r="AW304" s="58"/>
      <c r="AX304" s="57"/>
      <c r="AY304" s="57"/>
      <c r="AZ304" s="58"/>
      <c r="BA304" s="69"/>
      <c r="BB304" s="58"/>
      <c r="BC304" s="65"/>
      <c r="BD304" s="58"/>
      <c r="BE304" s="62"/>
      <c r="BF304" s="74"/>
      <c r="BG304" s="75"/>
      <c r="BH304" s="75"/>
      <c r="BI304" s="75"/>
      <c r="BJ304" s="75"/>
      <c r="BK304" s="75"/>
      <c r="BL304" s="75"/>
      <c r="BM304" s="103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</row>
    <row r="305" spans="1:109" s="155" customFormat="1" ht="15" customHeight="1" x14ac:dyDescent="0.2">
      <c r="A305" s="138">
        <f>Input!A305</f>
        <v>8307</v>
      </c>
      <c r="B305" s="138" t="str">
        <f>Input!B305</f>
        <v>Hu1-13</v>
      </c>
      <c r="C305" s="138">
        <f>Input!O305</f>
        <v>2.1005404817281863</v>
      </c>
      <c r="D305" s="138">
        <f>C305*Input!P305/100</f>
        <v>2.0829063072604709E-2</v>
      </c>
      <c r="E305" s="139">
        <f>Input!M305</f>
        <v>2.719841086101741</v>
      </c>
      <c r="F305" s="140">
        <f>E305*Input!N305/100</f>
        <v>3.5888502010064839E-4</v>
      </c>
      <c r="G305" s="141">
        <f t="shared" ref="G305:G313" si="1119">E305*137.88</f>
        <v>375.01168895170804</v>
      </c>
      <c r="H305" s="140">
        <f>G305*Input!L305/100</f>
        <v>3.3602337943127503E-2</v>
      </c>
      <c r="I305" s="138">
        <v>0</v>
      </c>
      <c r="J305" s="142">
        <f>(((C305*$G$4*0.000000001*Input!G305*(234/233))-(I305*0.000000000000001))/Input!F305)*1000000000000</f>
        <v>762.54560083654292</v>
      </c>
      <c r="K305" s="138">
        <f>J305*Input!P305/100</f>
        <v>7.5614398073842537</v>
      </c>
      <c r="L305" s="143">
        <f t="shared" ref="L305:L313" si="1120">(J305/234)*602200000000*0.0000028263/(365.2425*24*60)</f>
        <v>10.545451371955405</v>
      </c>
      <c r="M305" s="144">
        <f>L305*Input!P305/100</f>
        <v>0.10456921619279143</v>
      </c>
      <c r="N305" s="138">
        <v>0</v>
      </c>
      <c r="O305" s="142">
        <f>(((G305*$D$4*0.000000001*Input!G305*(238/236))-(N305*0.000000001))/Input!F305)*1000000</f>
        <v>13.713762506559279</v>
      </c>
      <c r="P305" s="138">
        <f>O305*Input!N305/100</f>
        <v>1.8095409904540067E-3</v>
      </c>
      <c r="Q305" s="145">
        <f t="shared" ref="Q305:Q313" si="1121">(O305/238.05)*602200000000000000*0.00000000015512/(365.2425*24*60)</f>
        <v>10.231826958486554</v>
      </c>
      <c r="R305" s="146">
        <f>Q305*Input!N305/100</f>
        <v>1.350097048841126E-3</v>
      </c>
      <c r="S305" s="144">
        <f>Input!S305*0.0000028263/0.000000000155125</f>
        <v>0.99963709224866049</v>
      </c>
      <c r="T305" s="138">
        <f>S305*Input!T305/100</f>
        <v>2.3296730416934443E-3</v>
      </c>
      <c r="U305" s="144">
        <f>S305</f>
        <v>0.99963709224866049</v>
      </c>
      <c r="V305" s="138">
        <f>U305*Input!T305/100</f>
        <v>2.3296730416934443E-3</v>
      </c>
      <c r="W305" s="147">
        <v>0</v>
      </c>
      <c r="X305" s="142">
        <f>((($L$4*0.000000001*Input!G305/Input!W305*(232/229))-(W305*0.000000001))/Input!F305)*1000000000</f>
        <v>0.92371702970587544</v>
      </c>
      <c r="Y305" s="142">
        <f>X305*Input!X305/100</f>
        <v>6.7908305369228806E-3</v>
      </c>
      <c r="Z305" s="142">
        <f t="shared" ref="Z305:Z313" si="1122">(X305/232)*6.022E+23*0.000000001*0.000000000049475/(365.2425*24*60)</f>
        <v>2.2554526839871919E-4</v>
      </c>
      <c r="AA305" s="142">
        <f>Z305*Input!X305/100</f>
        <v>1.6581265115228906E-6</v>
      </c>
      <c r="AB305" s="143">
        <v>0</v>
      </c>
      <c r="AC305" s="143">
        <v>0</v>
      </c>
      <c r="AD305" s="142">
        <f>(((Input!G305*$L$4*0.000000001*Input!U305*(230/229))-((AB305*0.000000000000001)+(Input!G305*AC305*0.000000000000001)))/Input!F305)*1000000000000</f>
        <v>224.55327508917017</v>
      </c>
      <c r="AE305" s="142">
        <f>AD305*Input!V305/100</f>
        <v>1.1117919973809789</v>
      </c>
      <c r="AF305" s="142">
        <f t="shared" ref="AF305:AF313" si="1123">(AD305/230)*602200000000*0.0000091577/(365.2425*24*60)</f>
        <v>10.237052301616577</v>
      </c>
      <c r="AG305" s="142">
        <f>AF305*Input!V305/100</f>
        <v>5.0684955813662731E-2</v>
      </c>
      <c r="AH305" s="138">
        <f t="shared" ref="AH305:AH313" si="1124">AF305/Z305</f>
        <v>45388.016225281674</v>
      </c>
      <c r="AI305" s="147">
        <f t="shared" ref="AI305:AI313" si="1125">AH305*SQRT((AG305/AF305)^2+(AA305/Z305)^2)</f>
        <v>402.29303167776868</v>
      </c>
      <c r="AJ305" s="144">
        <f t="shared" ref="AJ305:AJ313" si="1126">(U305-1)*1000</f>
        <v>-0.36290775133951403</v>
      </c>
      <c r="AK305" s="147">
        <f t="shared" ref="AK305:AK313" si="1127">V305*1000</f>
        <v>2.3296730416934444</v>
      </c>
      <c r="AL305" s="147">
        <f t="shared" ref="AL305:AL313" si="1128">AF305/Q305</f>
        <v>1.0005106950255536</v>
      </c>
      <c r="AM305" s="147">
        <f t="shared" ref="AM305:AM313" si="1129">AL305*SQRT((R305/Q305)^2+(AG305/AF305)^2)</f>
        <v>4.9554153415237072E-3</v>
      </c>
      <c r="AN305" s="138">
        <f>AF305/Q305</f>
        <v>1.0005106950255536</v>
      </c>
      <c r="AO305" s="142">
        <f t="shared" ref="AO305:AO313" si="1130">AN305*SQRT((R305/Q305)^2+(AG305/AF305)^2)</f>
        <v>4.9554153415237072E-3</v>
      </c>
      <c r="AP305" s="138" t="str">
        <f t="shared" ref="AP305:AP313" si="1131">ThU_Alter_Kombi(AN305,U305)</f>
        <v>Out of range</v>
      </c>
      <c r="AQ305" s="138" t="e">
        <f t="shared" ref="AQ305:AQ313" si="1132">Montealter(AN305,AO305,U305,V305)</f>
        <v>#VALUE!</v>
      </c>
      <c r="AR305" s="138" t="e">
        <f t="shared" ref="AR305:AR313" si="1133">(AQ305/AP305)*100</f>
        <v>#VALUE!</v>
      </c>
      <c r="AS305" s="146">
        <f t="shared" ref="AS305:AS313" si="1134">Z305/Q305</f>
        <v>2.2043499104687835E-5</v>
      </c>
      <c r="AT305" s="146">
        <f t="shared" ref="AT305:AT313" si="1135">AS305*SQRT((Y305/X305)^2+(P305/O305)^2)</f>
        <v>1.6208186260241164E-7</v>
      </c>
      <c r="AU305" s="138">
        <v>0.75</v>
      </c>
      <c r="AV305" s="138">
        <f t="shared" ref="AV305:AV313" si="1136">AU305/2</f>
        <v>0.375</v>
      </c>
      <c r="AW305" s="138" t="str">
        <f t="shared" ref="AW305:AW313" si="1137">marincorr_age(AN305,U305,AS305,AU305)</f>
        <v>Out of range</v>
      </c>
      <c r="AX305" s="148">
        <f t="shared" ref="AX305:AX313" si="1138">marincorr_age_error(AN305, AO305, U305, V305, AS305, AT305, AU305, AV305)</f>
        <v>316.2797554471</v>
      </c>
      <c r="AY305" s="148" t="e">
        <f t="shared" ref="AY305:AY313" si="1139">SQRT(((AU305*EXP(-0.0000091577*AW305*1000))/(0.0000091577*(EXP(-0.0000091577*AW305*1000)+(AJ305/1000)*EXP(-(0.0000091577-0.0000028263)*AW305*1000)-AS305*AU305*EXP(-0.0000091577*AW305*1000))))^2*AT305^2+((AS305*EXP(-0.0000091577*AW305*1000))/(0.0000091577*(EXP(-0.0000091577*AW305*1000)+(AJ305/1000)*EXP(-(0.0000091577-0.0000028263)*AW305*1000)-AS305*AU305*EXP(-0.0000091577*AW305*1000))))^2*AV305^2+((0.0000091577/(0.0000091577-0.0000028263))*(EXP(-(0.0000091577-0.0000028263)*AW305*1000)-1)/(0.0000091577*(EXP(-0.0000091577*AW305*1000)+(AJ305/1000)*EXP(-(0.0000091577-0.0000028263)*AW305*1000)-AS305*AU305*EXP(-0.0000091577*AW305*1000))))^2*T305^2+(1/(0.0000091577*(EXP(-0.0000091577*AW305*1000)+(AJ305/1000)*EXP(-(0.0000091577-0.0000028263)*AW305*1000)-AS305*AU305*EXP(-0.0000091577*AW305*1000))))^2*AO305^2)/1000</f>
        <v>#VALUE!</v>
      </c>
      <c r="AZ305" s="138" t="str">
        <f>Input!B305</f>
        <v>Hu1-13</v>
      </c>
      <c r="BA305" s="149">
        <f>Input!E305</f>
        <v>0</v>
      </c>
      <c r="BB305" s="138" t="e">
        <f t="shared" ref="BB305:BB313" si="1140">((U305-1)*EXP(0.0000028263*AW305*1000))*1000</f>
        <v>#VALUE!</v>
      </c>
      <c r="BC305" s="144" t="e">
        <f t="shared" ref="BC305:BC313" si="1141">SQRT((EXP(0.0000028263*AW305*1000)*V305)^2+((U305-1)*0.0000028263*EXP(0.0000028263*AW305*1000)*AX305*1000)^2)*1000</f>
        <v>#VALUE!</v>
      </c>
      <c r="BD305" s="138" t="e">
        <f t="shared" ref="BD305:BD313" si="1142">AW305*1000-58</f>
        <v>#VALUE!</v>
      </c>
      <c r="BE305" s="150" t="e">
        <f t="shared" ref="BE305:BE313" si="1143">AY305/2*1000</f>
        <v>#VALUE!</v>
      </c>
      <c r="BF305" s="151" t="e">
        <f t="shared" ref="BF305:BF313" si="1144">AY305/AW305*100</f>
        <v>#VALUE!</v>
      </c>
      <c r="BG305" s="152"/>
      <c r="BH305" s="152"/>
      <c r="BI305" s="152"/>
      <c r="BJ305" s="152"/>
      <c r="BK305" s="152"/>
      <c r="BL305" s="152"/>
      <c r="BM305" s="156"/>
      <c r="BN305" s="152"/>
      <c r="BO305" s="152"/>
      <c r="BP305" s="152"/>
      <c r="BQ305" s="152"/>
      <c r="BR305" s="152"/>
      <c r="BS305" s="152"/>
      <c r="BT305" s="152"/>
      <c r="BU305" s="152"/>
      <c r="BV305" s="152"/>
      <c r="BW305" s="152"/>
      <c r="BX305" s="152"/>
      <c r="BY305" s="152"/>
      <c r="BZ305" s="152"/>
      <c r="CA305" s="152"/>
      <c r="CB305" s="152"/>
      <c r="CC305" s="152"/>
      <c r="CD305" s="152"/>
      <c r="CE305" s="152"/>
      <c r="CF305" s="152"/>
      <c r="CG305" s="152"/>
      <c r="CH305" s="152"/>
      <c r="CI305" s="152"/>
      <c r="CJ305" s="152"/>
      <c r="CK305" s="152"/>
      <c r="CL305" s="152"/>
      <c r="CM305" s="152"/>
      <c r="CN305" s="152"/>
      <c r="CO305" s="152"/>
      <c r="CP305" s="152"/>
      <c r="CQ305" s="152"/>
      <c r="CR305" s="152"/>
      <c r="CS305" s="152"/>
      <c r="CT305" s="152"/>
      <c r="CU305" s="152"/>
      <c r="CV305" s="152"/>
      <c r="CW305" s="152"/>
      <c r="CX305" s="152"/>
      <c r="CY305" s="152"/>
      <c r="CZ305" s="152"/>
      <c r="DA305" s="152"/>
      <c r="DB305" s="152"/>
      <c r="DC305" s="152"/>
      <c r="DD305" s="152"/>
      <c r="DE305" s="152"/>
    </row>
    <row r="306" spans="1:109" ht="15" customHeight="1" x14ac:dyDescent="0.2">
      <c r="A306" s="9">
        <f>Input!A306</f>
        <v>8509</v>
      </c>
      <c r="B306" s="9" t="str">
        <f>Input!B306</f>
        <v>M39-62 0,2</v>
      </c>
      <c r="C306" s="9">
        <f>Input!O306</f>
        <v>1.448960094254792</v>
      </c>
      <c r="D306" s="9">
        <f>C306*Input!P306/100</f>
        <v>3.2591079466650235E-3</v>
      </c>
      <c r="E306" s="11">
        <f>Input!M306</f>
        <v>0.63105082694026993</v>
      </c>
      <c r="F306" s="12">
        <f>E306*Input!N306/100</f>
        <v>4.0494250654671012E-5</v>
      </c>
      <c r="G306" s="13">
        <f t="shared" si="1119"/>
        <v>87.009288018524416</v>
      </c>
      <c r="H306" s="12">
        <f>G306*Input!L306/100</f>
        <v>7.1222908514875175E-3</v>
      </c>
      <c r="I306" s="9">
        <v>0.3</v>
      </c>
      <c r="J306" s="21">
        <f>(((C306*$G$4*0.000000001*Input!G306*(234/233))-(I306*0.000000000000001))/Input!F306)*1000000000000</f>
        <v>32.136987538715722</v>
      </c>
      <c r="K306" s="9">
        <f>J306*Input!P306/100</f>
        <v>7.2284883403342118E-2</v>
      </c>
      <c r="L306" s="14">
        <f t="shared" si="1120"/>
        <v>0.44443117757007278</v>
      </c>
      <c r="M306" s="22">
        <f>L306*Input!P306/100</f>
        <v>9.9964739422948954E-4</v>
      </c>
      <c r="N306" s="9">
        <v>5.0000000000000001E-3</v>
      </c>
      <c r="O306" s="21">
        <f>(((G306*$D$4*0.000000001*Input!G306*(238/236))-(N306*0.000000001))/Input!F306)*1000000</f>
        <v>0.19438096545604819</v>
      </c>
      <c r="P306" s="58">
        <f>O306*Input!N306/100</f>
        <v>1.2473340025302266E-5</v>
      </c>
      <c r="Q306" s="66">
        <f t="shared" si="1121"/>
        <v>0.14502747890074383</v>
      </c>
      <c r="R306" s="67">
        <f>Q306*Input!N306/100</f>
        <v>9.3063487625816878E-6</v>
      </c>
      <c r="S306" s="65">
        <f>Input!S306*0.0000028263/0.000000000155125</f>
        <v>3.0350720603643864</v>
      </c>
      <c r="T306" s="9">
        <f>S306*Input!T306/100</f>
        <v>1.9423167861652398E-3</v>
      </c>
      <c r="U306" s="9">
        <f>S306*1/((U305+U307)/2)</f>
        <v>3.0369140537544661</v>
      </c>
      <c r="V306" s="9">
        <f>U306*Input!T306/100</f>
        <v>1.9434955834426687E-3</v>
      </c>
      <c r="W306" s="3">
        <v>3.0000000000000001E-3</v>
      </c>
      <c r="X306" s="21">
        <f>((($L$4*0.000000001*Input!G306/Input!W306*(232/229))-(W306*0.000000001))/Input!F306)*1000000000</f>
        <v>2.9217369745726041</v>
      </c>
      <c r="Y306" s="21">
        <f>X306*Input!X306/100</f>
        <v>7.540704971807739E-3</v>
      </c>
      <c r="Z306" s="21">
        <f t="shared" si="1122"/>
        <v>7.1340456972008995E-4</v>
      </c>
      <c r="AA306" s="21">
        <f>Z306*Input!X306/100</f>
        <v>1.8412243924132064E-6</v>
      </c>
      <c r="AB306" s="14">
        <v>0.05</v>
      </c>
      <c r="AC306" s="14">
        <v>0</v>
      </c>
      <c r="AD306" s="21">
        <f>(((Input!G306*$L$4*0.000000001*Input!U306*(230/229))-((AB306*0.000000000000001)+(Input!G306*AC306*0.000000000000001)))/Input!F306)*1000000000000</f>
        <v>7.6831216601765613</v>
      </c>
      <c r="AE306" s="21">
        <f>AD306*Input!V306/100</f>
        <v>2.1107932416710436E-2</v>
      </c>
      <c r="AF306" s="21">
        <f t="shared" si="1123"/>
        <v>0.35026217383682207</v>
      </c>
      <c r="AG306" s="21">
        <f>AF306*Input!V306/100</f>
        <v>9.6227947707752714E-4</v>
      </c>
      <c r="AH306" s="9">
        <f t="shared" si="1124"/>
        <v>490.97270847907555</v>
      </c>
      <c r="AI306" s="3">
        <f t="shared" si="1125"/>
        <v>1.8506973505773006</v>
      </c>
      <c r="AJ306" s="22">
        <f t="shared" si="1126"/>
        <v>2036.9140537544661</v>
      </c>
      <c r="AK306" s="3">
        <f t="shared" si="1127"/>
        <v>1.9434955834426686</v>
      </c>
      <c r="AL306" s="3">
        <f t="shared" si="1128"/>
        <v>2.4151435058492603</v>
      </c>
      <c r="AM306" s="3">
        <f t="shared" si="1129"/>
        <v>6.6369624495546059E-3</v>
      </c>
      <c r="AN306" s="9">
        <f>AL306*1/((AN305+AN307)/2)</f>
        <v>2.4127942959996407</v>
      </c>
      <c r="AO306" s="21">
        <f t="shared" si="1130"/>
        <v>6.630506676835392E-3</v>
      </c>
      <c r="AP306" s="58">
        <f t="shared" si="1131"/>
        <v>135.98140000000001</v>
      </c>
      <c r="AQ306" s="58">
        <f t="shared" si="1132"/>
        <v>0.64629999999999999</v>
      </c>
      <c r="AR306" s="58">
        <f t="shared" si="1133"/>
        <v>0.47528559052929292</v>
      </c>
      <c r="AS306" s="67">
        <f t="shared" si="1134"/>
        <v>4.919099298473918E-3</v>
      </c>
      <c r="AT306" s="67">
        <f t="shared" si="1135"/>
        <v>1.2699616820057399E-5</v>
      </c>
      <c r="AU306" s="58">
        <v>0.75</v>
      </c>
      <c r="AV306" s="58">
        <f t="shared" si="1136"/>
        <v>0.375</v>
      </c>
      <c r="AW306" s="58">
        <f t="shared" si="1137"/>
        <v>135.88040000000001</v>
      </c>
      <c r="AX306" s="57">
        <f t="shared" si="1138"/>
        <v>0.66158941469999999</v>
      </c>
      <c r="AY306" s="47">
        <f t="shared" si="1139"/>
        <v>0.65081214679750854</v>
      </c>
      <c r="AZ306" s="9" t="str">
        <f>Input!B306</f>
        <v>M39-62 0,2</v>
      </c>
      <c r="BA306" s="48">
        <f>Input!E306</f>
        <v>0.2</v>
      </c>
      <c r="BB306" s="58">
        <f t="shared" si="1140"/>
        <v>2990.6020400281136</v>
      </c>
      <c r="BC306" s="22">
        <f t="shared" si="1141"/>
        <v>6.2779265739488661</v>
      </c>
      <c r="BD306" s="9">
        <f t="shared" si="1142"/>
        <v>135822.40000000002</v>
      </c>
      <c r="BE306" s="49">
        <f t="shared" si="1143"/>
        <v>325.40607339875424</v>
      </c>
      <c r="BF306" s="89">
        <f t="shared" si="1144"/>
        <v>0.47895954589293854</v>
      </c>
      <c r="BG306" s="85"/>
      <c r="BH306" s="85"/>
      <c r="BI306" s="85"/>
      <c r="BJ306" s="85"/>
      <c r="BK306" s="85"/>
      <c r="BL306" s="85"/>
      <c r="BM306" s="90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  <c r="CE306" s="85"/>
      <c r="CF306" s="85"/>
      <c r="CG306" s="85"/>
      <c r="CH306" s="85"/>
      <c r="CI306" s="85"/>
      <c r="CJ306" s="85"/>
      <c r="CK306" s="85"/>
      <c r="CL306" s="85"/>
      <c r="CM306" s="85"/>
      <c r="CN306" s="85"/>
      <c r="CO306" s="85"/>
      <c r="CP306" s="85"/>
      <c r="CQ306" s="85"/>
      <c r="CR306" s="85"/>
      <c r="CS306" s="85"/>
      <c r="CT306" s="85"/>
      <c r="CU306" s="85"/>
      <c r="CV306" s="85"/>
      <c r="CW306" s="85"/>
      <c r="CX306" s="85"/>
      <c r="CY306" s="85"/>
      <c r="CZ306" s="85"/>
      <c r="DA306" s="85"/>
      <c r="DB306" s="85"/>
      <c r="DC306" s="85"/>
      <c r="DD306" s="85"/>
      <c r="DE306" s="85"/>
    </row>
    <row r="307" spans="1:109" s="155" customFormat="1" ht="15" customHeight="1" x14ac:dyDescent="0.2">
      <c r="A307" s="138">
        <f>Input!A307</f>
        <v>8307</v>
      </c>
      <c r="B307" s="138" t="str">
        <f>Input!B307</f>
        <v>Hu1-13</v>
      </c>
      <c r="C307" s="138">
        <f>Input!O307</f>
        <v>2.1066244118143507</v>
      </c>
      <c r="D307" s="138">
        <f>C307*Input!P307/100</f>
        <v>2.1567435810790774E-2</v>
      </c>
      <c r="E307" s="139">
        <f>Input!M307</f>
        <v>2.7202578324241844</v>
      </c>
      <c r="F307" s="140">
        <f>E307*Input!N307/100</f>
        <v>3.5891893123857237E-4</v>
      </c>
      <c r="G307" s="141">
        <f t="shared" si="1119"/>
        <v>375.06914993464653</v>
      </c>
      <c r="H307" s="140">
        <f>G307*Input!L307/100</f>
        <v>2.2931420569432093E-2</v>
      </c>
      <c r="I307" s="138">
        <v>0</v>
      </c>
      <c r="J307" s="142">
        <f>(((C307*$G$4*0.000000001*Input!G307*(234/233))-(I307*0.000000000000001))/Input!F307)*1000000000000</f>
        <v>764.75421055549702</v>
      </c>
      <c r="K307" s="138">
        <f>J307*Input!P307/100</f>
        <v>7.8294864783144797</v>
      </c>
      <c r="L307" s="143">
        <f t="shared" si="1120"/>
        <v>10.575994838949782</v>
      </c>
      <c r="M307" s="144">
        <f>L307*Input!P307/100</f>
        <v>0.10827610681101577</v>
      </c>
      <c r="N307" s="138">
        <v>0</v>
      </c>
      <c r="O307" s="142">
        <f>(((G307*$D$4*0.000000001*Input!G307*(238/236))-(N307*0.000000001))/Input!F307)*1000000</f>
        <v>13.715863791123542</v>
      </c>
      <c r="P307" s="138">
        <f>O307*Input!N307/100</f>
        <v>1.8097119744479586E-3</v>
      </c>
      <c r="Q307" s="145">
        <f t="shared" si="1121"/>
        <v>10.233394725176536</v>
      </c>
      <c r="R307" s="146">
        <f>Q307*Input!N307/100</f>
        <v>1.3502246198587775E-3</v>
      </c>
      <c r="S307" s="144">
        <f>Input!S307*0.0000028263/0.000000000155125</f>
        <v>0.99914983859134621</v>
      </c>
      <c r="T307" s="138">
        <f>S307*Input!T307/100</f>
        <v>1.9097372439065531E-3</v>
      </c>
      <c r="U307" s="144">
        <f>S307</f>
        <v>0.99914983859134621</v>
      </c>
      <c r="V307" s="138">
        <f>U307*Input!T307/100</f>
        <v>1.9097372439065531E-3</v>
      </c>
      <c r="W307" s="147">
        <v>0</v>
      </c>
      <c r="X307" s="142">
        <f>((($L$4*0.000000001*Input!G307/Input!W307*(232/229))-(W307*0.000000001))/Input!F307)*1000000000</f>
        <v>0.91945230207046857</v>
      </c>
      <c r="Y307" s="142">
        <f>X307*Input!X307/100</f>
        <v>5.7591746528205638E-3</v>
      </c>
      <c r="Z307" s="142">
        <f t="shared" si="1122"/>
        <v>2.2450394393652801E-4</v>
      </c>
      <c r="AA307" s="142">
        <f>Z307*Input!X307/100</f>
        <v>1.4062256633279995E-6</v>
      </c>
      <c r="AB307" s="143">
        <v>0</v>
      </c>
      <c r="AC307" s="143">
        <v>0</v>
      </c>
      <c r="AD307" s="142">
        <f>(((Input!G307*$L$4*0.000000001*Input!U307*(230/229))-((AB307*0.000000000000001)+(Input!G307*AC307*0.000000000000001)))/Input!F307)*1000000000000</f>
        <v>224.79552261921944</v>
      </c>
      <c r="AE307" s="142">
        <f>AD307*Input!V307/100</f>
        <v>0.69529718276656083</v>
      </c>
      <c r="AF307" s="142">
        <f t="shared" si="1123"/>
        <v>10.248096008879664</v>
      </c>
      <c r="AG307" s="142">
        <f>AF307*Input!V307/100</f>
        <v>3.1697572089836881E-2</v>
      </c>
      <c r="AH307" s="138">
        <f t="shared" si="1124"/>
        <v>45647.732637503315</v>
      </c>
      <c r="AI307" s="147">
        <f t="shared" si="1125"/>
        <v>318.88374091311334</v>
      </c>
      <c r="AJ307" s="144">
        <f t="shared" si="1126"/>
        <v>-0.85016140865379342</v>
      </c>
      <c r="AK307" s="147">
        <f t="shared" si="1127"/>
        <v>1.909737243906553</v>
      </c>
      <c r="AL307" s="147">
        <f t="shared" si="1128"/>
        <v>1.0014365989095446</v>
      </c>
      <c r="AM307" s="147">
        <f t="shared" si="1129"/>
        <v>3.1002810255594242E-3</v>
      </c>
      <c r="AN307" s="138">
        <f>AF307/Q307</f>
        <v>1.0014365989095446</v>
      </c>
      <c r="AO307" s="142">
        <f t="shared" si="1130"/>
        <v>3.1002810255594242E-3</v>
      </c>
      <c r="AP307" s="138" t="str">
        <f t="shared" si="1131"/>
        <v>Out of range</v>
      </c>
      <c r="AQ307" s="138" t="e">
        <f t="shared" si="1132"/>
        <v>#VALUE!</v>
      </c>
      <c r="AR307" s="138" t="e">
        <f t="shared" si="1133"/>
        <v>#VALUE!</v>
      </c>
      <c r="AS307" s="146">
        <f t="shared" si="1134"/>
        <v>2.1938364537448749E-5</v>
      </c>
      <c r="AT307" s="146">
        <f t="shared" si="1135"/>
        <v>1.3744584791293097E-7</v>
      </c>
      <c r="AU307" s="138">
        <v>0.75</v>
      </c>
      <c r="AV307" s="138">
        <f t="shared" si="1136"/>
        <v>0.375</v>
      </c>
      <c r="AW307" s="138" t="str">
        <f t="shared" si="1137"/>
        <v>Out of range</v>
      </c>
      <c r="AX307" s="148">
        <f t="shared" si="1138"/>
        <v>298.31988622400002</v>
      </c>
      <c r="AY307" s="148" t="e">
        <f t="shared" si="1139"/>
        <v>#VALUE!</v>
      </c>
      <c r="AZ307" s="138" t="str">
        <f>Input!B307</f>
        <v>Hu1-13</v>
      </c>
      <c r="BA307" s="149">
        <f>Input!E307</f>
        <v>0</v>
      </c>
      <c r="BB307" s="138" t="e">
        <f t="shared" si="1140"/>
        <v>#VALUE!</v>
      </c>
      <c r="BC307" s="144" t="e">
        <f t="shared" si="1141"/>
        <v>#VALUE!</v>
      </c>
      <c r="BD307" s="138" t="e">
        <f t="shared" si="1142"/>
        <v>#VALUE!</v>
      </c>
      <c r="BE307" s="150" t="e">
        <f t="shared" si="1143"/>
        <v>#VALUE!</v>
      </c>
      <c r="BF307" s="151" t="e">
        <f t="shared" si="1144"/>
        <v>#VALUE!</v>
      </c>
      <c r="BG307" s="152"/>
      <c r="BH307" s="152"/>
      <c r="BI307" s="152"/>
      <c r="BJ307" s="152"/>
      <c r="BK307" s="152"/>
      <c r="BL307" s="152"/>
      <c r="BM307" s="156"/>
      <c r="BN307" s="152"/>
      <c r="BO307" s="152"/>
      <c r="BP307" s="152"/>
      <c r="BQ307" s="152"/>
      <c r="BR307" s="152"/>
      <c r="BS307" s="152"/>
      <c r="BT307" s="152"/>
      <c r="BU307" s="152"/>
      <c r="BV307" s="152"/>
      <c r="BW307" s="152"/>
      <c r="BX307" s="152"/>
      <c r="BY307" s="152"/>
      <c r="BZ307" s="152"/>
      <c r="CA307" s="152"/>
      <c r="CB307" s="152"/>
      <c r="CC307" s="152"/>
      <c r="CD307" s="152"/>
      <c r="CE307" s="152"/>
      <c r="CF307" s="152"/>
      <c r="CG307" s="152"/>
      <c r="CH307" s="152"/>
      <c r="CI307" s="152"/>
      <c r="CJ307" s="152"/>
      <c r="CK307" s="152"/>
      <c r="CL307" s="152"/>
      <c r="CM307" s="152"/>
      <c r="CN307" s="152"/>
      <c r="CO307" s="152"/>
      <c r="CP307" s="152"/>
      <c r="CQ307" s="152"/>
      <c r="CR307" s="152"/>
      <c r="CS307" s="152"/>
      <c r="CT307" s="152"/>
      <c r="CU307" s="152"/>
      <c r="CV307" s="152"/>
      <c r="CW307" s="152"/>
      <c r="CX307" s="152"/>
      <c r="CY307" s="152"/>
      <c r="CZ307" s="152"/>
      <c r="DA307" s="152"/>
      <c r="DB307" s="152"/>
      <c r="DC307" s="152"/>
      <c r="DD307" s="152"/>
      <c r="DE307" s="152"/>
    </row>
    <row r="308" spans="1:109" ht="15" customHeight="1" x14ac:dyDescent="0.2">
      <c r="A308" s="9">
        <f>Input!A308</f>
        <v>8510</v>
      </c>
      <c r="B308" s="9" t="str">
        <f>Input!B308</f>
        <v>M39-62 1,0 cm</v>
      </c>
      <c r="C308" s="9">
        <f>Input!O308</f>
        <v>1.5068309797549366</v>
      </c>
      <c r="D308" s="9">
        <f>C308*Input!P308/100</f>
        <v>3.0812664901531334E-3</v>
      </c>
      <c r="E308" s="11">
        <f>Input!M308</f>
        <v>0.68231149284057546</v>
      </c>
      <c r="F308" s="12">
        <f>E308*Input!N308/100</f>
        <v>3.7934847589081725E-5</v>
      </c>
      <c r="G308" s="13">
        <f t="shared" si="1119"/>
        <v>94.07710863285854</v>
      </c>
      <c r="H308" s="12">
        <f>G308*Input!L308/100</f>
        <v>5.4118932249054962E-3</v>
      </c>
      <c r="I308" s="9">
        <v>0.3</v>
      </c>
      <c r="J308" s="21">
        <f>(((C308*$G$4*0.000000001*Input!G308*(234/233))-(I308*0.000000000000001))/Input!F308)*1000000000000</f>
        <v>27.039331028729169</v>
      </c>
      <c r="K308" s="9">
        <f>J308*Input!P308/100</f>
        <v>5.5291791670311313E-2</v>
      </c>
      <c r="L308" s="14">
        <f t="shared" si="1120"/>
        <v>0.37393429347812945</v>
      </c>
      <c r="M308" s="22">
        <f>L308*Input!P308/100</f>
        <v>7.6464528768889137E-4</v>
      </c>
      <c r="N308" s="9">
        <v>5.0000000000000001E-3</v>
      </c>
      <c r="O308" s="21">
        <f>(((G308*$D$4*0.000000001*Input!G308*(238/236))-(N308*0.000000001))/Input!F308)*1000000</f>
        <v>0.17004279181581899</v>
      </c>
      <c r="P308" s="58">
        <f>O308*Input!N308/100</f>
        <v>9.4539626824990917E-6</v>
      </c>
      <c r="Q308" s="66">
        <f t="shared" si="1121"/>
        <v>0.12686878750928099</v>
      </c>
      <c r="R308" s="67">
        <f>Q308*Input!N308/100</f>
        <v>7.0535938035279211E-6</v>
      </c>
      <c r="S308" s="65">
        <f>Input!S308*0.0000028263/0.000000000155125</f>
        <v>2.9200132130966052</v>
      </c>
      <c r="T308" s="9">
        <f>S308*Input!T308/100</f>
        <v>1.1944388268988809E-3</v>
      </c>
      <c r="U308" s="9">
        <f>S308*1/((U307+U309)/2)</f>
        <v>2.9244213316051786</v>
      </c>
      <c r="V308" s="9">
        <f>U308*Input!T308/100</f>
        <v>1.1962419789793566E-3</v>
      </c>
      <c r="W308" s="3">
        <v>3.0000000000000001E-3</v>
      </c>
      <c r="X308" s="21">
        <f>((($L$4*0.000000001*Input!G308/Input!W308*(232/229))-(W308*0.000000001))/Input!F308)*1000000000</f>
        <v>9.4274872640809013E-2</v>
      </c>
      <c r="Y308" s="21">
        <f>X308*Input!X308/100</f>
        <v>2.9744247093292143E-4</v>
      </c>
      <c r="Z308" s="21">
        <f t="shared" si="1122"/>
        <v>2.3019226418069668E-5</v>
      </c>
      <c r="AA308" s="21">
        <f>Z308*Input!X308/100</f>
        <v>7.2626940699691698E-8</v>
      </c>
      <c r="AB308" s="14">
        <v>0.05</v>
      </c>
      <c r="AC308" s="14">
        <v>0</v>
      </c>
      <c r="AD308" s="21">
        <f>(((Input!G308*$L$4*0.000000001*Input!U308*(230/229))-((AB308*0.000000000000001)+(Input!G308*AC308*0.000000000000001)))/Input!F308)*1000000000000</f>
        <v>6.4877754207215554</v>
      </c>
      <c r="AE308" s="21">
        <f>AD308*Input!V308/100</f>
        <v>1.5279347796563003E-2</v>
      </c>
      <c r="AF308" s="21">
        <f t="shared" si="1123"/>
        <v>0.29576810347876403</v>
      </c>
      <c r="AG308" s="21">
        <f>AF308*Input!V308/100</f>
        <v>6.9656290902857156E-4</v>
      </c>
      <c r="AH308" s="9">
        <f t="shared" si="1124"/>
        <v>12848.742095285685</v>
      </c>
      <c r="AI308" s="3">
        <f t="shared" si="1125"/>
        <v>50.586957203091529</v>
      </c>
      <c r="AJ308" s="22">
        <f t="shared" si="1126"/>
        <v>1924.4213316051787</v>
      </c>
      <c r="AK308" s="3">
        <f t="shared" si="1127"/>
        <v>1.1962419789793566</v>
      </c>
      <c r="AL308" s="3">
        <f t="shared" si="1128"/>
        <v>2.3312913229909076</v>
      </c>
      <c r="AM308" s="3">
        <f t="shared" si="1129"/>
        <v>5.4919495553440081E-3</v>
      </c>
      <c r="AN308" s="9">
        <f>AL308*1/((AN307+AN309)/2)</f>
        <v>2.3304965247860117</v>
      </c>
      <c r="AO308" s="21">
        <f t="shared" si="1130"/>
        <v>5.490077206056332E-3</v>
      </c>
      <c r="AP308" s="58">
        <f t="shared" si="1131"/>
        <v>137.1386</v>
      </c>
      <c r="AQ308" s="58">
        <f t="shared" si="1132"/>
        <v>0.57809999999999995</v>
      </c>
      <c r="AR308" s="58">
        <f t="shared" si="1133"/>
        <v>0.42154433543874587</v>
      </c>
      <c r="AS308" s="67">
        <f t="shared" si="1134"/>
        <v>1.814412107973028E-4</v>
      </c>
      <c r="AT308" s="67">
        <f t="shared" si="1135"/>
        <v>5.7254599424198556E-7</v>
      </c>
      <c r="AU308" s="58">
        <v>0.75</v>
      </c>
      <c r="AV308" s="58">
        <f t="shared" si="1136"/>
        <v>0.375</v>
      </c>
      <c r="AW308" s="58">
        <f t="shared" si="1137"/>
        <v>137.13470000000001</v>
      </c>
      <c r="AX308" s="57">
        <f t="shared" si="1138"/>
        <v>0.52029367390000003</v>
      </c>
      <c r="AY308" s="47">
        <f t="shared" si="1139"/>
        <v>0.55785085495662412</v>
      </c>
      <c r="AZ308" s="9" t="str">
        <f>Input!B308</f>
        <v>M39-62 1,0 cm</v>
      </c>
      <c r="BA308" s="48">
        <f>Input!E308</f>
        <v>1</v>
      </c>
      <c r="BB308" s="58">
        <f t="shared" si="1140"/>
        <v>2835.4739978133211</v>
      </c>
      <c r="BC308" s="22">
        <f t="shared" si="1141"/>
        <v>4.5268131398973539</v>
      </c>
      <c r="BD308" s="9">
        <f t="shared" si="1142"/>
        <v>137076.70000000001</v>
      </c>
      <c r="BE308" s="49">
        <f t="shared" si="1143"/>
        <v>278.92542747831209</v>
      </c>
      <c r="BF308" s="89">
        <f t="shared" si="1144"/>
        <v>0.40679044396248659</v>
      </c>
      <c r="BG308" s="85"/>
      <c r="BH308" s="85"/>
      <c r="BI308" s="85"/>
      <c r="BJ308" s="85"/>
      <c r="BK308" s="85"/>
      <c r="BL308" s="85"/>
      <c r="BM308" s="90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</row>
    <row r="309" spans="1:109" s="155" customFormat="1" ht="15" customHeight="1" x14ac:dyDescent="0.2">
      <c r="A309" s="138">
        <f>Input!A309</f>
        <v>8307</v>
      </c>
      <c r="B309" s="138" t="str">
        <f>Input!B309</f>
        <v>Hu1-13</v>
      </c>
      <c r="C309" s="138">
        <f>Input!O309</f>
        <v>2.0945385761204176</v>
      </c>
      <c r="D309" s="138">
        <f>C309*Input!P309/100</f>
        <v>1.486091020501607E-2</v>
      </c>
      <c r="E309" s="139">
        <f>Input!M309</f>
        <v>2.720392447389643</v>
      </c>
      <c r="F309" s="140">
        <f>E309*Input!N309/100</f>
        <v>3.3302880478399901E-4</v>
      </c>
      <c r="G309" s="141">
        <f t="shared" si="1119"/>
        <v>375.08771064608396</v>
      </c>
      <c r="H309" s="140">
        <f>G309*Input!L309/100</f>
        <v>2.7630949488396755E-2</v>
      </c>
      <c r="I309" s="138">
        <v>0</v>
      </c>
      <c r="J309" s="142">
        <f>(((C309*$G$4*0.000000001*Input!G309*(234/233))-(I309*0.000000000000001))/Input!F309)*1000000000000</f>
        <v>760.36676793251104</v>
      </c>
      <c r="K309" s="138">
        <f>J309*Input!P309/100</f>
        <v>5.3948599419224559</v>
      </c>
      <c r="L309" s="143">
        <f t="shared" si="1120"/>
        <v>10.5153196966669</v>
      </c>
      <c r="M309" s="144">
        <f>L309*Input!P309/100</f>
        <v>7.4606991521086033E-2</v>
      </c>
      <c r="N309" s="138">
        <v>0</v>
      </c>
      <c r="O309" s="142">
        <f>(((G309*$D$4*0.000000001*Input!G309*(238/236))-(N309*0.000000001))/Input!F309)*1000000</f>
        <v>13.716542535802985</v>
      </c>
      <c r="P309" s="138">
        <f>O309*Input!N309/100</f>
        <v>1.6791708750884772E-3</v>
      </c>
      <c r="Q309" s="145">
        <f t="shared" si="1121"/>
        <v>10.23390113602518</v>
      </c>
      <c r="R309" s="146">
        <f>Q309*Input!N309/100</f>
        <v>1.2528280126929494E-3</v>
      </c>
      <c r="S309" s="144">
        <f>Input!S309*0.0000028263/0.000000000155125</f>
        <v>0.99783546686998814</v>
      </c>
      <c r="T309" s="138">
        <f>S309*Input!T309/100</f>
        <v>1.9587848387427713E-3</v>
      </c>
      <c r="U309" s="144">
        <f>S309</f>
        <v>0.99783546686998814</v>
      </c>
      <c r="V309" s="138">
        <f>U309*Input!T309/100</f>
        <v>1.9587848387427713E-3</v>
      </c>
      <c r="W309" s="147">
        <v>0</v>
      </c>
      <c r="X309" s="142">
        <f>((($L$4*0.000000001*Input!G309/Input!W309*(232/229))-(W309*0.000000001))/Input!F309)*1000000000</f>
        <v>0.92316925052622878</v>
      </c>
      <c r="Y309" s="142">
        <f>X309*Input!X309/100</f>
        <v>5.2394652822191608E-3</v>
      </c>
      <c r="Z309" s="142">
        <f t="shared" si="1122"/>
        <v>2.2541151639661957E-4</v>
      </c>
      <c r="AA309" s="142">
        <f>Z309*Input!X309/100</f>
        <v>1.2793275054376481E-6</v>
      </c>
      <c r="AB309" s="143">
        <v>0</v>
      </c>
      <c r="AC309" s="143">
        <v>0</v>
      </c>
      <c r="AD309" s="142">
        <f>(((Input!G309*$L$4*0.000000001*Input!U309*(230/229))-((AB309*0.000000000000001)+(Input!G309*AC309*0.000000000000001)))/Input!F309)*1000000000000</f>
        <v>224.31477673830756</v>
      </c>
      <c r="AE309" s="142">
        <f>AD309*Input!V309/100</f>
        <v>0.86265306602955216</v>
      </c>
      <c r="AF309" s="142">
        <f t="shared" si="1123"/>
        <v>10.226179513897668</v>
      </c>
      <c r="AG309" s="142">
        <f>AF309*Input!V309/100</f>
        <v>3.9327079739040191E-2</v>
      </c>
      <c r="AH309" s="138">
        <f t="shared" si="1124"/>
        <v>45366.712745520694</v>
      </c>
      <c r="AI309" s="147">
        <f t="shared" si="1125"/>
        <v>311.02224836732256</v>
      </c>
      <c r="AJ309" s="144">
        <f t="shared" si="1126"/>
        <v>-2.1645331300118587</v>
      </c>
      <c r="AK309" s="147">
        <f t="shared" si="1127"/>
        <v>1.9587848387427713</v>
      </c>
      <c r="AL309" s="147">
        <f t="shared" si="1128"/>
        <v>0.99924548595644225</v>
      </c>
      <c r="AM309" s="147">
        <f t="shared" si="1129"/>
        <v>3.8447703866588468E-3</v>
      </c>
      <c r="AN309" s="138">
        <f>AF309/Q309</f>
        <v>0.99924548595644225</v>
      </c>
      <c r="AO309" s="142">
        <f t="shared" si="1130"/>
        <v>3.8447703866588468E-3</v>
      </c>
      <c r="AP309" s="138" t="str">
        <f t="shared" si="1131"/>
        <v>Out of range</v>
      </c>
      <c r="AQ309" s="138" t="e">
        <f t="shared" si="1132"/>
        <v>#VALUE!</v>
      </c>
      <c r="AR309" s="138" t="e">
        <f t="shared" si="1133"/>
        <v>#VALUE!</v>
      </c>
      <c r="AS309" s="146">
        <f t="shared" si="1134"/>
        <v>2.2025961888876408E-5</v>
      </c>
      <c r="AT309" s="146">
        <f t="shared" si="1135"/>
        <v>1.2503785793084151E-7</v>
      </c>
      <c r="AU309" s="138">
        <v>0.75</v>
      </c>
      <c r="AV309" s="138">
        <f t="shared" si="1136"/>
        <v>0.375</v>
      </c>
      <c r="AW309" s="138" t="str">
        <f t="shared" si="1137"/>
        <v>Out of range</v>
      </c>
      <c r="AX309" s="148">
        <f t="shared" si="1138"/>
        <v>323.45863239480002</v>
      </c>
      <c r="AY309" s="148" t="e">
        <f t="shared" si="1139"/>
        <v>#VALUE!</v>
      </c>
      <c r="AZ309" s="138" t="str">
        <f>Input!B309</f>
        <v>Hu1-13</v>
      </c>
      <c r="BA309" s="149">
        <f>Input!E309</f>
        <v>0</v>
      </c>
      <c r="BB309" s="138" t="e">
        <f t="shared" si="1140"/>
        <v>#VALUE!</v>
      </c>
      <c r="BC309" s="144" t="e">
        <f t="shared" si="1141"/>
        <v>#VALUE!</v>
      </c>
      <c r="BD309" s="138" t="e">
        <f t="shared" si="1142"/>
        <v>#VALUE!</v>
      </c>
      <c r="BE309" s="150" t="e">
        <f t="shared" si="1143"/>
        <v>#VALUE!</v>
      </c>
      <c r="BF309" s="151" t="e">
        <f t="shared" si="1144"/>
        <v>#VALUE!</v>
      </c>
      <c r="BG309" s="152"/>
      <c r="BH309" s="152"/>
      <c r="BI309" s="152"/>
      <c r="BJ309" s="152"/>
      <c r="BK309" s="152"/>
      <c r="BL309" s="152"/>
      <c r="BM309" s="156"/>
      <c r="BN309" s="152"/>
      <c r="BO309" s="152"/>
      <c r="BP309" s="152"/>
      <c r="BQ309" s="152"/>
      <c r="BR309" s="152"/>
      <c r="BS309" s="152"/>
      <c r="BT309" s="152"/>
      <c r="BU309" s="152"/>
      <c r="BV309" s="152"/>
      <c r="BW309" s="152"/>
      <c r="BX309" s="152"/>
      <c r="BY309" s="152"/>
      <c r="BZ309" s="152"/>
      <c r="CA309" s="152"/>
      <c r="CB309" s="152"/>
      <c r="CC309" s="152"/>
      <c r="CD309" s="152"/>
      <c r="CE309" s="152"/>
      <c r="CF309" s="152"/>
      <c r="CG309" s="152"/>
      <c r="CH309" s="152"/>
      <c r="CI309" s="152"/>
      <c r="CJ309" s="152"/>
      <c r="CK309" s="152"/>
      <c r="CL309" s="152"/>
      <c r="CM309" s="152"/>
      <c r="CN309" s="152"/>
      <c r="CO309" s="152"/>
      <c r="CP309" s="152"/>
      <c r="CQ309" s="152"/>
      <c r="CR309" s="152"/>
      <c r="CS309" s="152"/>
      <c r="CT309" s="152"/>
      <c r="CU309" s="152"/>
      <c r="CV309" s="152"/>
      <c r="CW309" s="152"/>
      <c r="CX309" s="152"/>
      <c r="CY309" s="152"/>
      <c r="CZ309" s="152"/>
      <c r="DA309" s="152"/>
      <c r="DB309" s="152"/>
      <c r="DC309" s="152"/>
      <c r="DD309" s="152"/>
      <c r="DE309" s="152"/>
    </row>
    <row r="310" spans="1:109" ht="15" customHeight="1" x14ac:dyDescent="0.2">
      <c r="A310" s="9">
        <f>Input!A310</f>
        <v>8511</v>
      </c>
      <c r="B310" s="9" t="str">
        <f>Input!B310</f>
        <v>M39-62 2,4cm</v>
      </c>
      <c r="C310" s="9">
        <f>Input!O310</f>
        <v>1.648422029755404</v>
      </c>
      <c r="D310" s="9">
        <f>C310*Input!P310/100</f>
        <v>4.3055915128624731E-3</v>
      </c>
      <c r="E310" s="11">
        <f>Input!M310</f>
        <v>0.73685341768802026</v>
      </c>
      <c r="F310" s="12">
        <f>E310*Input!N310/100</f>
        <v>4.0168164528470552E-5</v>
      </c>
      <c r="G310" s="13">
        <f t="shared" si="1119"/>
        <v>101.59734923082424</v>
      </c>
      <c r="H310" s="12">
        <f>G310*Input!L310/100</f>
        <v>5.4447847913204946E-3</v>
      </c>
      <c r="I310" s="9">
        <v>0.3</v>
      </c>
      <c r="J310" s="21">
        <f>(((C310*$G$4*0.000000001*Input!G310*(234/233))-(I310*0.000000000000001))/Input!F310)*1000000000000</f>
        <v>28.103069752819586</v>
      </c>
      <c r="K310" s="9">
        <f>J310*Input!P310/100</f>
        <v>7.3403737895371579E-2</v>
      </c>
      <c r="L310" s="14">
        <f t="shared" si="1120"/>
        <v>0.38864502681008389</v>
      </c>
      <c r="M310" s="22">
        <f>L310*Input!P310/100</f>
        <v>1.0151203385688797E-3</v>
      </c>
      <c r="N310" s="9">
        <v>5.0000000000000001E-3</v>
      </c>
      <c r="O310" s="21">
        <f>(((G310*$D$4*0.000000001*Input!G310*(238/236))-(N310*0.000000001))/Input!F310)*1000000</f>
        <v>0.1744663063520473</v>
      </c>
      <c r="P310" s="58">
        <f>O310*Input!N310/100</f>
        <v>9.5106993195636208E-6</v>
      </c>
      <c r="Q310" s="66">
        <f t="shared" si="1121"/>
        <v>0.13016916807671386</v>
      </c>
      <c r="R310" s="67">
        <f>Q310*Input!N310/100</f>
        <v>7.0959249619079112E-6</v>
      </c>
      <c r="S310" s="65">
        <f>Input!S310*0.0000028263/0.000000000155125</f>
        <v>2.9585909778209389</v>
      </c>
      <c r="T310" s="9">
        <f>S310*Input!T310/100</f>
        <v>1.6670472605528936E-3</v>
      </c>
      <c r="U310" s="9">
        <f>S310*1/((U309+U311)/2)</f>
        <v>2.9645817540451751</v>
      </c>
      <c r="V310" s="9">
        <f>U310*Input!T310/100</f>
        <v>1.6704228224903377E-3</v>
      </c>
      <c r="W310" s="3">
        <v>3.0000000000000001E-3</v>
      </c>
      <c r="X310" s="21">
        <f>((($L$4*0.000000001*Input!G310/Input!W310*(232/229))-(W310*0.000000001))/Input!F310)*1000000000</f>
        <v>3.4659012371187556E-2</v>
      </c>
      <c r="Y310" s="21">
        <f>X310*Input!X310/100</f>
        <v>1.1742926908625326E-4</v>
      </c>
      <c r="Z310" s="21">
        <f t="shared" si="1122"/>
        <v>8.4627391249711236E-6</v>
      </c>
      <c r="AA310" s="21">
        <f>Z310*Input!X310/100</f>
        <v>2.8672867514803532E-8</v>
      </c>
      <c r="AB310" s="14">
        <v>0.05</v>
      </c>
      <c r="AC310" s="14">
        <v>0</v>
      </c>
      <c r="AD310" s="21">
        <f>(((Input!G310*$L$4*0.000000001*Input!U310*(230/229))-((AB310*0.000000000000001)+(Input!G310*AC310*0.000000000000001)))/Input!F310)*1000000000000</f>
        <v>6.8145118964413021</v>
      </c>
      <c r="AE310" s="21">
        <f>AD310*Input!V310/100</f>
        <v>1.778592212939626E-2</v>
      </c>
      <c r="AF310" s="21">
        <f t="shared" si="1123"/>
        <v>0.31066353704329647</v>
      </c>
      <c r="AG310" s="21">
        <f>AF310*Input!V310/100</f>
        <v>8.1083393238779073E-4</v>
      </c>
      <c r="AH310" s="9">
        <f t="shared" si="1124"/>
        <v>36709.572687478598</v>
      </c>
      <c r="AI310" s="3">
        <f t="shared" si="1125"/>
        <v>157.00185111791225</v>
      </c>
      <c r="AJ310" s="22">
        <f t="shared" si="1126"/>
        <v>1964.5817540451751</v>
      </c>
      <c r="AK310" s="3">
        <f t="shared" si="1127"/>
        <v>1.6704228224903377</v>
      </c>
      <c r="AL310" s="3">
        <f t="shared" si="1128"/>
        <v>2.3866138320881802</v>
      </c>
      <c r="AM310" s="3">
        <f t="shared" si="1129"/>
        <v>6.2304367565859664E-3</v>
      </c>
      <c r="AN310" s="9">
        <f>AL310*1/((AN309+AN311)/2)</f>
        <v>2.3862927376437573</v>
      </c>
      <c r="AO310" s="21">
        <f t="shared" si="1130"/>
        <v>6.2295985151402953E-3</v>
      </c>
      <c r="AP310" s="58">
        <f t="shared" si="1131"/>
        <v>139.3295</v>
      </c>
      <c r="AQ310" s="58">
        <f t="shared" si="1132"/>
        <v>0.6361</v>
      </c>
      <c r="AR310" s="58">
        <f t="shared" si="1133"/>
        <v>0.45654366089019194</v>
      </c>
      <c r="AS310" s="67">
        <f t="shared" si="1134"/>
        <v>6.5013391803992295E-5</v>
      </c>
      <c r="AT310" s="67">
        <f t="shared" si="1135"/>
        <v>2.2030238779561425E-7</v>
      </c>
      <c r="AU310" s="58">
        <v>0.75</v>
      </c>
      <c r="AV310" s="58">
        <f t="shared" si="1136"/>
        <v>0.375</v>
      </c>
      <c r="AW310" s="58">
        <f t="shared" si="1137"/>
        <v>139.32820000000001</v>
      </c>
      <c r="AX310" s="57">
        <f t="shared" si="1138"/>
        <v>0.63514348529999998</v>
      </c>
      <c r="AY310" s="47">
        <f t="shared" si="1139"/>
        <v>0.63860627704223893</v>
      </c>
      <c r="AZ310" s="9" t="str">
        <f>Input!B310</f>
        <v>M39-62 2,4cm</v>
      </c>
      <c r="BA310" s="48">
        <f>Input!E310</f>
        <v>2.4</v>
      </c>
      <c r="BB310" s="58">
        <f t="shared" si="1140"/>
        <v>2912.6480974582291</v>
      </c>
      <c r="BC310" s="22">
        <f t="shared" si="1141"/>
        <v>5.7853747537257636</v>
      </c>
      <c r="BD310" s="9">
        <f t="shared" si="1142"/>
        <v>139270.20000000001</v>
      </c>
      <c r="BE310" s="49">
        <f t="shared" si="1143"/>
        <v>319.30313852111948</v>
      </c>
      <c r="BF310" s="89">
        <f t="shared" si="1144"/>
        <v>0.45834675036513706</v>
      </c>
      <c r="BG310" s="85"/>
      <c r="BH310" s="85"/>
      <c r="BI310" s="85"/>
      <c r="BJ310" s="85"/>
      <c r="BK310" s="85"/>
      <c r="BL310" s="85"/>
      <c r="BM310" s="90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  <c r="CE310" s="85"/>
      <c r="CF310" s="85"/>
      <c r="CG310" s="85"/>
      <c r="CH310" s="85"/>
      <c r="CI310" s="85"/>
      <c r="CJ310" s="85"/>
      <c r="CK310" s="85"/>
      <c r="CL310" s="85"/>
      <c r="CM310" s="85"/>
      <c r="CN310" s="85"/>
      <c r="CO310" s="85"/>
      <c r="CP310" s="85"/>
      <c r="CQ310" s="85"/>
      <c r="CR310" s="85"/>
      <c r="CS310" s="85"/>
      <c r="CT310" s="85"/>
      <c r="CU310" s="85"/>
      <c r="CV310" s="85"/>
      <c r="CW310" s="85"/>
      <c r="CX310" s="85"/>
      <c r="CY310" s="85"/>
      <c r="CZ310" s="85"/>
      <c r="DA310" s="85"/>
      <c r="DB310" s="85"/>
      <c r="DC310" s="85"/>
      <c r="DD310" s="85"/>
      <c r="DE310" s="85"/>
    </row>
    <row r="311" spans="1:109" s="155" customFormat="1" ht="15" customHeight="1" x14ac:dyDescent="0.2">
      <c r="A311" s="138">
        <f>Input!A311</f>
        <v>8307</v>
      </c>
      <c r="B311" s="138" t="str">
        <f>Input!B311</f>
        <v>Hu1-13</v>
      </c>
      <c r="C311" s="138">
        <f>Input!O311</f>
        <v>2.0926166951778851</v>
      </c>
      <c r="D311" s="138">
        <f>C311*Input!P311/100</f>
        <v>1.8036863258259449E-2</v>
      </c>
      <c r="E311" s="139">
        <f>Input!M311</f>
        <v>2.7202365436612883</v>
      </c>
      <c r="F311" s="140">
        <f>E311*Input!N311/100</f>
        <v>3.4741939686662497E-4</v>
      </c>
      <c r="G311" s="141">
        <f t="shared" si="1119"/>
        <v>375.06621464001842</v>
      </c>
      <c r="H311" s="140">
        <f>G311*Input!L311/100</f>
        <v>2.603485453874696E-2</v>
      </c>
      <c r="I311" s="138">
        <v>0</v>
      </c>
      <c r="J311" s="142">
        <f>(((C311*$G$4*0.000000001*Input!G311*(234/233))-(I311*0.000000000000001))/Input!F311)*1000000000000</f>
        <v>759.66907994658186</v>
      </c>
      <c r="K311" s="138">
        <f>J311*Input!P311/100</f>
        <v>6.5478056005662832</v>
      </c>
      <c r="L311" s="143">
        <f t="shared" si="1120"/>
        <v>10.505671178964691</v>
      </c>
      <c r="M311" s="144">
        <f>L311*Input!P311/100</f>
        <v>9.0551391914186999E-2</v>
      </c>
      <c r="N311" s="138">
        <v>0</v>
      </c>
      <c r="O311" s="142">
        <f>(((G311*$D$4*0.000000001*Input!G311*(238/236))-(N311*0.000000001))/Input!F311)*1000000</f>
        <v>13.715756450646953</v>
      </c>
      <c r="P311" s="138">
        <f>O311*Input!N311/100</f>
        <v>1.7517299533222567E-3</v>
      </c>
      <c r="Q311" s="145">
        <f t="shared" si="1121"/>
        <v>10.233314638534992</v>
      </c>
      <c r="R311" s="146">
        <f>Q311*Input!N311/100</f>
        <v>1.3069642814521778E-3</v>
      </c>
      <c r="S311" s="144">
        <f>Input!S311*0.0000028263/0.000000000155125</f>
        <v>0.99812296725579575</v>
      </c>
      <c r="T311" s="138">
        <f>S311*Input!T311/100</f>
        <v>1.7401904534857251E-3</v>
      </c>
      <c r="U311" s="144">
        <f>S311</f>
        <v>0.99812296725579575</v>
      </c>
      <c r="V311" s="138">
        <f>U311*Input!T311/100</f>
        <v>1.7401904534857251E-3</v>
      </c>
      <c r="W311" s="147">
        <v>0</v>
      </c>
      <c r="X311" s="142">
        <f>((($L$4*0.000000001*Input!G311/Input!W311*(232/229))-(W311*0.000000001))/Input!F311)*1000000000</f>
        <v>0.94332909758371386</v>
      </c>
      <c r="Y311" s="142">
        <f>X311*Input!X311/100</f>
        <v>5.9084257410816233E-3</v>
      </c>
      <c r="Z311" s="142">
        <f t="shared" si="1122"/>
        <v>2.3033397421566123E-4</v>
      </c>
      <c r="AA311" s="142">
        <f>Z311*Input!X311/100</f>
        <v>1.4426685085696431E-6</v>
      </c>
      <c r="AB311" s="143">
        <v>0</v>
      </c>
      <c r="AC311" s="143">
        <v>0</v>
      </c>
      <c r="AD311" s="142">
        <f>(((Input!G311*$L$4*0.000000001*Input!U311*(230/229))-((AB311*0.000000000000001)+(Input!G311*AC311*0.000000000000001)))/Input!F311)*1000000000000</f>
        <v>224.70106365127421</v>
      </c>
      <c r="AE311" s="142">
        <f>AD311*Input!V311/100</f>
        <v>1.0239431218273467</v>
      </c>
      <c r="AF311" s="142">
        <f t="shared" si="1123"/>
        <v>10.243789763981527</v>
      </c>
      <c r="AG311" s="142">
        <f>AF311*Input!V311/100</f>
        <v>4.6680055269132152E-2</v>
      </c>
      <c r="AH311" s="138">
        <f t="shared" si="1124"/>
        <v>44473.637894122759</v>
      </c>
      <c r="AI311" s="147">
        <f t="shared" si="1125"/>
        <v>344.47795133747763</v>
      </c>
      <c r="AJ311" s="144">
        <f t="shared" si="1126"/>
        <v>-1.8770327442042545</v>
      </c>
      <c r="AK311" s="147">
        <f t="shared" si="1127"/>
        <v>1.7401904534857251</v>
      </c>
      <c r="AL311" s="147">
        <f t="shared" si="1128"/>
        <v>1.0010236297638195</v>
      </c>
      <c r="AM311" s="147">
        <f t="shared" si="1129"/>
        <v>4.5633684895493246E-3</v>
      </c>
      <c r="AN311" s="138">
        <f>AF311/Q311</f>
        <v>1.0010236297638195</v>
      </c>
      <c r="AO311" s="142">
        <f t="shared" si="1130"/>
        <v>4.5633684895493246E-3</v>
      </c>
      <c r="AP311" s="138" t="str">
        <f t="shared" si="1131"/>
        <v>Out of range</v>
      </c>
      <c r="AQ311" s="138" t="e">
        <f t="shared" si="1132"/>
        <v>#VALUE!</v>
      </c>
      <c r="AR311" s="138" t="e">
        <f t="shared" si="1133"/>
        <v>#VALUE!</v>
      </c>
      <c r="AS311" s="146">
        <f t="shared" si="1134"/>
        <v>2.2508247068677642E-5</v>
      </c>
      <c r="AT311" s="146">
        <f t="shared" si="1135"/>
        <v>1.4100694197847548E-7</v>
      </c>
      <c r="AU311" s="138">
        <v>0.75</v>
      </c>
      <c r="AV311" s="138">
        <f t="shared" si="1136"/>
        <v>0.375</v>
      </c>
      <c r="AW311" s="138" t="str">
        <f t="shared" si="1137"/>
        <v>Out of range</v>
      </c>
      <c r="AX311" s="148">
        <f t="shared" si="1138"/>
        <v>269.23576906649998</v>
      </c>
      <c r="AY311" s="148" t="e">
        <f t="shared" si="1139"/>
        <v>#VALUE!</v>
      </c>
      <c r="AZ311" s="138" t="str">
        <f>Input!B311</f>
        <v>Hu1-13</v>
      </c>
      <c r="BA311" s="149">
        <f>Input!E311</f>
        <v>0</v>
      </c>
      <c r="BB311" s="138" t="e">
        <f t="shared" si="1140"/>
        <v>#VALUE!</v>
      </c>
      <c r="BC311" s="144" t="e">
        <f t="shared" si="1141"/>
        <v>#VALUE!</v>
      </c>
      <c r="BD311" s="138" t="e">
        <f t="shared" si="1142"/>
        <v>#VALUE!</v>
      </c>
      <c r="BE311" s="150" t="e">
        <f t="shared" si="1143"/>
        <v>#VALUE!</v>
      </c>
      <c r="BF311" s="151" t="e">
        <f t="shared" si="1144"/>
        <v>#VALUE!</v>
      </c>
      <c r="BG311" s="152"/>
      <c r="BH311" s="152"/>
      <c r="BI311" s="152"/>
      <c r="BJ311" s="152"/>
      <c r="BK311" s="152"/>
      <c r="BL311" s="152"/>
      <c r="BM311" s="156"/>
      <c r="BN311" s="152"/>
      <c r="BO311" s="152"/>
      <c r="BP311" s="152"/>
      <c r="BQ311" s="152"/>
      <c r="BR311" s="152"/>
      <c r="BS311" s="152"/>
      <c r="BT311" s="152"/>
      <c r="BU311" s="152"/>
      <c r="BV311" s="152"/>
      <c r="BW311" s="152"/>
      <c r="BX311" s="152"/>
      <c r="BY311" s="152"/>
      <c r="BZ311" s="152"/>
      <c r="CA311" s="152"/>
      <c r="CB311" s="152"/>
      <c r="CC311" s="152"/>
      <c r="CD311" s="152"/>
      <c r="CE311" s="152"/>
      <c r="CF311" s="152"/>
      <c r="CG311" s="152"/>
      <c r="CH311" s="152"/>
      <c r="CI311" s="152"/>
      <c r="CJ311" s="152"/>
      <c r="CK311" s="152"/>
      <c r="CL311" s="152"/>
      <c r="CM311" s="152"/>
      <c r="CN311" s="152"/>
      <c r="CO311" s="152"/>
      <c r="CP311" s="152"/>
      <c r="CQ311" s="152"/>
      <c r="CR311" s="152"/>
      <c r="CS311" s="152"/>
      <c r="CT311" s="152"/>
      <c r="CU311" s="152"/>
      <c r="CV311" s="152"/>
      <c r="CW311" s="152"/>
      <c r="CX311" s="152"/>
      <c r="CY311" s="152"/>
      <c r="CZ311" s="152"/>
      <c r="DA311" s="152"/>
      <c r="DB311" s="152"/>
      <c r="DC311" s="152"/>
      <c r="DD311" s="152"/>
      <c r="DE311" s="152"/>
    </row>
    <row r="312" spans="1:109" ht="15" customHeight="1" x14ac:dyDescent="0.2">
      <c r="A312" s="9">
        <f>Input!A312</f>
        <v>8512</v>
      </c>
      <c r="B312" s="9" t="str">
        <f>Input!B312</f>
        <v>M39-62 9,15cm</v>
      </c>
      <c r="C312" s="9">
        <f>Input!O312</f>
        <v>1.7644757229013905</v>
      </c>
      <c r="D312" s="9">
        <f>C312*Input!P312/100</f>
        <v>3.0989983448891484E-3</v>
      </c>
      <c r="E312" s="11">
        <f>Input!M312</f>
        <v>0.81522709023473439</v>
      </c>
      <c r="F312" s="12">
        <f>E312*Input!N312/100</f>
        <v>2.110463249573602E-4</v>
      </c>
      <c r="G312" s="13">
        <f t="shared" si="1119"/>
        <v>112.40351120156518</v>
      </c>
      <c r="H312" s="12">
        <f>G312*Input!L312/100</f>
        <v>3.5011172365710642E-2</v>
      </c>
      <c r="I312" s="9">
        <v>0.3</v>
      </c>
      <c r="J312" s="21">
        <f>(((C312*$G$4*0.000000001*Input!G312*(234/233))-(I312*0.000000000000001))/Input!F312)*1000000000000</f>
        <v>31.006519751890821</v>
      </c>
      <c r="K312" s="9">
        <f>J312*Input!P312/100</f>
        <v>5.4457622819473833E-2</v>
      </c>
      <c r="L312" s="14">
        <f t="shared" si="1120"/>
        <v>0.42879762980526259</v>
      </c>
      <c r="M312" s="22">
        <f>L312*Input!P312/100</f>
        <v>7.5310933883172631E-4</v>
      </c>
      <c r="N312" s="9">
        <v>5.0000000000000001E-3</v>
      </c>
      <c r="O312" s="21">
        <f>(((G312*$D$4*0.000000001*Input!G312*(238/236))-(N312*0.000000001))/Input!F312)*1000000</f>
        <v>0.19895995549988099</v>
      </c>
      <c r="P312" s="58">
        <f>O312*Input!N312/100</f>
        <v>5.1506835242483641E-5</v>
      </c>
      <c r="Q312" s="66">
        <f t="shared" si="1121"/>
        <v>0.14844385961688364</v>
      </c>
      <c r="R312" s="67">
        <f>Q312*Input!N312/100</f>
        <v>3.8429207529903019E-5</v>
      </c>
      <c r="S312" s="65">
        <f>Input!S312*0.0000028263/0.000000000155125</f>
        <v>2.8602123015643941</v>
      </c>
      <c r="T312" s="9">
        <f>S312*Input!T312/100</f>
        <v>1.4638088506552271E-3</v>
      </c>
      <c r="U312" s="9">
        <f>S312*1/((U311+U313)/2)</f>
        <v>2.8655911099091944</v>
      </c>
      <c r="V312" s="9">
        <f>U312*Input!T312/100</f>
        <v>1.4665616348652629E-3</v>
      </c>
      <c r="W312" s="3">
        <v>3.0000000000000001E-3</v>
      </c>
      <c r="X312" s="21">
        <f>((($L$4*0.000000001*Input!G312/Input!W312*(232/229))-(W312*0.000000001))/Input!F312)*1000000000</f>
        <v>0.14260540684956166</v>
      </c>
      <c r="Y312" s="21">
        <f>X312*Input!X312/100</f>
        <v>4.0796400715980175E-4</v>
      </c>
      <c r="Z312" s="21">
        <f t="shared" si="1122"/>
        <v>3.4820159993406634E-5</v>
      </c>
      <c r="AA312" s="21">
        <f>Z312*Input!X312/100</f>
        <v>9.9613137500748621E-8</v>
      </c>
      <c r="AB312" s="14">
        <v>0.05</v>
      </c>
      <c r="AC312" s="14">
        <v>0</v>
      </c>
      <c r="AD312" s="21">
        <f>(((Input!G312*$L$4*0.000000001*Input!U312*(230/229))-((AB312*0.000000000000001)+(Input!G312*AC312*0.000000000000001)))/Input!F312)*1000000000000</f>
        <v>7.9806798717009402</v>
      </c>
      <c r="AE312" s="21">
        <f>AD312*Input!V312/100</f>
        <v>2.6530270435590433E-2</v>
      </c>
      <c r="AF312" s="21">
        <f t="shared" si="1123"/>
        <v>0.36382741341277985</v>
      </c>
      <c r="AG312" s="21">
        <f>AF312*Input!V312/100</f>
        <v>1.2094758623196302E-3</v>
      </c>
      <c r="AH312" s="9">
        <f t="shared" si="1124"/>
        <v>10448.757658829607</v>
      </c>
      <c r="AI312" s="3">
        <f t="shared" si="1125"/>
        <v>45.826070725457932</v>
      </c>
      <c r="AJ312" s="22">
        <f t="shared" si="1126"/>
        <v>1865.5911099091943</v>
      </c>
      <c r="AK312" s="3">
        <f t="shared" si="1127"/>
        <v>1.4665616348652628</v>
      </c>
      <c r="AL312" s="3">
        <f t="shared" si="1128"/>
        <v>2.4509428301835867</v>
      </c>
      <c r="AM312" s="3">
        <f t="shared" si="1129"/>
        <v>8.1723673416360387E-3</v>
      </c>
      <c r="AN312" s="9">
        <f>AL312*1/((AN311+AN313)/2)</f>
        <v>2.4484365376688055</v>
      </c>
      <c r="AO312" s="21">
        <f t="shared" si="1130"/>
        <v>8.1640104175804695E-3</v>
      </c>
      <c r="AP312" s="58">
        <f t="shared" si="1131"/>
        <v>155.37799999999999</v>
      </c>
      <c r="AQ312" s="58">
        <f t="shared" si="1132"/>
        <v>0.88859999999999995</v>
      </c>
      <c r="AR312" s="58">
        <f t="shared" si="1133"/>
        <v>0.57189563516070485</v>
      </c>
      <c r="AS312" s="67">
        <f t="shared" si="1134"/>
        <v>2.3456787019195959E-4</v>
      </c>
      <c r="AT312" s="67">
        <f t="shared" si="1135"/>
        <v>6.7379121115009932E-7</v>
      </c>
      <c r="AU312" s="58">
        <v>0.75</v>
      </c>
      <c r="AV312" s="58">
        <f t="shared" si="1136"/>
        <v>0.375</v>
      </c>
      <c r="AW312" s="58">
        <f t="shared" si="1137"/>
        <v>155.37309999999999</v>
      </c>
      <c r="AX312" s="57">
        <f t="shared" si="1138"/>
        <v>0.93458962349999997</v>
      </c>
      <c r="AY312" s="47">
        <f t="shared" si="1139"/>
        <v>0.96230072115419185</v>
      </c>
      <c r="AZ312" s="9" t="str">
        <f>Input!B312</f>
        <v>M39-62 9,15cm</v>
      </c>
      <c r="BA312" s="48">
        <f>Input!E312</f>
        <v>9.15</v>
      </c>
      <c r="BB312" s="58">
        <f t="shared" si="1140"/>
        <v>2894.2006080693673</v>
      </c>
      <c r="BC312" s="22">
        <f t="shared" si="1141"/>
        <v>7.9762017765986872</v>
      </c>
      <c r="BD312" s="9">
        <f t="shared" si="1142"/>
        <v>155315.1</v>
      </c>
      <c r="BE312" s="49">
        <f t="shared" si="1143"/>
        <v>481.15036057709591</v>
      </c>
      <c r="BF312" s="89">
        <f t="shared" si="1144"/>
        <v>0.619348343538355</v>
      </c>
      <c r="BG312" s="85"/>
      <c r="BH312" s="85"/>
      <c r="BI312" s="85"/>
      <c r="BJ312" s="85"/>
      <c r="BK312" s="85"/>
      <c r="BL312" s="85"/>
      <c r="BM312" s="90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  <c r="BX312" s="85"/>
      <c r="BY312" s="85"/>
      <c r="BZ312" s="85"/>
      <c r="CA312" s="85"/>
      <c r="CB312" s="85"/>
      <c r="CC312" s="85"/>
      <c r="CD312" s="85"/>
      <c r="CE312" s="85"/>
      <c r="CF312" s="85"/>
      <c r="CG312" s="85"/>
      <c r="CH312" s="85"/>
      <c r="CI312" s="85"/>
      <c r="CJ312" s="85"/>
      <c r="CK312" s="85"/>
      <c r="CL312" s="85"/>
      <c r="CM312" s="85"/>
      <c r="CN312" s="85"/>
      <c r="CO312" s="85"/>
      <c r="CP312" s="85"/>
      <c r="CQ312" s="85"/>
      <c r="CR312" s="85"/>
      <c r="CS312" s="85"/>
      <c r="CT312" s="85"/>
      <c r="CU312" s="85"/>
      <c r="CV312" s="85"/>
      <c r="CW312" s="85"/>
      <c r="CX312" s="85"/>
      <c r="CY312" s="85"/>
      <c r="CZ312" s="85"/>
      <c r="DA312" s="85"/>
      <c r="DB312" s="85"/>
      <c r="DC312" s="85"/>
      <c r="DD312" s="85"/>
      <c r="DE312" s="85"/>
    </row>
    <row r="313" spans="1:109" s="155" customFormat="1" ht="15" customHeight="1" x14ac:dyDescent="0.2">
      <c r="A313" s="138">
        <f>Input!A313</f>
        <v>8307</v>
      </c>
      <c r="B313" s="138" t="str">
        <f>Input!B313</f>
        <v>Hu1-13</v>
      </c>
      <c r="C313" s="138">
        <f>Input!O313</f>
        <v>2.0926166951778851</v>
      </c>
      <c r="D313" s="138">
        <f>C313*Input!P313/100</f>
        <v>1.8036863258259449E-2</v>
      </c>
      <c r="E313" s="139">
        <f>Input!M313</f>
        <v>2.7202365436612883</v>
      </c>
      <c r="F313" s="140">
        <f>E313*Input!N313/100</f>
        <v>3.4741939686662497E-4</v>
      </c>
      <c r="G313" s="141">
        <f t="shared" si="1119"/>
        <v>375.06621464001842</v>
      </c>
      <c r="H313" s="140">
        <f>G313*Input!L313/100</f>
        <v>2.603485453874696E-2</v>
      </c>
      <c r="I313" s="138">
        <v>0</v>
      </c>
      <c r="J313" s="142">
        <f>(((C313*$G$4*0.000000001*Input!G313*(234/233))-(I313*0.000000000000001))/Input!F313)*1000000000000</f>
        <v>759.66907994658186</v>
      </c>
      <c r="K313" s="138">
        <f>J313*Input!P313/100</f>
        <v>6.5478056005662832</v>
      </c>
      <c r="L313" s="143">
        <f t="shared" si="1120"/>
        <v>10.505671178964691</v>
      </c>
      <c r="M313" s="144">
        <f>L313*Input!P313/100</f>
        <v>9.0551391914186999E-2</v>
      </c>
      <c r="N313" s="138">
        <v>0</v>
      </c>
      <c r="O313" s="142">
        <f>(((G313*$D$4*0.000000001*Input!G313*(238/236))-(N313*0.000000001))/Input!F313)*1000000</f>
        <v>13.715756450646953</v>
      </c>
      <c r="P313" s="138">
        <f>O313*Input!N313/100</f>
        <v>1.7517299533222567E-3</v>
      </c>
      <c r="Q313" s="145">
        <f t="shared" si="1121"/>
        <v>10.233314638534992</v>
      </c>
      <c r="R313" s="146">
        <f>Q313*Input!N313/100</f>
        <v>1.3069642814521778E-3</v>
      </c>
      <c r="S313" s="144">
        <f>Input!S313*0.0000028263/0.000000000155125</f>
        <v>0.99812296725579575</v>
      </c>
      <c r="T313" s="138">
        <f>S313*Input!T313/100</f>
        <v>1.7401904534857251E-3</v>
      </c>
      <c r="U313" s="144">
        <f>S313</f>
        <v>0.99812296725579575</v>
      </c>
      <c r="V313" s="138">
        <f>U313*Input!T313/100</f>
        <v>1.7401904534857251E-3</v>
      </c>
      <c r="W313" s="147">
        <v>0</v>
      </c>
      <c r="X313" s="142">
        <f>((($L$4*0.000000001*Input!G313/Input!W313*(232/229))-(W313*0.000000001))/Input!F313)*1000000000</f>
        <v>0.94332909758371386</v>
      </c>
      <c r="Y313" s="142">
        <f>X313*Input!X313/100</f>
        <v>5.9084257410816233E-3</v>
      </c>
      <c r="Z313" s="142">
        <f t="shared" si="1122"/>
        <v>2.3033397421566123E-4</v>
      </c>
      <c r="AA313" s="142">
        <f>Z313*Input!X313/100</f>
        <v>1.4426685085696431E-6</v>
      </c>
      <c r="AB313" s="143">
        <v>0</v>
      </c>
      <c r="AC313" s="143">
        <v>0</v>
      </c>
      <c r="AD313" s="142">
        <f>(((Input!G313*$L$4*0.000000001*Input!U313*(230/229))-((AB313*0.000000000000001)+(Input!G313*AC313*0.000000000000001)))/Input!F313)*1000000000000</f>
        <v>224.70106365127421</v>
      </c>
      <c r="AE313" s="142">
        <f>AD313*Input!V313/100</f>
        <v>1.0239431218273467</v>
      </c>
      <c r="AF313" s="142">
        <f t="shared" si="1123"/>
        <v>10.243789763981527</v>
      </c>
      <c r="AG313" s="142">
        <f>AF313*Input!V313/100</f>
        <v>4.6680055269132152E-2</v>
      </c>
      <c r="AH313" s="138">
        <f t="shared" si="1124"/>
        <v>44473.637894122759</v>
      </c>
      <c r="AI313" s="147">
        <f t="shared" si="1125"/>
        <v>344.47795133747763</v>
      </c>
      <c r="AJ313" s="144">
        <f t="shared" si="1126"/>
        <v>-1.8770327442042545</v>
      </c>
      <c r="AK313" s="147">
        <f t="shared" si="1127"/>
        <v>1.7401904534857251</v>
      </c>
      <c r="AL313" s="147">
        <f t="shared" si="1128"/>
        <v>1.0010236297638195</v>
      </c>
      <c r="AM313" s="147">
        <f t="shared" si="1129"/>
        <v>4.5633684895493246E-3</v>
      </c>
      <c r="AN313" s="138">
        <f>AF313/Q313</f>
        <v>1.0010236297638195</v>
      </c>
      <c r="AO313" s="142">
        <f t="shared" si="1130"/>
        <v>4.5633684895493246E-3</v>
      </c>
      <c r="AP313" s="138" t="str">
        <f t="shared" si="1131"/>
        <v>Out of range</v>
      </c>
      <c r="AQ313" s="138" t="e">
        <f t="shared" si="1132"/>
        <v>#VALUE!</v>
      </c>
      <c r="AR313" s="138" t="e">
        <f t="shared" si="1133"/>
        <v>#VALUE!</v>
      </c>
      <c r="AS313" s="146">
        <f t="shared" si="1134"/>
        <v>2.2508247068677642E-5</v>
      </c>
      <c r="AT313" s="146">
        <f t="shared" si="1135"/>
        <v>1.4100694197847548E-7</v>
      </c>
      <c r="AU313" s="138">
        <v>0.75</v>
      </c>
      <c r="AV313" s="138">
        <f t="shared" si="1136"/>
        <v>0.375</v>
      </c>
      <c r="AW313" s="138" t="str">
        <f t="shared" si="1137"/>
        <v>Out of range</v>
      </c>
      <c r="AX313" s="148">
        <f t="shared" si="1138"/>
        <v>278.3824338485</v>
      </c>
      <c r="AY313" s="148" t="e">
        <f t="shared" si="1139"/>
        <v>#VALUE!</v>
      </c>
      <c r="AZ313" s="138" t="str">
        <f>Input!B313</f>
        <v>Hu1-13</v>
      </c>
      <c r="BA313" s="149">
        <f>Input!E313</f>
        <v>0</v>
      </c>
      <c r="BB313" s="138" t="e">
        <f t="shared" si="1140"/>
        <v>#VALUE!</v>
      </c>
      <c r="BC313" s="144" t="e">
        <f t="shared" si="1141"/>
        <v>#VALUE!</v>
      </c>
      <c r="BD313" s="138" t="e">
        <f t="shared" si="1142"/>
        <v>#VALUE!</v>
      </c>
      <c r="BE313" s="150" t="e">
        <f t="shared" si="1143"/>
        <v>#VALUE!</v>
      </c>
      <c r="BF313" s="151" t="e">
        <f t="shared" si="1144"/>
        <v>#VALUE!</v>
      </c>
      <c r="BG313" s="152"/>
      <c r="BH313" s="152"/>
      <c r="BI313" s="152"/>
      <c r="BJ313" s="152"/>
      <c r="BK313" s="152"/>
      <c r="BL313" s="152"/>
      <c r="BM313" s="156"/>
      <c r="BN313" s="152"/>
      <c r="BO313" s="152"/>
      <c r="BP313" s="152"/>
      <c r="BQ313" s="152"/>
      <c r="BR313" s="152"/>
      <c r="BS313" s="152"/>
      <c r="BT313" s="152"/>
      <c r="BU313" s="152"/>
      <c r="BV313" s="152"/>
      <c r="BW313" s="152"/>
      <c r="BX313" s="152"/>
      <c r="BY313" s="152"/>
      <c r="BZ313" s="152"/>
      <c r="CA313" s="152"/>
      <c r="CB313" s="152"/>
      <c r="CC313" s="152"/>
      <c r="CD313" s="152"/>
      <c r="CE313" s="152"/>
      <c r="CF313" s="152"/>
      <c r="CG313" s="152"/>
      <c r="CH313" s="152"/>
      <c r="CI313" s="152"/>
      <c r="CJ313" s="152"/>
      <c r="CK313" s="152"/>
      <c r="CL313" s="152"/>
      <c r="CM313" s="152"/>
      <c r="CN313" s="152"/>
      <c r="CO313" s="152"/>
      <c r="CP313" s="152"/>
      <c r="CQ313" s="152"/>
      <c r="CR313" s="152"/>
      <c r="CS313" s="152"/>
      <c r="CT313" s="152"/>
      <c r="CU313" s="152"/>
      <c r="CV313" s="152"/>
      <c r="CW313" s="152"/>
      <c r="CX313" s="152"/>
      <c r="CY313" s="152"/>
      <c r="CZ313" s="152"/>
      <c r="DA313" s="152"/>
      <c r="DB313" s="152"/>
      <c r="DC313" s="152"/>
      <c r="DD313" s="152"/>
      <c r="DE313" s="152"/>
    </row>
    <row r="314" spans="1:109" s="76" customFormat="1" ht="15" customHeight="1" x14ac:dyDescent="0.2">
      <c r="A314" s="58"/>
      <c r="B314" s="58"/>
      <c r="C314" s="58"/>
      <c r="D314" s="58"/>
      <c r="E314" s="60"/>
      <c r="F314" s="61"/>
      <c r="G314" s="59"/>
      <c r="H314" s="61"/>
      <c r="I314" s="58"/>
      <c r="J314" s="63"/>
      <c r="K314" s="58"/>
      <c r="L314" s="64"/>
      <c r="M314" s="65"/>
      <c r="N314" s="58"/>
      <c r="O314" s="63"/>
      <c r="P314" s="58"/>
      <c r="Q314" s="66"/>
      <c r="R314" s="67"/>
      <c r="S314" s="65"/>
      <c r="T314" s="58"/>
      <c r="U314" s="58"/>
      <c r="V314" s="58"/>
      <c r="W314" s="68"/>
      <c r="X314" s="63"/>
      <c r="Y314" s="63"/>
      <c r="Z314" s="63"/>
      <c r="AA314" s="63"/>
      <c r="AB314" s="64"/>
      <c r="AC314" s="64"/>
      <c r="AD314" s="63"/>
      <c r="AE314" s="63"/>
      <c r="AF314" s="63"/>
      <c r="AG314" s="63"/>
      <c r="AH314" s="58"/>
      <c r="AI314" s="68"/>
      <c r="AJ314" s="65"/>
      <c r="AK314" s="68"/>
      <c r="AL314" s="68"/>
      <c r="AM314" s="68"/>
      <c r="AN314" s="58"/>
      <c r="AO314" s="63"/>
      <c r="AP314" s="58"/>
      <c r="AQ314" s="58"/>
      <c r="AR314" s="58"/>
      <c r="AS314" s="67"/>
      <c r="AT314" s="67"/>
      <c r="AU314" s="58"/>
      <c r="AV314" s="58"/>
      <c r="AW314" s="58"/>
      <c r="AX314" s="57"/>
      <c r="AY314" s="57"/>
      <c r="AZ314" s="58"/>
      <c r="BA314" s="69"/>
      <c r="BB314" s="58"/>
      <c r="BC314" s="65"/>
      <c r="BD314" s="58"/>
      <c r="BE314" s="62"/>
      <c r="BF314" s="74"/>
      <c r="BG314" s="75"/>
      <c r="BH314" s="75"/>
      <c r="BI314" s="75"/>
      <c r="BJ314" s="75"/>
      <c r="BK314" s="75"/>
      <c r="BL314" s="75"/>
      <c r="BM314" s="103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</row>
    <row r="315" spans="1:109" s="155" customFormat="1" ht="15" customHeight="1" x14ac:dyDescent="0.2">
      <c r="A315" s="138">
        <f>Input!A315</f>
        <v>8307</v>
      </c>
      <c r="B315" s="138" t="str">
        <f>Input!B315</f>
        <v>Hu1-13</v>
      </c>
      <c r="C315" s="138">
        <f>Input!O315</f>
        <v>2.1179218655923329</v>
      </c>
      <c r="D315" s="138">
        <f>C315*Input!P315/100</f>
        <v>2.0109086134814533E-2</v>
      </c>
      <c r="E315" s="139">
        <f>Input!M315</f>
        <v>2.7207085817733532</v>
      </c>
      <c r="F315" s="140">
        <f>E315*Input!N315/100</f>
        <v>4.6404362752480081E-4</v>
      </c>
      <c r="G315" s="141">
        <f t="shared" ref="G315:G323" si="1145">E315*137.88</f>
        <v>375.13129925490995</v>
      </c>
      <c r="H315" s="140">
        <f>G315*Input!L315/100</f>
        <v>3.5525519087766598E-2</v>
      </c>
      <c r="I315" s="138">
        <v>0</v>
      </c>
      <c r="J315" s="142">
        <f>(((C315*$G$4*0.000000001*Input!G315*(234/233))-(I315*0.000000000000001))/Input!F315)*1000000000000</f>
        <v>768.85545199977867</v>
      </c>
      <c r="K315" s="138">
        <f>J315*Input!P315/100</f>
        <v>7.3000712446779694</v>
      </c>
      <c r="L315" s="143">
        <f t="shared" ref="L315:L323" si="1146">(J315/234)*602200000000*0.0000028263/(365.2425*24*60)</f>
        <v>10.632712026968274</v>
      </c>
      <c r="M315" s="144">
        <f>L315*Input!P315/100</f>
        <v>0.10095467895704673</v>
      </c>
      <c r="N315" s="138">
        <v>0</v>
      </c>
      <c r="O315" s="142">
        <f>(((G315*$D$4*0.000000001*Input!G315*(238/236))-(N315*0.000000001))/Input!F315)*1000000</f>
        <v>13.718136522996028</v>
      </c>
      <c r="P315" s="138">
        <f>O315*Input!N315/100</f>
        <v>2.3397632064152598E-3</v>
      </c>
      <c r="Q315" s="145">
        <f t="shared" ref="Q315:Q323" si="1147">(O315/238.05)*602200000000000000*0.00000000015512/(365.2425*24*60)</f>
        <v>10.235090408562565</v>
      </c>
      <c r="R315" s="146">
        <f>Q315*Input!N315/100</f>
        <v>1.7456954092958876E-3</v>
      </c>
      <c r="S315" s="144">
        <f>Input!S315*0.0000028263/0.000000000155125</f>
        <v>0.99823294987893707</v>
      </c>
      <c r="T315" s="138">
        <f>S315*Input!T315/100</f>
        <v>2.3987077138857664E-3</v>
      </c>
      <c r="U315" s="144">
        <f>S315</f>
        <v>0.99823294987893707</v>
      </c>
      <c r="V315" s="138">
        <f>U315*Input!T315/100</f>
        <v>2.3987077138857664E-3</v>
      </c>
      <c r="W315" s="147">
        <v>0</v>
      </c>
      <c r="X315" s="142">
        <f>((($L$4*0.000000001*Input!G315/Input!W315*(232/229))-(W315*0.000000001))/Input!F315)*1000000000</f>
        <v>0.91072297066892161</v>
      </c>
      <c r="Y315" s="142">
        <f>X315*Input!X315/100</f>
        <v>5.7357048337171703E-3</v>
      </c>
      <c r="Z315" s="142">
        <f t="shared" ref="Z315:Z323" si="1148">(X315/232)*6.022E+23*0.000000001*0.000000000049475/(365.2425*24*60)</f>
        <v>2.2237249098006339E-4</v>
      </c>
      <c r="AA315" s="142">
        <f>Z315*Input!X315/100</f>
        <v>1.4004950050433625E-6</v>
      </c>
      <c r="AB315" s="143">
        <v>0</v>
      </c>
      <c r="AC315" s="143">
        <v>0</v>
      </c>
      <c r="AD315" s="142">
        <f>(((Input!G315*$L$4*0.000000001*Input!U315*(230/229))-((AB315*0.000000000000001)+(Input!G315*AC315*0.000000000000001)))/Input!F315)*1000000000000</f>
        <v>224.48912322347974</v>
      </c>
      <c r="AE315" s="142">
        <f>AD315*Input!V315/100</f>
        <v>0.8194311627241373</v>
      </c>
      <c r="AF315" s="142">
        <f t="shared" ref="AF315:AF323" si="1149">(AD315/230)*602200000000*0.0000091577/(365.2425*24*60)</f>
        <v>10.234127712767634</v>
      </c>
      <c r="AG315" s="142">
        <f>AF315*Input!V315/100</f>
        <v>3.7356656976169141E-2</v>
      </c>
      <c r="AH315" s="138">
        <f t="shared" ref="AH315:AH323" si="1150">AF315/Z315</f>
        <v>46022.453891048812</v>
      </c>
      <c r="AI315" s="147">
        <f t="shared" ref="AI315:AI323" si="1151">AH315*SQRT((AG315/AF315)^2+(AA315/Z315)^2)</f>
        <v>335.01186077733797</v>
      </c>
      <c r="AJ315" s="144">
        <f t="shared" ref="AJ315:AJ323" si="1152">(U315-1)*1000</f>
        <v>-1.7670501210629297</v>
      </c>
      <c r="AK315" s="147">
        <f t="shared" ref="AK315:AK323" si="1153">V315*1000</f>
        <v>2.3987077138857664</v>
      </c>
      <c r="AL315" s="147">
        <f t="shared" ref="AL315:AL323" si="1154">AF315/Q315</f>
        <v>0.99990594164228142</v>
      </c>
      <c r="AM315" s="147">
        <f t="shared" ref="AM315:AM323" si="1155">AL315*SQRT((R315/Q315)^2+(AG315/AF315)^2)</f>
        <v>3.6538432186308434E-3</v>
      </c>
      <c r="AN315" s="138">
        <f>AF315/Q315</f>
        <v>0.99990594164228142</v>
      </c>
      <c r="AO315" s="142">
        <f t="shared" ref="AO315:AO323" si="1156">AN315*SQRT((R315/Q315)^2+(AG315/AF315)^2)</f>
        <v>3.6538432186308434E-3</v>
      </c>
      <c r="AP315" s="138" t="str">
        <f t="shared" ref="AP315:AP323" si="1157">ThU_Alter_Kombi(AN315,U315)</f>
        <v>Out of range</v>
      </c>
      <c r="AQ315" s="138" t="e">
        <f t="shared" ref="AQ315:AQ323" si="1158">Montealter(AN315,AO315,U315,V315)</f>
        <v>#VALUE!</v>
      </c>
      <c r="AR315" s="138" t="e">
        <f t="shared" ref="AR315:AR323" si="1159">(AQ315/AP315)*100</f>
        <v>#VALUE!</v>
      </c>
      <c r="AS315" s="146">
        <f t="shared" ref="AS315:AS323" si="1160">Z315/Q315</f>
        <v>2.1726480383019284E-5</v>
      </c>
      <c r="AT315" s="146">
        <f t="shared" ref="AT315:AT323" si="1161">AS315*SQRT((Y315/X315)^2+(P315/O315)^2)</f>
        <v>1.368828637847017E-7</v>
      </c>
      <c r="AU315" s="138">
        <v>0.75</v>
      </c>
      <c r="AV315" s="138">
        <f t="shared" ref="AV315:AV323" si="1162">AU315/2</f>
        <v>0.375</v>
      </c>
      <c r="AW315" s="138" t="str">
        <f t="shared" ref="AW315:AW323" si="1163">marincorr_age(AN315,U315,AS315,AU315)</f>
        <v>Out of range</v>
      </c>
      <c r="AX315" s="148">
        <f t="shared" ref="AX315:AX323" si="1164">marincorr_age_error(AN315, AO315, U315, V315, AS315, AT315, AU315, AV315)</f>
        <v>311.47993888489998</v>
      </c>
      <c r="AY315" s="148" t="e">
        <f t="shared" ref="AY315:AY323" si="1165">SQRT(((AU315*EXP(-0.0000091577*AW315*1000))/(0.0000091577*(EXP(-0.0000091577*AW315*1000)+(AJ315/1000)*EXP(-(0.0000091577-0.0000028263)*AW315*1000)-AS315*AU315*EXP(-0.0000091577*AW315*1000))))^2*AT315^2+((AS315*EXP(-0.0000091577*AW315*1000))/(0.0000091577*(EXP(-0.0000091577*AW315*1000)+(AJ315/1000)*EXP(-(0.0000091577-0.0000028263)*AW315*1000)-AS315*AU315*EXP(-0.0000091577*AW315*1000))))^2*AV315^2+((0.0000091577/(0.0000091577-0.0000028263))*(EXP(-(0.0000091577-0.0000028263)*AW315*1000)-1)/(0.0000091577*(EXP(-0.0000091577*AW315*1000)+(AJ315/1000)*EXP(-(0.0000091577-0.0000028263)*AW315*1000)-AS315*AU315*EXP(-0.0000091577*AW315*1000))))^2*T315^2+(1/(0.0000091577*(EXP(-0.0000091577*AW315*1000)+(AJ315/1000)*EXP(-(0.0000091577-0.0000028263)*AW315*1000)-AS315*AU315*EXP(-0.0000091577*AW315*1000))))^2*AO315^2)/1000</f>
        <v>#VALUE!</v>
      </c>
      <c r="AZ315" s="138" t="str">
        <f>Input!B315</f>
        <v>Hu1-13</v>
      </c>
      <c r="BA315" s="149">
        <f>Input!E315</f>
        <v>0</v>
      </c>
      <c r="BB315" s="138" t="e">
        <f t="shared" ref="BB315:BB323" si="1166">((U315-1)*EXP(0.0000028263*AW315*1000))*1000</f>
        <v>#VALUE!</v>
      </c>
      <c r="BC315" s="144" t="e">
        <f t="shared" ref="BC315:BC323" si="1167">SQRT((EXP(0.0000028263*AW315*1000)*V315)^2+((U315-1)*0.0000028263*EXP(0.0000028263*AW315*1000)*AX315*1000)^2)*1000</f>
        <v>#VALUE!</v>
      </c>
      <c r="BD315" s="138" t="e">
        <f t="shared" ref="BD315:BD323" si="1168">AW315*1000-58</f>
        <v>#VALUE!</v>
      </c>
      <c r="BE315" s="150" t="e">
        <f t="shared" ref="BE315:BE323" si="1169">AY315/2*1000</f>
        <v>#VALUE!</v>
      </c>
      <c r="BF315" s="151" t="e">
        <f t="shared" ref="BF315:BF323" si="1170">AY315/AW315*100</f>
        <v>#VALUE!</v>
      </c>
      <c r="BG315" s="152"/>
      <c r="BH315" s="152"/>
      <c r="BI315" s="152"/>
      <c r="BJ315" s="152"/>
      <c r="BK315" s="152"/>
      <c r="BL315" s="152"/>
      <c r="BM315" s="156"/>
      <c r="BN315" s="152"/>
      <c r="BO315" s="152"/>
      <c r="BP315" s="152"/>
      <c r="BQ315" s="152"/>
      <c r="BR315" s="152"/>
      <c r="BS315" s="152"/>
      <c r="BT315" s="152"/>
      <c r="BU315" s="152"/>
      <c r="BV315" s="152"/>
      <c r="BW315" s="152"/>
      <c r="BX315" s="152"/>
      <c r="BY315" s="152"/>
      <c r="BZ315" s="152"/>
      <c r="CA315" s="152"/>
      <c r="CB315" s="152"/>
      <c r="CC315" s="152"/>
      <c r="CD315" s="152"/>
      <c r="CE315" s="152"/>
      <c r="CF315" s="152"/>
      <c r="CG315" s="152"/>
      <c r="CH315" s="152"/>
      <c r="CI315" s="152"/>
      <c r="CJ315" s="152"/>
      <c r="CK315" s="152"/>
      <c r="CL315" s="152"/>
      <c r="CM315" s="152"/>
      <c r="CN315" s="152"/>
      <c r="CO315" s="152"/>
      <c r="CP315" s="152"/>
      <c r="CQ315" s="152"/>
      <c r="CR315" s="152"/>
      <c r="CS315" s="152"/>
      <c r="CT315" s="152"/>
      <c r="CU315" s="152"/>
      <c r="CV315" s="152"/>
      <c r="CW315" s="152"/>
      <c r="CX315" s="152"/>
      <c r="CY315" s="152"/>
      <c r="CZ315" s="152"/>
      <c r="DA315" s="152"/>
      <c r="DB315" s="152"/>
      <c r="DC315" s="152"/>
      <c r="DD315" s="152"/>
      <c r="DE315" s="152"/>
    </row>
    <row r="316" spans="1:109" ht="15" customHeight="1" x14ac:dyDescent="0.2">
      <c r="A316" s="9">
        <f>Input!A316</f>
        <v>8513</v>
      </c>
      <c r="B316" s="9" t="str">
        <f>Input!B316</f>
        <v>M39-62 10,6cm</v>
      </c>
      <c r="C316" s="9">
        <f>Input!O316</f>
        <v>1.3358862811517891</v>
      </c>
      <c r="D316" s="9">
        <f>C316*Input!P316/100</f>
        <v>3.989241403334687E-3</v>
      </c>
      <c r="E316" s="11">
        <f>Input!M316</f>
        <v>0.61569215959899903</v>
      </c>
      <c r="F316" s="12">
        <f>E316*Input!N316/100</f>
        <v>3.7664954541093734E-5</v>
      </c>
      <c r="G316" s="13">
        <f t="shared" si="1145"/>
        <v>84.891634965509979</v>
      </c>
      <c r="H316" s="12">
        <f>G316*Input!L316/100</f>
        <v>6.6234560038045207E-3</v>
      </c>
      <c r="I316" s="9">
        <v>0.3</v>
      </c>
      <c r="J316" s="21">
        <f>(((C316*$G$4*0.000000001*Input!G316*(234/233))-(I316*0.000000000000001))/Input!F316)*1000000000000</f>
        <v>22.233383200115377</v>
      </c>
      <c r="K316" s="9">
        <f>J316*Input!P316/100</f>
        <v>6.6393625003495563E-2</v>
      </c>
      <c r="L316" s="14">
        <f t="shared" si="1146"/>
        <v>0.30747152840912573</v>
      </c>
      <c r="M316" s="22">
        <f>L316*Input!P316/100</f>
        <v>9.1817557286293647E-4</v>
      </c>
      <c r="N316" s="9">
        <v>5.0000000000000001E-3</v>
      </c>
      <c r="O316" s="21">
        <f>(((G316*$D$4*0.000000001*Input!G316*(238/236))-(N316*0.000000001))/Input!F316)*1000000</f>
        <v>0.14231110236799488</v>
      </c>
      <c r="P316" s="58">
        <f>O316*Input!N316/100</f>
        <v>8.7058786080279634E-6</v>
      </c>
      <c r="Q316" s="66">
        <f t="shared" si="1147"/>
        <v>0.10617819675704152</v>
      </c>
      <c r="R316" s="67">
        <f>Q316*Input!N316/100</f>
        <v>6.4954488891233503E-6</v>
      </c>
      <c r="S316" s="65">
        <f>Input!S316*0.0000028263/0.000000000155125</f>
        <v>2.8633155052945263</v>
      </c>
      <c r="T316" s="9">
        <f>S316*Input!T316/100</f>
        <v>2.8214253614040462E-3</v>
      </c>
      <c r="U316" s="9">
        <f>S316*1/((U315+U317)/2)</f>
        <v>2.8669099063885346</v>
      </c>
      <c r="V316" s="9">
        <f>U316*Input!T316/100</f>
        <v>2.8249671766133523E-3</v>
      </c>
      <c r="W316" s="3">
        <v>3.0000000000000001E-3</v>
      </c>
      <c r="X316" s="21">
        <f>((($L$4*0.000000001*Input!G316/Input!W316*(232/229))-(W316*0.000000001))/Input!F316)*1000000000</f>
        <v>0.41223716446547565</v>
      </c>
      <c r="Y316" s="21">
        <f>X316*Input!X316/100</f>
        <v>7.6714458724530088E-4</v>
      </c>
      <c r="Z316" s="21">
        <f t="shared" si="1148"/>
        <v>1.0065652024722138E-4</v>
      </c>
      <c r="AA316" s="21">
        <f>Z316*Input!X316/100</f>
        <v>1.8731475794698717E-7</v>
      </c>
      <c r="AB316" s="14">
        <v>0.05</v>
      </c>
      <c r="AC316" s="14">
        <v>0</v>
      </c>
      <c r="AD316" s="21">
        <f>(((Input!G316*$L$4*0.000000001*Input!U316*(230/229))-((AB316*0.000000000000001)+(Input!G316*AC316*0.000000000000001)))/Input!F316)*1000000000000</f>
        <v>5.6960000816397187</v>
      </c>
      <c r="AE316" s="21">
        <f>AD316*Input!V316/100</f>
        <v>1.2416759932232848E-2</v>
      </c>
      <c r="AF316" s="21">
        <f t="shared" si="1149"/>
        <v>0.25967223467394579</v>
      </c>
      <c r="AG316" s="21">
        <f>AF316*Input!V316/100</f>
        <v>5.6606175435387871E-4</v>
      </c>
      <c r="AH316" s="9">
        <f t="shared" si="1150"/>
        <v>2579.785532384466</v>
      </c>
      <c r="AI316" s="3">
        <f t="shared" si="1151"/>
        <v>7.3941635348099428</v>
      </c>
      <c r="AJ316" s="22">
        <f t="shared" si="1152"/>
        <v>1866.9099063885346</v>
      </c>
      <c r="AK316" s="3">
        <f t="shared" si="1153"/>
        <v>2.8249671766133524</v>
      </c>
      <c r="AL316" s="3">
        <f t="shared" si="1154"/>
        <v>2.4456267162657843</v>
      </c>
      <c r="AM316" s="3">
        <f t="shared" si="1155"/>
        <v>5.3333417322422305E-3</v>
      </c>
      <c r="AN316" s="9">
        <f>AL316*1/((AN315+AN317)/2)</f>
        <v>2.4439663676234367</v>
      </c>
      <c r="AO316" s="21">
        <f t="shared" si="1156"/>
        <v>5.329720898921508E-3</v>
      </c>
      <c r="AP316" s="58">
        <f t="shared" si="1157"/>
        <v>154.7209</v>
      </c>
      <c r="AQ316" s="58">
        <f t="shared" si="1158"/>
        <v>0.63239999999999996</v>
      </c>
      <c r="AR316" s="58">
        <f t="shared" si="1159"/>
        <v>0.4087359884799015</v>
      </c>
      <c r="AS316" s="67">
        <f t="shared" si="1160"/>
        <v>9.4799613594441696E-4</v>
      </c>
      <c r="AT316" s="67">
        <f t="shared" si="1161"/>
        <v>1.7651075998087318E-6</v>
      </c>
      <c r="AU316" s="58">
        <v>0.75</v>
      </c>
      <c r="AV316" s="58">
        <f t="shared" si="1162"/>
        <v>0.375</v>
      </c>
      <c r="AW316" s="58">
        <f t="shared" si="1163"/>
        <v>154.70089999999999</v>
      </c>
      <c r="AX316" s="57">
        <f t="shared" si="1164"/>
        <v>0.65710596830000001</v>
      </c>
      <c r="AY316" s="47">
        <f t="shared" si="1165"/>
        <v>0.68389563343565418</v>
      </c>
      <c r="AZ316" s="9" t="str">
        <f>Input!B316</f>
        <v>M39-62 10,6cm</v>
      </c>
      <c r="BA316" s="48">
        <f>Input!E316</f>
        <v>10.6</v>
      </c>
      <c r="BB316" s="58">
        <f t="shared" si="1166"/>
        <v>2890.7493560008061</v>
      </c>
      <c r="BC316" s="22">
        <f t="shared" si="1167"/>
        <v>6.92503145314679</v>
      </c>
      <c r="BD316" s="9">
        <f t="shared" si="1168"/>
        <v>154642.9</v>
      </c>
      <c r="BE316" s="49">
        <f t="shared" si="1169"/>
        <v>341.9478167178271</v>
      </c>
      <c r="BF316" s="89">
        <f t="shared" si="1170"/>
        <v>0.44207605349138512</v>
      </c>
      <c r="BG316" s="85"/>
      <c r="BH316" s="85"/>
      <c r="BI316" s="85"/>
      <c r="BJ316" s="85"/>
      <c r="BK316" s="85"/>
      <c r="BL316" s="85"/>
      <c r="BM316" s="90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  <c r="CE316" s="85"/>
      <c r="CF316" s="85"/>
      <c r="CG316" s="85"/>
      <c r="CH316" s="85"/>
      <c r="CI316" s="85"/>
      <c r="CJ316" s="85"/>
      <c r="CK316" s="85"/>
      <c r="CL316" s="85"/>
      <c r="CM316" s="85"/>
      <c r="CN316" s="85"/>
      <c r="CO316" s="85"/>
      <c r="CP316" s="85"/>
      <c r="CQ316" s="85"/>
      <c r="CR316" s="85"/>
      <c r="CS316" s="85"/>
      <c r="CT316" s="85"/>
      <c r="CU316" s="85"/>
      <c r="CV316" s="85"/>
      <c r="CW316" s="85"/>
      <c r="CX316" s="85"/>
      <c r="CY316" s="85"/>
      <c r="CZ316" s="85"/>
      <c r="DA316" s="85"/>
      <c r="DB316" s="85"/>
      <c r="DC316" s="85"/>
      <c r="DD316" s="85"/>
      <c r="DE316" s="85"/>
    </row>
    <row r="317" spans="1:109" s="155" customFormat="1" ht="15" customHeight="1" x14ac:dyDescent="0.2">
      <c r="A317" s="138">
        <f>Input!A317</f>
        <v>8307</v>
      </c>
      <c r="B317" s="138" t="str">
        <f>Input!B317</f>
        <v>Hu1-13</v>
      </c>
      <c r="C317" s="138">
        <f>Input!O317</f>
        <v>2.1039595665487809</v>
      </c>
      <c r="D317" s="138">
        <f>C317*Input!P317/100</f>
        <v>3.4899421569454366E-2</v>
      </c>
      <c r="E317" s="139">
        <f>Input!M317</f>
        <v>2.7209340154354882</v>
      </c>
      <c r="F317" s="140">
        <f>E317*Input!N317/100</f>
        <v>6.382643807381663E-4</v>
      </c>
      <c r="G317" s="141">
        <f t="shared" si="1145"/>
        <v>375.16238204824509</v>
      </c>
      <c r="H317" s="140">
        <f>G317*Input!L317/100</f>
        <v>3.2385648480673712E-2</v>
      </c>
      <c r="I317" s="138">
        <v>0</v>
      </c>
      <c r="J317" s="142">
        <f>(((C317*$G$4*0.000000001*Input!G317*(234/233))-(I317*0.000000000000001))/Input!F317)*1000000000000</f>
        <v>763.78680904533996</v>
      </c>
      <c r="K317" s="138">
        <f>J317*Input!P317/100</f>
        <v>12.669310884993017</v>
      </c>
      <c r="L317" s="143">
        <f t="shared" si="1146"/>
        <v>10.562616379259863</v>
      </c>
      <c r="M317" s="144">
        <f>L317*Input!P317/100</f>
        <v>0.17520736033007167</v>
      </c>
      <c r="N317" s="138">
        <v>0</v>
      </c>
      <c r="O317" s="142">
        <f>(((G317*$D$4*0.000000001*Input!G317*(238/236))-(N317*0.000000001))/Input!F317)*1000000</f>
        <v>13.719273186354522</v>
      </c>
      <c r="P317" s="138">
        <f>O317*Input!N317/100</f>
        <v>3.2182049821097218E-3</v>
      </c>
      <c r="Q317" s="145">
        <f t="shared" si="1147"/>
        <v>10.235938472162074</v>
      </c>
      <c r="R317" s="146">
        <f>Q317*Input!N317/100</f>
        <v>2.4011000976673254E-3</v>
      </c>
      <c r="S317" s="144">
        <f>Input!S317*0.0000028263/0.000000000155125</f>
        <v>0.9992595411923737</v>
      </c>
      <c r="T317" s="138">
        <f>S317*Input!T317/100</f>
        <v>2.5701898572202662E-3</v>
      </c>
      <c r="U317" s="144">
        <f>S317</f>
        <v>0.9992595411923737</v>
      </c>
      <c r="V317" s="138">
        <f>U317*Input!T317/100</f>
        <v>2.5701898572202662E-3</v>
      </c>
      <c r="W317" s="147">
        <v>0</v>
      </c>
      <c r="X317" s="142">
        <f>((($L$4*0.000000001*Input!G317/Input!W317*(232/229))-(W317*0.000000001))/Input!F317)*1000000000</f>
        <v>0.96789198128395137</v>
      </c>
      <c r="Y317" s="142">
        <f>X317*Input!X317/100</f>
        <v>7.2976750369534368E-3</v>
      </c>
      <c r="Z317" s="142">
        <f t="shared" si="1148"/>
        <v>2.3633152759906114E-4</v>
      </c>
      <c r="AA317" s="142">
        <f>Z317*Input!X317/100</f>
        <v>1.7818834361215487E-6</v>
      </c>
      <c r="AB317" s="143">
        <v>0</v>
      </c>
      <c r="AC317" s="143">
        <v>0</v>
      </c>
      <c r="AD317" s="142">
        <f>(((Input!G317*$L$4*0.000000001*Input!U317*(230/229))-((AB317*0.000000000000001)+(Input!G317*AC317*0.000000000000001)))/Input!F317)*1000000000000</f>
        <v>224.85503637498869</v>
      </c>
      <c r="AE317" s="142">
        <f>AD317*Input!V317/100</f>
        <v>1.0584154099685135</v>
      </c>
      <c r="AF317" s="142">
        <f t="shared" si="1149"/>
        <v>10.250809153144575</v>
      </c>
      <c r="AG317" s="142">
        <f>AF317*Input!V317/100</f>
        <v>4.8251595993788206E-2</v>
      </c>
      <c r="AH317" s="138">
        <f t="shared" si="1150"/>
        <v>43374.70018192062</v>
      </c>
      <c r="AI317" s="147">
        <f t="shared" si="1151"/>
        <v>385.53450533958153</v>
      </c>
      <c r="AJ317" s="144">
        <f t="shared" si="1152"/>
        <v>-0.74045880762629857</v>
      </c>
      <c r="AK317" s="147">
        <f t="shared" si="1153"/>
        <v>2.5701898572202664</v>
      </c>
      <c r="AL317" s="147">
        <f t="shared" si="1154"/>
        <v>1.0014527911654554</v>
      </c>
      <c r="AM317" s="147">
        <f t="shared" si="1155"/>
        <v>4.7197894514736331E-3</v>
      </c>
      <c r="AN317" s="138">
        <f>AF317/Q317</f>
        <v>1.0014527911654554</v>
      </c>
      <c r="AO317" s="142">
        <f t="shared" si="1156"/>
        <v>4.7197894514736331E-3</v>
      </c>
      <c r="AP317" s="138" t="str">
        <f t="shared" si="1157"/>
        <v>Out of range</v>
      </c>
      <c r="AQ317" s="138" t="e">
        <f t="shared" si="1158"/>
        <v>#VALUE!</v>
      </c>
      <c r="AR317" s="138" t="e">
        <f t="shared" si="1159"/>
        <v>#VALUE!</v>
      </c>
      <c r="AS317" s="146">
        <f t="shared" si="1160"/>
        <v>2.3088408380120156E-5</v>
      </c>
      <c r="AT317" s="146">
        <f t="shared" si="1161"/>
        <v>1.7416533066290106E-7</v>
      </c>
      <c r="AU317" s="138">
        <v>0.75</v>
      </c>
      <c r="AV317" s="138">
        <f t="shared" si="1162"/>
        <v>0.375</v>
      </c>
      <c r="AW317" s="138" t="str">
        <f t="shared" si="1163"/>
        <v>Out of range</v>
      </c>
      <c r="AX317" s="148">
        <f t="shared" si="1164"/>
        <v>315.36816319079998</v>
      </c>
      <c r="AY317" s="148" t="e">
        <f t="shared" si="1165"/>
        <v>#VALUE!</v>
      </c>
      <c r="AZ317" s="138" t="str">
        <f>Input!B317</f>
        <v>Hu1-13</v>
      </c>
      <c r="BA317" s="149">
        <f>Input!E317</f>
        <v>0</v>
      </c>
      <c r="BB317" s="138" t="e">
        <f t="shared" si="1166"/>
        <v>#VALUE!</v>
      </c>
      <c r="BC317" s="144" t="e">
        <f t="shared" si="1167"/>
        <v>#VALUE!</v>
      </c>
      <c r="BD317" s="138" t="e">
        <f t="shared" si="1168"/>
        <v>#VALUE!</v>
      </c>
      <c r="BE317" s="150" t="e">
        <f t="shared" si="1169"/>
        <v>#VALUE!</v>
      </c>
      <c r="BF317" s="151" t="e">
        <f t="shared" si="1170"/>
        <v>#VALUE!</v>
      </c>
      <c r="BG317" s="152"/>
      <c r="BH317" s="152"/>
      <c r="BI317" s="152"/>
      <c r="BJ317" s="152"/>
      <c r="BK317" s="152"/>
      <c r="BL317" s="152"/>
      <c r="BM317" s="156"/>
      <c r="BN317" s="152"/>
      <c r="BO317" s="152"/>
      <c r="BP317" s="152"/>
      <c r="BQ317" s="152"/>
      <c r="BR317" s="152"/>
      <c r="BS317" s="152"/>
      <c r="BT317" s="152"/>
      <c r="BU317" s="152"/>
      <c r="BV317" s="152"/>
      <c r="BW317" s="152"/>
      <c r="BX317" s="152"/>
      <c r="BY317" s="152"/>
      <c r="BZ317" s="152"/>
      <c r="CA317" s="152"/>
      <c r="CB317" s="152"/>
      <c r="CC317" s="152"/>
      <c r="CD317" s="152"/>
      <c r="CE317" s="152"/>
      <c r="CF317" s="152"/>
      <c r="CG317" s="152"/>
      <c r="CH317" s="152"/>
      <c r="CI317" s="152"/>
      <c r="CJ317" s="152"/>
      <c r="CK317" s="152"/>
      <c r="CL317" s="152"/>
      <c r="CM317" s="152"/>
      <c r="CN317" s="152"/>
      <c r="CO317" s="152"/>
      <c r="CP317" s="152"/>
      <c r="CQ317" s="152"/>
      <c r="CR317" s="152"/>
      <c r="CS317" s="152"/>
      <c r="CT317" s="152"/>
      <c r="CU317" s="152"/>
      <c r="CV317" s="152"/>
      <c r="CW317" s="152"/>
      <c r="CX317" s="152"/>
      <c r="CY317" s="152"/>
      <c r="CZ317" s="152"/>
      <c r="DA317" s="152"/>
      <c r="DB317" s="152"/>
      <c r="DC317" s="152"/>
      <c r="DD317" s="152"/>
      <c r="DE317" s="152"/>
    </row>
    <row r="318" spans="1:109" ht="15" customHeight="1" x14ac:dyDescent="0.2">
      <c r="A318" s="9">
        <f>Input!A318</f>
        <v>8514</v>
      </c>
      <c r="B318" s="9" t="str">
        <f>Input!B318</f>
        <v>M39-62 10,85cm</v>
      </c>
      <c r="C318" s="9">
        <f>Input!O318</f>
        <v>1.1392643849370769</v>
      </c>
      <c r="D318" s="9">
        <f>C318*Input!P318/100</f>
        <v>2.2723977198399552E-3</v>
      </c>
      <c r="E318" s="11">
        <f>Input!M318</f>
        <v>0.54158273661147638</v>
      </c>
      <c r="F318" s="12">
        <f>E318*Input!N318/100</f>
        <v>3.4518964684188614E-5</v>
      </c>
      <c r="G318" s="13">
        <f t="shared" si="1145"/>
        <v>74.673427723990358</v>
      </c>
      <c r="H318" s="12">
        <f>G318*Input!L318/100</f>
        <v>4.6994507458360526E-3</v>
      </c>
      <c r="I318" s="9">
        <v>0.3</v>
      </c>
      <c r="J318" s="21">
        <f>(((C318*$G$4*0.000000001*Input!G318*(234/233))-(I318*0.000000000000001))/Input!F318)*1000000000000</f>
        <v>22.370306836003351</v>
      </c>
      <c r="K318" s="9">
        <f>J318*Input!P318/100</f>
        <v>4.4620225926804355E-2</v>
      </c>
      <c r="L318" s="14">
        <f t="shared" si="1146"/>
        <v>0.3093650827648835</v>
      </c>
      <c r="M318" s="22">
        <f>L318*Input!P318/100</f>
        <v>6.1706529052239962E-4</v>
      </c>
      <c r="N318" s="9">
        <v>5.0000000000000001E-3</v>
      </c>
      <c r="O318" s="21">
        <f>(((G318*$D$4*0.000000001*Input!G318*(238/236))-(N318*0.000000001))/Input!F318)*1000000</f>
        <v>0.14768876887468499</v>
      </c>
      <c r="P318" s="58">
        <f>O318*Input!N318/100</f>
        <v>9.4132679134745435E-6</v>
      </c>
      <c r="Q318" s="66">
        <f t="shared" si="1147"/>
        <v>0.11019046932706629</v>
      </c>
      <c r="R318" s="67">
        <f>Q318*Input!N318/100</f>
        <v>7.0232314697354555E-6</v>
      </c>
      <c r="S318" s="65">
        <f>Input!S318*0.0000028263/0.000000000155125</f>
        <v>2.7803508411710451</v>
      </c>
      <c r="T318" s="9">
        <f>S318*Input!T318/100</f>
        <v>2.3140942488191563E-3</v>
      </c>
      <c r="U318" s="9">
        <f>S318*1/((U317+U319)/2)</f>
        <v>2.7828966961283146</v>
      </c>
      <c r="V318" s="9">
        <f>U318*Input!T318/100</f>
        <v>2.3162131714485261E-3</v>
      </c>
      <c r="W318" s="3">
        <v>3.0000000000000001E-3</v>
      </c>
      <c r="X318" s="21">
        <f>((($L$4*0.000000001*Input!G318/Input!W318*(232/229))-(W318*0.000000001))/Input!F318)*1000000000</f>
        <v>1.5888337263728363</v>
      </c>
      <c r="Y318" s="21">
        <f>X318*Input!X318/100</f>
        <v>3.9371550853395491E-3</v>
      </c>
      <c r="Z318" s="21">
        <f t="shared" si="1148"/>
        <v>3.8794773478389094E-4</v>
      </c>
      <c r="AA318" s="21">
        <f>Z318*Input!X318/100</f>
        <v>9.6134061827683808E-7</v>
      </c>
      <c r="AB318" s="14">
        <v>0.05</v>
      </c>
      <c r="AC318" s="14">
        <v>0</v>
      </c>
      <c r="AD318" s="21">
        <f>(((Input!G318*$L$4*0.000000001*Input!U318*(230/229))-((AB318*0.000000000000001)+(Input!G318*AC318*0.000000000000001)))/Input!F318)*1000000000000</f>
        <v>5.8086263099774404</v>
      </c>
      <c r="AE318" s="21">
        <f>AD318*Input!V318/100</f>
        <v>1.6866934405693056E-2</v>
      </c>
      <c r="AF318" s="21">
        <f t="shared" si="1149"/>
        <v>0.26480669815290958</v>
      </c>
      <c r="AG318" s="21">
        <f>AF318*Input!V318/100</f>
        <v>7.6893863877269017E-4</v>
      </c>
      <c r="AH318" s="9">
        <f t="shared" si="1150"/>
        <v>682.58343691688788</v>
      </c>
      <c r="AI318" s="3">
        <f t="shared" si="1151"/>
        <v>2.6056868028987052</v>
      </c>
      <c r="AJ318" s="22">
        <f t="shared" si="1152"/>
        <v>1782.8966961283145</v>
      </c>
      <c r="AK318" s="3">
        <f t="shared" si="1153"/>
        <v>2.3162131714485259</v>
      </c>
      <c r="AL318" s="3">
        <f t="shared" si="1154"/>
        <v>2.4031724319724321</v>
      </c>
      <c r="AM318" s="3">
        <f t="shared" si="1155"/>
        <v>6.9799489536654614E-3</v>
      </c>
      <c r="AN318" s="9">
        <f>AL318*1/((AN317+AN319)/2)</f>
        <v>2.3999723569559226</v>
      </c>
      <c r="AO318" s="21">
        <f t="shared" si="1156"/>
        <v>6.9706544228336463E-3</v>
      </c>
      <c r="AP318" s="58">
        <f t="shared" si="1157"/>
        <v>158.5932</v>
      </c>
      <c r="AQ318" s="58">
        <f t="shared" si="1158"/>
        <v>0.89500000000000002</v>
      </c>
      <c r="AR318" s="58">
        <f t="shared" si="1159"/>
        <v>0.56433693247882</v>
      </c>
      <c r="AS318" s="67">
        <f t="shared" si="1160"/>
        <v>3.5207013560527474E-3</v>
      </c>
      <c r="AT318" s="67">
        <f t="shared" si="1161"/>
        <v>8.7272390258193854E-6</v>
      </c>
      <c r="AU318" s="58">
        <v>0.75</v>
      </c>
      <c r="AV318" s="58">
        <f t="shared" si="1162"/>
        <v>0.375</v>
      </c>
      <c r="AW318" s="58">
        <f t="shared" si="1163"/>
        <v>158.5171</v>
      </c>
      <c r="AX318" s="57">
        <f t="shared" si="1164"/>
        <v>0.87348726840000002</v>
      </c>
      <c r="AY318" s="47">
        <f t="shared" si="1165"/>
        <v>0.8976998340523521</v>
      </c>
      <c r="AZ318" s="9" t="str">
        <f>Input!B318</f>
        <v>M39-62 10,85cm</v>
      </c>
      <c r="BA318" s="48">
        <f>Input!E318</f>
        <v>10.85</v>
      </c>
      <c r="BB318" s="58">
        <f t="shared" si="1166"/>
        <v>2790.5990294916905</v>
      </c>
      <c r="BC318" s="22">
        <f t="shared" si="1167"/>
        <v>7.7849207640223934</v>
      </c>
      <c r="BD318" s="9">
        <f t="shared" si="1168"/>
        <v>158459.1</v>
      </c>
      <c r="BE318" s="49">
        <f t="shared" si="1169"/>
        <v>448.84991702617606</v>
      </c>
      <c r="BF318" s="89">
        <f t="shared" si="1170"/>
        <v>0.56631103776964886</v>
      </c>
      <c r="BG318" s="85"/>
      <c r="BH318" s="85"/>
      <c r="BI318" s="85"/>
      <c r="BJ318" s="85"/>
      <c r="BK318" s="85"/>
      <c r="BL318" s="85"/>
      <c r="BM318" s="90"/>
      <c r="BN318" s="85"/>
      <c r="BO318" s="85"/>
      <c r="BP318" s="85"/>
      <c r="BQ318" s="85"/>
      <c r="BR318" s="85"/>
      <c r="BS318" s="85"/>
      <c r="BT318" s="85"/>
      <c r="BU318" s="85"/>
      <c r="BV318" s="85"/>
      <c r="BW318" s="85"/>
      <c r="BX318" s="85"/>
      <c r="BY318" s="85"/>
      <c r="BZ318" s="85"/>
      <c r="CA318" s="85"/>
      <c r="CB318" s="85"/>
      <c r="CC318" s="85"/>
      <c r="CD318" s="85"/>
      <c r="CE318" s="85"/>
      <c r="CF318" s="85"/>
      <c r="CG318" s="85"/>
      <c r="CH318" s="85"/>
      <c r="CI318" s="85"/>
      <c r="CJ318" s="85"/>
      <c r="CK318" s="85"/>
      <c r="CL318" s="85"/>
      <c r="CM318" s="85"/>
      <c r="CN318" s="85"/>
      <c r="CO318" s="85"/>
      <c r="CP318" s="85"/>
      <c r="CQ318" s="85"/>
      <c r="CR318" s="85"/>
      <c r="CS318" s="85"/>
      <c r="CT318" s="85"/>
      <c r="CU318" s="85"/>
      <c r="CV318" s="85"/>
      <c r="CW318" s="85"/>
      <c r="CX318" s="85"/>
      <c r="CY318" s="85"/>
      <c r="CZ318" s="85"/>
      <c r="DA318" s="85"/>
      <c r="DB318" s="85"/>
      <c r="DC318" s="85"/>
      <c r="DD318" s="85"/>
      <c r="DE318" s="85"/>
    </row>
    <row r="319" spans="1:109" s="155" customFormat="1" ht="15" customHeight="1" x14ac:dyDescent="0.2">
      <c r="A319" s="138">
        <f>Input!A319</f>
        <v>8307</v>
      </c>
      <c r="B319" s="138" t="str">
        <f>Input!B319</f>
        <v>Hu1-13</v>
      </c>
      <c r="C319" s="138">
        <f>Input!O319</f>
        <v>2.1446486554907147</v>
      </c>
      <c r="D319" s="138">
        <f>C319*Input!P319/100</f>
        <v>2.6091647682317261E-2</v>
      </c>
      <c r="E319" s="139">
        <f>Input!M319</f>
        <v>2.7203932467433867</v>
      </c>
      <c r="F319" s="140">
        <f>E319*Input!N319/100</f>
        <v>3.4086761965657444E-4</v>
      </c>
      <c r="G319" s="141">
        <f t="shared" si="1145"/>
        <v>375.08782086097813</v>
      </c>
      <c r="H319" s="140">
        <f>G319*Input!L319/100</f>
        <v>2.8452121940676266E-2</v>
      </c>
      <c r="I319" s="138">
        <v>0</v>
      </c>
      <c r="J319" s="142">
        <f>(((C319*$G$4*0.000000001*Input!G319*(234/233))-(I319*0.000000000000001))/Input!F319)*1000000000000</f>
        <v>778.55790536298457</v>
      </c>
      <c r="K319" s="138">
        <f>J319*Input!P319/100</f>
        <v>9.4718817998493599</v>
      </c>
      <c r="L319" s="143">
        <f t="shared" si="1146"/>
        <v>10.766889904354374</v>
      </c>
      <c r="M319" s="144">
        <f>L319*Input!P319/100</f>
        <v>0.13098924026529399</v>
      </c>
      <c r="N319" s="138">
        <v>0</v>
      </c>
      <c r="O319" s="142">
        <f>(((G319*$D$4*0.000000001*Input!G319*(238/236))-(N319*0.000000001))/Input!F319)*1000000</f>
        <v>13.71654656623971</v>
      </c>
      <c r="P319" s="138">
        <f>O319*Input!N319/100</f>
        <v>1.7186951127524724E-3</v>
      </c>
      <c r="Q319" s="145">
        <f t="shared" si="1147"/>
        <v>10.233904143130715</v>
      </c>
      <c r="R319" s="146">
        <f>Q319*Input!N319/100</f>
        <v>1.2823170139973448E-3</v>
      </c>
      <c r="S319" s="144">
        <f>Input!S319*0.0000028263/0.000000000155125</f>
        <v>0.99891081492554357</v>
      </c>
      <c r="T319" s="138">
        <f>S319*Input!T319/100</f>
        <v>1.92745454965082E-3</v>
      </c>
      <c r="U319" s="144">
        <f>S319</f>
        <v>0.99891081492554357</v>
      </c>
      <c r="V319" s="138">
        <f>U319*Input!T319/100</f>
        <v>1.92745454965082E-3</v>
      </c>
      <c r="W319" s="147">
        <v>0</v>
      </c>
      <c r="X319" s="142">
        <f>((($L$4*0.000000001*Input!G319/Input!W319*(232/229))-(W319*0.000000001))/Input!F319)*1000000000</f>
        <v>0.9242944586042583</v>
      </c>
      <c r="Y319" s="142">
        <f>X319*Input!X319/100</f>
        <v>6.3229769659003685E-3</v>
      </c>
      <c r="Z319" s="142">
        <f t="shared" si="1148"/>
        <v>2.2568626001376863E-4</v>
      </c>
      <c r="AA319" s="142">
        <f>Z319*Input!X319/100</f>
        <v>1.5438900561430741E-6</v>
      </c>
      <c r="AB319" s="143">
        <v>0</v>
      </c>
      <c r="AC319" s="143">
        <v>0</v>
      </c>
      <c r="AD319" s="142">
        <f>(((Input!G319*$L$4*0.000000001*Input!U319*(230/229))-((AB319*0.000000000000001)+(Input!G319*AC319*0.000000000000001)))/Input!F319)*1000000000000</f>
        <v>224.7567359688816</v>
      </c>
      <c r="AE319" s="142">
        <f>AD319*Input!V319/100</f>
        <v>0.84883825967717796</v>
      </c>
      <c r="AF319" s="142">
        <f t="shared" si="1149"/>
        <v>10.246327782751786</v>
      </c>
      <c r="AG319" s="142">
        <f>AF319*Input!V319/100</f>
        <v>3.8697283112338582E-2</v>
      </c>
      <c r="AH319" s="138">
        <f t="shared" si="1150"/>
        <v>45400.760250653628</v>
      </c>
      <c r="AI319" s="147">
        <f t="shared" si="1151"/>
        <v>354.76831961259052</v>
      </c>
      <c r="AJ319" s="144">
        <f t="shared" si="1152"/>
        <v>-1.0891850744564335</v>
      </c>
      <c r="AK319" s="147">
        <f t="shared" si="1153"/>
        <v>1.92745454965082</v>
      </c>
      <c r="AL319" s="147">
        <f t="shared" si="1154"/>
        <v>1.0012139687305368</v>
      </c>
      <c r="AM319" s="147">
        <f t="shared" si="1155"/>
        <v>3.7833630727381151E-3</v>
      </c>
      <c r="AN319" s="138">
        <f>AF319/Q319</f>
        <v>1.0012139687305368</v>
      </c>
      <c r="AO319" s="142">
        <f t="shared" si="1156"/>
        <v>3.7833630727381151E-3</v>
      </c>
      <c r="AP319" s="138" t="str">
        <f t="shared" si="1157"/>
        <v>Out of range</v>
      </c>
      <c r="AQ319" s="138" t="e">
        <f t="shared" si="1158"/>
        <v>#VALUE!</v>
      </c>
      <c r="AR319" s="138" t="e">
        <f t="shared" si="1159"/>
        <v>#VALUE!</v>
      </c>
      <c r="AS319" s="146">
        <f t="shared" si="1160"/>
        <v>2.2052801829813465E-5</v>
      </c>
      <c r="AT319" s="146">
        <f t="shared" si="1161"/>
        <v>1.5088562451507063E-7</v>
      </c>
      <c r="AU319" s="138">
        <v>0.75</v>
      </c>
      <c r="AV319" s="138">
        <f t="shared" si="1162"/>
        <v>0.375</v>
      </c>
      <c r="AW319" s="138" t="str">
        <f t="shared" si="1163"/>
        <v>Out of range</v>
      </c>
      <c r="AX319" s="148">
        <f t="shared" si="1164"/>
        <v>301.97094191309998</v>
      </c>
      <c r="AY319" s="148" t="e">
        <f t="shared" si="1165"/>
        <v>#VALUE!</v>
      </c>
      <c r="AZ319" s="138" t="str">
        <f>Input!B319</f>
        <v>Hu1-13</v>
      </c>
      <c r="BA319" s="149">
        <f>Input!E319</f>
        <v>0</v>
      </c>
      <c r="BB319" s="138" t="e">
        <f t="shared" si="1166"/>
        <v>#VALUE!</v>
      </c>
      <c r="BC319" s="144" t="e">
        <f t="shared" si="1167"/>
        <v>#VALUE!</v>
      </c>
      <c r="BD319" s="138" t="e">
        <f t="shared" si="1168"/>
        <v>#VALUE!</v>
      </c>
      <c r="BE319" s="150" t="e">
        <f t="shared" si="1169"/>
        <v>#VALUE!</v>
      </c>
      <c r="BF319" s="151" t="e">
        <f t="shared" si="1170"/>
        <v>#VALUE!</v>
      </c>
      <c r="BG319" s="152"/>
      <c r="BH319" s="152"/>
      <c r="BI319" s="152"/>
      <c r="BJ319" s="152"/>
      <c r="BK319" s="152"/>
      <c r="BL319" s="152"/>
      <c r="BM319" s="156"/>
      <c r="BN319" s="152"/>
      <c r="BO319" s="152"/>
      <c r="BP319" s="152"/>
      <c r="BQ319" s="152"/>
      <c r="BR319" s="152"/>
      <c r="BS319" s="152"/>
      <c r="BT319" s="152"/>
      <c r="BU319" s="152"/>
      <c r="BV319" s="152"/>
      <c r="BW319" s="152"/>
      <c r="BX319" s="152"/>
      <c r="BY319" s="152"/>
      <c r="BZ319" s="152"/>
      <c r="CA319" s="152"/>
      <c r="CB319" s="152"/>
      <c r="CC319" s="152"/>
      <c r="CD319" s="152"/>
      <c r="CE319" s="152"/>
      <c r="CF319" s="152"/>
      <c r="CG319" s="152"/>
      <c r="CH319" s="152"/>
      <c r="CI319" s="152"/>
      <c r="CJ319" s="152"/>
      <c r="CK319" s="152"/>
      <c r="CL319" s="152"/>
      <c r="CM319" s="152"/>
      <c r="CN319" s="152"/>
      <c r="CO319" s="152"/>
      <c r="CP319" s="152"/>
      <c r="CQ319" s="152"/>
      <c r="CR319" s="152"/>
      <c r="CS319" s="152"/>
      <c r="CT319" s="152"/>
      <c r="CU319" s="152"/>
      <c r="CV319" s="152"/>
      <c r="CW319" s="152"/>
      <c r="CX319" s="152"/>
      <c r="CY319" s="152"/>
      <c r="CZ319" s="152"/>
      <c r="DA319" s="152"/>
      <c r="DB319" s="152"/>
      <c r="DC319" s="152"/>
      <c r="DD319" s="152"/>
      <c r="DE319" s="152"/>
    </row>
    <row r="320" spans="1:109" ht="15" customHeight="1" x14ac:dyDescent="0.2">
      <c r="A320" s="9">
        <f>Input!A320</f>
        <v>8515</v>
      </c>
      <c r="B320" s="9" t="str">
        <f>Input!B320</f>
        <v>M39-62 14,15cm</v>
      </c>
      <c r="C320" s="9">
        <f>Input!O320</f>
        <v>1.6840748903113607</v>
      </c>
      <c r="D320" s="9">
        <f>C320*Input!P320/100</f>
        <v>3.8664136417837442E-3</v>
      </c>
      <c r="E320" s="11">
        <f>Input!M320</f>
        <v>0.79884094892819846</v>
      </c>
      <c r="F320" s="12">
        <f>E320*Input!N320/100</f>
        <v>4.6835723503291628E-5</v>
      </c>
      <c r="G320" s="13">
        <f t="shared" si="1145"/>
        <v>110.14419003822</v>
      </c>
      <c r="H320" s="12">
        <f>G320*Input!L320/100</f>
        <v>8.1730158711666098E-3</v>
      </c>
      <c r="I320" s="9">
        <v>0.3</v>
      </c>
      <c r="J320" s="21">
        <f>(((C320*$G$4*0.000000001*Input!G320*(234/233))-(I320*0.000000000000001))/Input!F320)*1000000000000</f>
        <v>34.224990490648281</v>
      </c>
      <c r="K320" s="9">
        <f>J320*Input!P320/100</f>
        <v>7.8576060295332789E-2</v>
      </c>
      <c r="L320" s="14">
        <f t="shared" si="1146"/>
        <v>0.47330674064452832</v>
      </c>
      <c r="M320" s="22">
        <f>L320*Input!P320/100</f>
        <v>1.0866497976452013E-3</v>
      </c>
      <c r="N320" s="9">
        <v>5.0000000000000001E-3</v>
      </c>
      <c r="O320" s="21">
        <f>(((G320*$D$4*0.000000001*Input!G320*(238/236))-(N320*0.000000001))/Input!F320)*1000000</f>
        <v>0.22547108158615564</v>
      </c>
      <c r="P320" s="58">
        <f>O320*Input!N320/100</f>
        <v>1.3219278818049747E-5</v>
      </c>
      <c r="Q320" s="66">
        <f t="shared" si="1147"/>
        <v>0.16822378904614416</v>
      </c>
      <c r="R320" s="67">
        <f>Q320*Input!N320/100</f>
        <v>9.8628930840517511E-6</v>
      </c>
      <c r="S320" s="65">
        <f>Input!S320*0.0000028263/0.000000000155125</f>
        <v>2.7838000144661144</v>
      </c>
      <c r="T320" s="9">
        <f>S320*Input!T320/100</f>
        <v>1.7763712607150261E-3</v>
      </c>
      <c r="U320" s="9">
        <f>S320*1/((U319+U321)/2)</f>
        <v>2.784312456369304</v>
      </c>
      <c r="V320" s="9">
        <f>U320*Input!T320/100</f>
        <v>1.7766982551344823E-3</v>
      </c>
      <c r="W320" s="3">
        <v>3.0000000000000001E-3</v>
      </c>
      <c r="X320" s="21">
        <f>((($L$4*0.000000001*Input!G320/Input!W320*(232/229))-(W320*0.000000001))/Input!F320)*1000000000</f>
        <v>7.8829984586885185E-2</v>
      </c>
      <c r="Y320" s="21">
        <f>X320*Input!X320/100</f>
        <v>2.2632763289752209E-4</v>
      </c>
      <c r="Z320" s="21">
        <f t="shared" si="1148"/>
        <v>1.9248026678881553E-5</v>
      </c>
      <c r="AA320" s="21">
        <f>Z320*Input!X320/100</f>
        <v>5.5262732055695153E-8</v>
      </c>
      <c r="AB320" s="14">
        <v>0.05</v>
      </c>
      <c r="AC320" s="14">
        <v>0</v>
      </c>
      <c r="AD320" s="21">
        <f>(((Input!G320*$L$4*0.000000001*Input!U320*(230/229))-((AB320*0.000000000000001)+(Input!G320*AC320*0.000000000000001)))/Input!F320)*1000000000000</f>
        <v>8.8651743445203088</v>
      </c>
      <c r="AE320" s="21">
        <f>AD320*Input!V320/100</f>
        <v>1.9976238715652503E-2</v>
      </c>
      <c r="AF320" s="21">
        <f t="shared" si="1149"/>
        <v>0.40415021064273365</v>
      </c>
      <c r="AG320" s="21">
        <f>AF320*Input!V320/100</f>
        <v>9.1068723197426735E-4</v>
      </c>
      <c r="AH320" s="9">
        <f t="shared" si="1150"/>
        <v>20996.968540476777</v>
      </c>
      <c r="AI320" s="3">
        <f t="shared" si="1151"/>
        <v>76.633662438825525</v>
      </c>
      <c r="AJ320" s="22">
        <f t="shared" si="1152"/>
        <v>1784.3124563693041</v>
      </c>
      <c r="AK320" s="3">
        <f t="shared" si="1153"/>
        <v>1.7766982551344823</v>
      </c>
      <c r="AL320" s="3">
        <f t="shared" si="1154"/>
        <v>2.4024557580965813</v>
      </c>
      <c r="AM320" s="3">
        <f t="shared" si="1155"/>
        <v>5.4153782121786898E-3</v>
      </c>
      <c r="AN320" s="9">
        <f>AL320*1/((AN319+AN321)/2)</f>
        <v>2.3905244475005194</v>
      </c>
      <c r="AO320" s="21">
        <f t="shared" si="1156"/>
        <v>5.3884838316154279E-3</v>
      </c>
      <c r="AP320" s="58">
        <f t="shared" si="1157"/>
        <v>157.27760000000001</v>
      </c>
      <c r="AQ320" s="58">
        <f t="shared" si="1158"/>
        <v>0.64119999999999999</v>
      </c>
      <c r="AR320" s="58">
        <f t="shared" si="1159"/>
        <v>0.40768679074451797</v>
      </c>
      <c r="AS320" s="67">
        <f t="shared" si="1160"/>
        <v>1.1441917215169714E-4</v>
      </c>
      <c r="AT320" s="67">
        <f t="shared" si="1161"/>
        <v>3.2857572400165097E-7</v>
      </c>
      <c r="AU320" s="58">
        <v>0.75</v>
      </c>
      <c r="AV320" s="58">
        <f t="shared" si="1162"/>
        <v>0.375</v>
      </c>
      <c r="AW320" s="58">
        <f t="shared" si="1163"/>
        <v>157.27510000000001</v>
      </c>
      <c r="AX320" s="57">
        <f t="shared" si="1164"/>
        <v>0.66385740670000004</v>
      </c>
      <c r="AY320" s="47">
        <f t="shared" si="1165"/>
        <v>0.68572290731984831</v>
      </c>
      <c r="AZ320" s="9" t="str">
        <f>Input!B320</f>
        <v>M39-62 14,15cm</v>
      </c>
      <c r="BA320" s="48">
        <f>Input!E320</f>
        <v>14.15</v>
      </c>
      <c r="BB320" s="58">
        <f t="shared" si="1166"/>
        <v>2783.0286514468598</v>
      </c>
      <c r="BC320" s="22">
        <f t="shared" si="1167"/>
        <v>5.9114541460770571</v>
      </c>
      <c r="BD320" s="9">
        <f t="shared" si="1168"/>
        <v>157217.1</v>
      </c>
      <c r="BE320" s="49">
        <f t="shared" si="1169"/>
        <v>342.86145365992417</v>
      </c>
      <c r="BF320" s="89">
        <f t="shared" si="1170"/>
        <v>0.43600220716429261</v>
      </c>
      <c r="BG320" s="85"/>
      <c r="BH320" s="85"/>
      <c r="BI320" s="85"/>
      <c r="BJ320" s="85"/>
      <c r="BK320" s="85"/>
      <c r="BL320" s="85"/>
      <c r="BM320" s="90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  <c r="BX320" s="85"/>
      <c r="BY320" s="85"/>
      <c r="BZ320" s="85"/>
      <c r="CA320" s="85"/>
      <c r="CB320" s="85"/>
      <c r="CC320" s="85"/>
      <c r="CD320" s="85"/>
      <c r="CE320" s="85"/>
      <c r="CF320" s="85"/>
      <c r="CG320" s="85"/>
      <c r="CH320" s="85"/>
      <c r="CI320" s="85"/>
      <c r="CJ320" s="85"/>
      <c r="CK320" s="85"/>
      <c r="CL320" s="85"/>
      <c r="CM320" s="85"/>
      <c r="CN320" s="85"/>
      <c r="CO320" s="85"/>
      <c r="CP320" s="85"/>
      <c r="CQ320" s="85"/>
      <c r="CR320" s="85"/>
      <c r="CS320" s="85"/>
      <c r="CT320" s="85"/>
      <c r="CU320" s="85"/>
      <c r="CV320" s="85"/>
      <c r="CW320" s="85"/>
      <c r="CX320" s="85"/>
      <c r="CY320" s="85"/>
      <c r="CZ320" s="85"/>
      <c r="DA320" s="85"/>
      <c r="DB320" s="85"/>
      <c r="DC320" s="85"/>
      <c r="DD320" s="85"/>
      <c r="DE320" s="85"/>
    </row>
    <row r="321" spans="1:109" s="155" customFormat="1" ht="15" customHeight="1" x14ac:dyDescent="0.2">
      <c r="A321" s="138">
        <f>Input!A321</f>
        <v>8307</v>
      </c>
      <c r="B321" s="138" t="str">
        <f>Input!B321</f>
        <v>Hu1-13</v>
      </c>
      <c r="C321" s="138">
        <f>Input!O321</f>
        <v>2.1226512846147827</v>
      </c>
      <c r="D321" s="138">
        <f>C321*Input!P321/100</f>
        <v>2.156917128251707E-2</v>
      </c>
      <c r="E321" s="139">
        <f>Input!M321</f>
        <v>2.7202535866422615</v>
      </c>
      <c r="F321" s="140">
        <f>E321*Input!N321/100</f>
        <v>4.1490135309410779E-4</v>
      </c>
      <c r="G321" s="141">
        <f t="shared" si="1145"/>
        <v>375.06856452623498</v>
      </c>
      <c r="H321" s="140">
        <f>G321*Input!L321/100</f>
        <v>3.3768395015601485E-2</v>
      </c>
      <c r="I321" s="138">
        <v>0</v>
      </c>
      <c r="J321" s="142">
        <f>(((C321*$G$4*0.000000001*Input!G321*(234/233))-(I321*0.000000000000001))/Input!F321)*1000000000000</f>
        <v>770.57234234369355</v>
      </c>
      <c r="K321" s="138">
        <f>J321*Input!P321/100</f>
        <v>7.8301164953704605</v>
      </c>
      <c r="L321" s="143">
        <f t="shared" si="1146"/>
        <v>10.656455372432298</v>
      </c>
      <c r="M321" s="144">
        <f>L321*Input!P321/100</f>
        <v>0.10828481948894618</v>
      </c>
      <c r="N321" s="138">
        <v>0</v>
      </c>
      <c r="O321" s="142">
        <f>(((G321*$D$4*0.000000001*Input!G321*(238/236))-(N321*0.000000001))/Input!F321)*1000000</f>
        <v>13.715842383385695</v>
      </c>
      <c r="P321" s="138">
        <f>O321*Input!N321/100</f>
        <v>2.0919820091907554E-3</v>
      </c>
      <c r="Q321" s="145">
        <f t="shared" si="1147"/>
        <v>10.233378752880885</v>
      </c>
      <c r="R321" s="146">
        <f>Q321*Input!N321/100</f>
        <v>1.5608260612701252E-3</v>
      </c>
      <c r="S321" s="144">
        <f>Input!S321*0.0000028263/0.000000000155125</f>
        <v>1.0007210928353709</v>
      </c>
      <c r="T321" s="138">
        <f>S321*Input!T321/100</f>
        <v>2.2178145650937377E-3</v>
      </c>
      <c r="U321" s="144">
        <f>S321</f>
        <v>1.0007210928353709</v>
      </c>
      <c r="V321" s="138">
        <f>U321*Input!T321/100</f>
        <v>2.2178145650937377E-3</v>
      </c>
      <c r="W321" s="147">
        <v>0</v>
      </c>
      <c r="X321" s="142">
        <f>((($L$4*0.000000001*Input!G321/Input!W321*(232/229))-(W321*0.000000001))/Input!F321)*1000000000</f>
        <v>0.96139186996336812</v>
      </c>
      <c r="Y321" s="142">
        <f>X321*Input!X321/100</f>
        <v>5.0986460373589407E-3</v>
      </c>
      <c r="Z321" s="142">
        <f t="shared" si="1148"/>
        <v>2.3474438640183829E-4</v>
      </c>
      <c r="AA321" s="142">
        <f>Z321*Input!X321/100</f>
        <v>1.2449434750947012E-6</v>
      </c>
      <c r="AB321" s="143">
        <v>0</v>
      </c>
      <c r="AC321" s="143">
        <v>0</v>
      </c>
      <c r="AD321" s="142">
        <f>(((Input!G321*$L$4*0.000000001*Input!U321*(230/229))-((AB321*0.000000000000001)+(Input!G321*AC321*0.000000000000001)))/Input!F321)*1000000000000</f>
        <v>226.44091627324789</v>
      </c>
      <c r="AE321" s="142">
        <f>AD321*Input!V321/100</f>
        <v>1.081218153591472</v>
      </c>
      <c r="AF321" s="142">
        <f t="shared" si="1149"/>
        <v>10.323107076459722</v>
      </c>
      <c r="AG321" s="142">
        <f>AF321*Input!V321/100</f>
        <v>4.9291139411695981E-2</v>
      </c>
      <c r="AH321" s="138">
        <f t="shared" si="1150"/>
        <v>43975.948625193116</v>
      </c>
      <c r="AI321" s="147">
        <f t="shared" si="1151"/>
        <v>313.82042724524433</v>
      </c>
      <c r="AJ321" s="144">
        <f t="shared" si="1152"/>
        <v>0.72109283537091784</v>
      </c>
      <c r="AK321" s="147">
        <f t="shared" si="1153"/>
        <v>2.2178145650937378</v>
      </c>
      <c r="AL321" s="147">
        <f t="shared" si="1154"/>
        <v>1.0087682011724208</v>
      </c>
      <c r="AM321" s="147">
        <f t="shared" si="1155"/>
        <v>4.8191591049033256E-3</v>
      </c>
      <c r="AN321" s="138">
        <f>AF321/Q321</f>
        <v>1.0087682011724208</v>
      </c>
      <c r="AO321" s="142">
        <f t="shared" si="1156"/>
        <v>4.8191591049033256E-3</v>
      </c>
      <c r="AP321" s="138" t="str">
        <f t="shared" si="1157"/>
        <v>Out of range</v>
      </c>
      <c r="AQ321" s="138" t="e">
        <f t="shared" si="1158"/>
        <v>#VALUE!</v>
      </c>
      <c r="AR321" s="138" t="e">
        <f t="shared" si="1159"/>
        <v>#VALUE!</v>
      </c>
      <c r="AS321" s="146">
        <f t="shared" si="1160"/>
        <v>2.2939089040924378E-5</v>
      </c>
      <c r="AT321" s="146">
        <f t="shared" si="1161"/>
        <v>1.2170547479433711E-7</v>
      </c>
      <c r="AU321" s="138">
        <v>0.75</v>
      </c>
      <c r="AV321" s="138">
        <f t="shared" si="1162"/>
        <v>0.375</v>
      </c>
      <c r="AW321" s="138" t="str">
        <f t="shared" si="1163"/>
        <v>Out of range</v>
      </c>
      <c r="AX321" s="148">
        <f t="shared" si="1164"/>
        <v>171.4046450955</v>
      </c>
      <c r="AY321" s="148" t="e">
        <f t="shared" si="1165"/>
        <v>#VALUE!</v>
      </c>
      <c r="AZ321" s="138" t="str">
        <f>Input!B321</f>
        <v>Hu1-13</v>
      </c>
      <c r="BA321" s="149">
        <f>Input!E321</f>
        <v>0</v>
      </c>
      <c r="BB321" s="138" t="e">
        <f t="shared" si="1166"/>
        <v>#VALUE!</v>
      </c>
      <c r="BC321" s="144" t="e">
        <f t="shared" si="1167"/>
        <v>#VALUE!</v>
      </c>
      <c r="BD321" s="138" t="e">
        <f t="shared" si="1168"/>
        <v>#VALUE!</v>
      </c>
      <c r="BE321" s="150" t="e">
        <f t="shared" si="1169"/>
        <v>#VALUE!</v>
      </c>
      <c r="BF321" s="151" t="e">
        <f t="shared" si="1170"/>
        <v>#VALUE!</v>
      </c>
      <c r="BG321" s="152"/>
      <c r="BH321" s="152"/>
      <c r="BI321" s="152"/>
      <c r="BJ321" s="152"/>
      <c r="BK321" s="152"/>
      <c r="BL321" s="152"/>
      <c r="BM321" s="156"/>
      <c r="BN321" s="152"/>
      <c r="BO321" s="152"/>
      <c r="BP321" s="152"/>
      <c r="BQ321" s="152"/>
      <c r="BR321" s="152"/>
      <c r="BS321" s="152"/>
      <c r="BT321" s="152"/>
      <c r="BU321" s="152"/>
      <c r="BV321" s="152"/>
      <c r="BW321" s="152"/>
      <c r="BX321" s="152"/>
      <c r="BY321" s="152"/>
      <c r="BZ321" s="152"/>
      <c r="CA321" s="152"/>
      <c r="CB321" s="152"/>
      <c r="CC321" s="152"/>
      <c r="CD321" s="152"/>
      <c r="CE321" s="152"/>
      <c r="CF321" s="152"/>
      <c r="CG321" s="152"/>
      <c r="CH321" s="152"/>
      <c r="CI321" s="152"/>
      <c r="CJ321" s="152"/>
      <c r="CK321" s="152"/>
      <c r="CL321" s="152"/>
      <c r="CM321" s="152"/>
      <c r="CN321" s="152"/>
      <c r="CO321" s="152"/>
      <c r="CP321" s="152"/>
      <c r="CQ321" s="152"/>
      <c r="CR321" s="152"/>
      <c r="CS321" s="152"/>
      <c r="CT321" s="152"/>
      <c r="CU321" s="152"/>
      <c r="CV321" s="152"/>
      <c r="CW321" s="152"/>
      <c r="CX321" s="152"/>
      <c r="CY321" s="152"/>
      <c r="CZ321" s="152"/>
      <c r="DA321" s="152"/>
      <c r="DB321" s="152"/>
      <c r="DC321" s="152"/>
      <c r="DD321" s="152"/>
      <c r="DE321" s="152"/>
    </row>
    <row r="322" spans="1:109" ht="15" customHeight="1" x14ac:dyDescent="0.2">
      <c r="A322" s="9">
        <f>Input!A322</f>
        <v>8516</v>
      </c>
      <c r="B322" s="9" t="str">
        <f>Input!B322</f>
        <v>M39-62 15,7cm</v>
      </c>
      <c r="C322" s="9">
        <f>Input!O322</f>
        <v>1.7722506336973152</v>
      </c>
      <c r="D322" s="9">
        <f>C322*Input!P322/100</f>
        <v>3.9243585030246889E-3</v>
      </c>
      <c r="E322" s="11">
        <f>Input!M322</f>
        <v>0.83696888799413482</v>
      </c>
      <c r="F322" s="12">
        <f>E322*Input!N322/100</f>
        <v>5.0516478377037434E-5</v>
      </c>
      <c r="G322" s="13">
        <f t="shared" si="1145"/>
        <v>115.40127027663131</v>
      </c>
      <c r="H322" s="12">
        <f>G322*Input!L322/100</f>
        <v>1.2352088262309064E-2</v>
      </c>
      <c r="I322" s="9">
        <v>0.3</v>
      </c>
      <c r="J322" s="21">
        <f>(((C322*$G$4*0.000000001*Input!G322*(234/233))-(I322*0.000000000000001))/Input!F322)*1000000000000</f>
        <v>32.448821508261808</v>
      </c>
      <c r="K322" s="9">
        <f>J322*Input!P322/100</f>
        <v>7.185259589012867E-2</v>
      </c>
      <c r="L322" s="14">
        <f t="shared" si="1146"/>
        <v>0.44874361469955665</v>
      </c>
      <c r="M322" s="22">
        <f>L322*Input!P322/100</f>
        <v>9.9366917214769538E-4</v>
      </c>
      <c r="N322" s="9">
        <v>5.0000000000000001E-3</v>
      </c>
      <c r="O322" s="21">
        <f>(((G322*$D$4*0.000000001*Input!G322*(238/236))-(N322*0.000000001))/Input!F322)*1000000</f>
        <v>0.21282998324365848</v>
      </c>
      <c r="P322" s="58">
        <f>O322*Input!N322/100</f>
        <v>1.2845664158771999E-5</v>
      </c>
      <c r="Q322" s="66">
        <f t="shared" si="1147"/>
        <v>0.15879227594069417</v>
      </c>
      <c r="R322" s="67">
        <f>Q322*Input!N322/100</f>
        <v>9.5841394931932652E-6</v>
      </c>
      <c r="S322" s="65">
        <f>Input!S322*0.0000028263/0.000000000155125</f>
        <v>2.7854149638358754</v>
      </c>
      <c r="T322" s="9">
        <f>S322*Input!T322/100</f>
        <v>2.0025444902040395E-3</v>
      </c>
      <c r="U322" s="9">
        <f>S322*1/((U321+U323)/2)</f>
        <v>2.784688107880001</v>
      </c>
      <c r="V322" s="9">
        <f>U322*Input!T322/100</f>
        <v>2.0020219248381944E-3</v>
      </c>
      <c r="W322" s="3">
        <v>3.0000000000000001E-3</v>
      </c>
      <c r="X322" s="21">
        <f>((($L$4*0.000000001*Input!G322/Input!W322*(232/229))-(W322*0.000000001))/Input!F322)*1000000000</f>
        <v>6.5987000010372387E-2</v>
      </c>
      <c r="Y322" s="21">
        <f>X322*Input!X322/100</f>
        <v>2.4275829875190641E-4</v>
      </c>
      <c r="Z322" s="21">
        <f t="shared" si="1148"/>
        <v>1.6112137320781774E-5</v>
      </c>
      <c r="AA322" s="21">
        <f>Z322*Input!X322/100</f>
        <v>5.9274630527759456E-8</v>
      </c>
      <c r="AB322" s="14">
        <v>0.05</v>
      </c>
      <c r="AC322" s="14">
        <v>0</v>
      </c>
      <c r="AD322" s="21">
        <f>(((Input!G322*$L$4*0.000000001*Input!U322*(230/229))-((AB322*0.000000000000001)+(Input!G322*AC322*0.000000000000001)))/Input!F322)*1000000000000</f>
        <v>8.4580587582283222</v>
      </c>
      <c r="AE322" s="21">
        <f>AD322*Input!V322/100</f>
        <v>2.660669509953982E-2</v>
      </c>
      <c r="AF322" s="21">
        <f t="shared" si="1149"/>
        <v>0.38559041209150186</v>
      </c>
      <c r="AG322" s="21">
        <f>AF322*Input!V322/100</f>
        <v>1.2129599499227737E-3</v>
      </c>
      <c r="AH322" s="9">
        <f t="shared" si="1150"/>
        <v>23931.673645442384</v>
      </c>
      <c r="AI322" s="3">
        <f t="shared" si="1151"/>
        <v>115.83949841924094</v>
      </c>
      <c r="AJ322" s="22">
        <f t="shared" si="1152"/>
        <v>1784.6881078800011</v>
      </c>
      <c r="AK322" s="3">
        <f t="shared" si="1153"/>
        <v>2.0020219248381945</v>
      </c>
      <c r="AL322" s="3">
        <f t="shared" si="1154"/>
        <v>2.4282693210815389</v>
      </c>
      <c r="AM322" s="3">
        <f t="shared" si="1155"/>
        <v>7.6400642830959419E-3</v>
      </c>
      <c r="AN322" s="9">
        <f>AL322*1/((AN321+AN323)/2)</f>
        <v>2.4145441893550807</v>
      </c>
      <c r="AO322" s="21">
        <f t="shared" si="1156"/>
        <v>7.596880898216132E-3</v>
      </c>
      <c r="AP322" s="58">
        <f t="shared" si="1157"/>
        <v>160.1925</v>
      </c>
      <c r="AQ322" s="58">
        <f t="shared" si="1158"/>
        <v>1.0437000000000001</v>
      </c>
      <c r="AR322" s="58">
        <f t="shared" si="1159"/>
        <v>0.65152862961749147</v>
      </c>
      <c r="AS322" s="67">
        <f t="shared" si="1160"/>
        <v>1.0146675727980211E-4</v>
      </c>
      <c r="AT322" s="67">
        <f t="shared" si="1161"/>
        <v>3.7333432575470036E-7</v>
      </c>
      <c r="AU322" s="58">
        <v>0.75</v>
      </c>
      <c r="AV322" s="58">
        <f t="shared" si="1162"/>
        <v>0.375</v>
      </c>
      <c r="AW322" s="58">
        <f t="shared" si="1163"/>
        <v>160.19030000000001</v>
      </c>
      <c r="AX322" s="57">
        <f t="shared" si="1164"/>
        <v>0.96028037440000003</v>
      </c>
      <c r="AY322" s="47">
        <f t="shared" si="1165"/>
        <v>0.97245991032221402</v>
      </c>
      <c r="AZ322" s="9" t="str">
        <f>Input!B322</f>
        <v>M39-62 15,7cm</v>
      </c>
      <c r="BA322" s="48">
        <f>Input!E322</f>
        <v>15.7</v>
      </c>
      <c r="BB322" s="58">
        <f t="shared" si="1166"/>
        <v>2806.6441454729206</v>
      </c>
      <c r="BC322" s="22">
        <f t="shared" si="1167"/>
        <v>8.2423635987267136</v>
      </c>
      <c r="BD322" s="9">
        <f t="shared" si="1168"/>
        <v>160132.30000000002</v>
      </c>
      <c r="BE322" s="49">
        <f t="shared" si="1169"/>
        <v>486.229955161107</v>
      </c>
      <c r="BF322" s="89">
        <f t="shared" si="1170"/>
        <v>0.60706541552279636</v>
      </c>
      <c r="BG322" s="85"/>
      <c r="BH322" s="85"/>
      <c r="BI322" s="85"/>
      <c r="BJ322" s="85"/>
      <c r="BK322" s="85"/>
      <c r="BL322" s="85"/>
      <c r="BM322" s="90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  <c r="BX322" s="85"/>
      <c r="BY322" s="85"/>
      <c r="BZ322" s="85"/>
      <c r="CA322" s="85"/>
      <c r="CB322" s="85"/>
      <c r="CC322" s="85"/>
      <c r="CD322" s="85"/>
      <c r="CE322" s="85"/>
      <c r="CF322" s="85"/>
      <c r="CG322" s="85"/>
      <c r="CH322" s="85"/>
      <c r="CI322" s="85"/>
      <c r="CJ322" s="85"/>
      <c r="CK322" s="85"/>
      <c r="CL322" s="85"/>
      <c r="CM322" s="85"/>
      <c r="CN322" s="85"/>
      <c r="CO322" s="85"/>
      <c r="CP322" s="85"/>
      <c r="CQ322" s="85"/>
      <c r="CR322" s="85"/>
      <c r="CS322" s="85"/>
      <c r="CT322" s="85"/>
      <c r="CU322" s="85"/>
      <c r="CV322" s="85"/>
      <c r="CW322" s="85"/>
      <c r="CX322" s="85"/>
      <c r="CY322" s="85"/>
      <c r="CZ322" s="85"/>
      <c r="DA322" s="85"/>
      <c r="DB322" s="85"/>
      <c r="DC322" s="85"/>
      <c r="DD322" s="85"/>
      <c r="DE322" s="85"/>
    </row>
    <row r="323" spans="1:109" s="155" customFormat="1" ht="15" customHeight="1" x14ac:dyDescent="0.2">
      <c r="A323" s="138">
        <f>Input!A323</f>
        <v>8307</v>
      </c>
      <c r="B323" s="138" t="str">
        <f>Input!B323</f>
        <v>Hu1-13</v>
      </c>
      <c r="C323" s="138">
        <f>Input!O323</f>
        <v>2.1155293279528737</v>
      </c>
      <c r="D323" s="138">
        <f>C323*Input!P323/100</f>
        <v>1.8077430955502322E-2</v>
      </c>
      <c r="E323" s="139">
        <f>Input!M323</f>
        <v>2.7202813697561594</v>
      </c>
      <c r="F323" s="140">
        <f>E323*Input!N323/100</f>
        <v>3.0653119388006209E-4</v>
      </c>
      <c r="G323" s="141">
        <f t="shared" si="1145"/>
        <v>375.07239526197924</v>
      </c>
      <c r="H323" s="140">
        <f>G323*Input!L323/100</f>
        <v>2.6959909031346839E-2</v>
      </c>
      <c r="I323" s="138">
        <v>0</v>
      </c>
      <c r="J323" s="142">
        <f>(((C323*$G$4*0.000000001*Input!G323*(234/233))-(I323*0.000000000000001))/Input!F323)*1000000000000</f>
        <v>767.98690456273789</v>
      </c>
      <c r="K323" s="138">
        <f>J323*Input!P323/100</f>
        <v>6.5625326288419652</v>
      </c>
      <c r="L323" s="143">
        <f t="shared" si="1146"/>
        <v>10.620700647253404</v>
      </c>
      <c r="M323" s="144">
        <f>L323*Input!P323/100</f>
        <v>9.0755056010293794E-2</v>
      </c>
      <c r="N323" s="138">
        <v>0</v>
      </c>
      <c r="O323" s="142">
        <f>(((G323*$D$4*0.000000001*Input!G323*(238/236))-(N323*0.000000001))/Input!F323)*1000000</f>
        <v>13.715982469153074</v>
      </c>
      <c r="P323" s="138">
        <f>O323*Input!N323/100</f>
        <v>1.5455667668247E-3</v>
      </c>
      <c r="Q323" s="145">
        <f t="shared" si="1147"/>
        <v>10.233483270757032</v>
      </c>
      <c r="R323" s="146">
        <f>Q323*Input!N323/100</f>
        <v>1.1531460970958234E-3</v>
      </c>
      <c r="S323" s="144">
        <f>Input!S323*0.0000028263/0.000000000155125</f>
        <v>0.99980094477007431</v>
      </c>
      <c r="T323" s="138">
        <f>S323*Input!T323/100</f>
        <v>1.8790387505335506E-3</v>
      </c>
      <c r="U323" s="144">
        <f>S323</f>
        <v>0.99980094477007431</v>
      </c>
      <c r="V323" s="138">
        <f>U323*Input!T323/100</f>
        <v>1.8790387505335506E-3</v>
      </c>
      <c r="W323" s="147">
        <v>0</v>
      </c>
      <c r="X323" s="142">
        <f>((($L$4*0.000000001*Input!G323/Input!W323*(232/229))-(W323*0.000000001))/Input!F323)*1000000000</f>
        <v>0.93658227919235726</v>
      </c>
      <c r="Y323" s="142">
        <f>X323*Input!X323/100</f>
        <v>6.8408992317338553E-3</v>
      </c>
      <c r="Z323" s="142">
        <f t="shared" si="1148"/>
        <v>2.2868659421076897E-4</v>
      </c>
      <c r="AA323" s="142">
        <f>Z323*Input!X323/100</f>
        <v>1.6703518541834135E-6</v>
      </c>
      <c r="AB323" s="143">
        <v>0</v>
      </c>
      <c r="AC323" s="143">
        <v>0</v>
      </c>
      <c r="AD323" s="142">
        <f>(((Input!G323*$L$4*0.000000001*Input!U323*(230/229))-((AB323*0.000000000000001)+(Input!G323*AC323*0.000000000000001)))/Input!F323)*1000000000000</f>
        <v>225.05873735364716</v>
      </c>
      <c r="AE323" s="142">
        <f>AD323*Input!V323/100</f>
        <v>0.86521968959337936</v>
      </c>
      <c r="AF323" s="142">
        <f t="shared" si="1149"/>
        <v>10.260095580036317</v>
      </c>
      <c r="AG323" s="142">
        <f>AF323*Input!V323/100</f>
        <v>3.9444088318189297E-2</v>
      </c>
      <c r="AH323" s="138">
        <f t="shared" si="1150"/>
        <v>44865.312789520583</v>
      </c>
      <c r="AI323" s="147">
        <f t="shared" si="1151"/>
        <v>370.32111540467042</v>
      </c>
      <c r="AJ323" s="144">
        <f t="shared" si="1152"/>
        <v>-0.19905522992569313</v>
      </c>
      <c r="AK323" s="147">
        <f t="shared" si="1153"/>
        <v>1.8790387505335506</v>
      </c>
      <c r="AL323" s="147">
        <f t="shared" si="1154"/>
        <v>1.0026005132929989</v>
      </c>
      <c r="AM323" s="147">
        <f t="shared" si="1155"/>
        <v>3.8560700697677247E-3</v>
      </c>
      <c r="AN323" s="138">
        <f>AF323/Q323</f>
        <v>1.0026005132929989</v>
      </c>
      <c r="AO323" s="142">
        <f t="shared" si="1156"/>
        <v>3.8560700697677247E-3</v>
      </c>
      <c r="AP323" s="138" t="str">
        <f t="shared" si="1157"/>
        <v>Out of range</v>
      </c>
      <c r="AQ323" s="138" t="e">
        <f t="shared" si="1158"/>
        <v>#VALUE!</v>
      </c>
      <c r="AR323" s="138" t="e">
        <f t="shared" si="1159"/>
        <v>#VALUE!</v>
      </c>
      <c r="AS323" s="146">
        <f t="shared" si="1160"/>
        <v>2.2346896766251483E-5</v>
      </c>
      <c r="AT323" s="146">
        <f t="shared" si="1161"/>
        <v>1.6324359699528094E-7</v>
      </c>
      <c r="AU323" s="138">
        <v>0.75</v>
      </c>
      <c r="AV323" s="138">
        <f t="shared" si="1162"/>
        <v>0.375</v>
      </c>
      <c r="AW323" s="138" t="str">
        <f t="shared" si="1163"/>
        <v>Out of range</v>
      </c>
      <c r="AX323" s="148">
        <f t="shared" si="1164"/>
        <v>285.17219435779998</v>
      </c>
      <c r="AY323" s="148" t="e">
        <f t="shared" si="1165"/>
        <v>#VALUE!</v>
      </c>
      <c r="AZ323" s="138" t="str">
        <f>Input!B323</f>
        <v>Hu1-13</v>
      </c>
      <c r="BA323" s="149">
        <f>Input!E323</f>
        <v>0</v>
      </c>
      <c r="BB323" s="138" t="e">
        <f t="shared" si="1166"/>
        <v>#VALUE!</v>
      </c>
      <c r="BC323" s="144" t="e">
        <f t="shared" si="1167"/>
        <v>#VALUE!</v>
      </c>
      <c r="BD323" s="138" t="e">
        <f t="shared" si="1168"/>
        <v>#VALUE!</v>
      </c>
      <c r="BE323" s="150" t="e">
        <f t="shared" si="1169"/>
        <v>#VALUE!</v>
      </c>
      <c r="BF323" s="151" t="e">
        <f t="shared" si="1170"/>
        <v>#VALUE!</v>
      </c>
      <c r="BG323" s="152"/>
      <c r="BH323" s="152"/>
      <c r="BI323" s="152"/>
      <c r="BJ323" s="152"/>
      <c r="BK323" s="152"/>
      <c r="BL323" s="152"/>
      <c r="BM323" s="156"/>
      <c r="BN323" s="152"/>
      <c r="BO323" s="152"/>
      <c r="BP323" s="152"/>
      <c r="BQ323" s="152"/>
      <c r="BR323" s="152"/>
      <c r="BS323" s="152"/>
      <c r="BT323" s="152"/>
      <c r="BU323" s="152"/>
      <c r="BV323" s="152"/>
      <c r="BW323" s="152"/>
      <c r="BX323" s="152"/>
      <c r="BY323" s="152"/>
      <c r="BZ323" s="152"/>
      <c r="CA323" s="152"/>
      <c r="CB323" s="152"/>
      <c r="CC323" s="152"/>
      <c r="CD323" s="152"/>
      <c r="CE323" s="152"/>
      <c r="CF323" s="152"/>
      <c r="CG323" s="152"/>
      <c r="CH323" s="152"/>
      <c r="CI323" s="152"/>
      <c r="CJ323" s="152"/>
      <c r="CK323" s="152"/>
      <c r="CL323" s="152"/>
      <c r="CM323" s="152"/>
      <c r="CN323" s="152"/>
      <c r="CO323" s="152"/>
      <c r="CP323" s="152"/>
      <c r="CQ323" s="152"/>
      <c r="CR323" s="152"/>
      <c r="CS323" s="152"/>
      <c r="CT323" s="152"/>
      <c r="CU323" s="152"/>
      <c r="CV323" s="152"/>
      <c r="CW323" s="152"/>
      <c r="CX323" s="152"/>
      <c r="CY323" s="152"/>
      <c r="CZ323" s="152"/>
      <c r="DA323" s="152"/>
      <c r="DB323" s="152"/>
      <c r="DC323" s="152"/>
      <c r="DD323" s="152"/>
      <c r="DE323" s="152"/>
    </row>
    <row r="324" spans="1:109" s="76" customFormat="1" ht="15" customHeight="1" x14ac:dyDescent="0.2">
      <c r="A324" s="58"/>
      <c r="B324" s="58"/>
      <c r="C324" s="58"/>
      <c r="D324" s="58"/>
      <c r="E324" s="60"/>
      <c r="F324" s="61"/>
      <c r="G324" s="59"/>
      <c r="H324" s="61"/>
      <c r="I324" s="58"/>
      <c r="J324" s="63"/>
      <c r="K324" s="58"/>
      <c r="L324" s="64"/>
      <c r="M324" s="65"/>
      <c r="N324" s="58"/>
      <c r="O324" s="63"/>
      <c r="P324" s="58"/>
      <c r="Q324" s="66"/>
      <c r="R324" s="67"/>
      <c r="S324" s="65"/>
      <c r="T324" s="58"/>
      <c r="U324" s="58"/>
      <c r="V324" s="58"/>
      <c r="W324" s="68"/>
      <c r="X324" s="63"/>
      <c r="Y324" s="63"/>
      <c r="Z324" s="63"/>
      <c r="AA324" s="63"/>
      <c r="AB324" s="64"/>
      <c r="AC324" s="64"/>
      <c r="AD324" s="63"/>
      <c r="AE324" s="63"/>
      <c r="AF324" s="63"/>
      <c r="AG324" s="63"/>
      <c r="AH324" s="58"/>
      <c r="AI324" s="68"/>
      <c r="AJ324" s="65"/>
      <c r="AK324" s="68"/>
      <c r="AL324" s="68"/>
      <c r="AM324" s="68"/>
      <c r="AN324" s="58"/>
      <c r="AO324" s="63"/>
      <c r="AP324" s="58"/>
      <c r="AQ324" s="58"/>
      <c r="AR324" s="58"/>
      <c r="AS324" s="67"/>
      <c r="AT324" s="67"/>
      <c r="AU324" s="58"/>
      <c r="AV324" s="58"/>
      <c r="AW324" s="58"/>
      <c r="AX324" s="57"/>
      <c r="AY324" s="57"/>
      <c r="AZ324" s="58"/>
      <c r="BA324" s="69"/>
      <c r="BB324" s="58"/>
      <c r="BC324" s="65"/>
      <c r="BD324" s="58"/>
      <c r="BE324" s="62"/>
      <c r="BF324" s="74"/>
      <c r="BG324" s="75"/>
      <c r="BH324" s="75"/>
      <c r="BI324" s="75"/>
      <c r="BJ324" s="75"/>
      <c r="BK324" s="75"/>
      <c r="BL324" s="75"/>
      <c r="BM324" s="103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</row>
    <row r="325" spans="1:109" s="155" customFormat="1" ht="15" customHeight="1" x14ac:dyDescent="0.2">
      <c r="A325" s="138">
        <f>Input!A325</f>
        <v>8307</v>
      </c>
      <c r="B325" s="138" t="str">
        <f>Input!B325</f>
        <v>Hu1-13</v>
      </c>
      <c r="C325" s="138">
        <f>Input!O325</f>
        <v>2.0962273307636772</v>
      </c>
      <c r="D325" s="138">
        <f>C325*Input!P325/100</f>
        <v>1.9689743178376094E-2</v>
      </c>
      <c r="E325" s="139">
        <f>Input!M325</f>
        <v>2.720433347782786</v>
      </c>
      <c r="F325" s="140">
        <f>E325*Input!N325/100</f>
        <v>4.6391964608890105E-4</v>
      </c>
      <c r="G325" s="141">
        <f t="shared" ref="G325:G333" si="1171">E325*137.88</f>
        <v>375.09334999229054</v>
      </c>
      <c r="H325" s="140">
        <f>G325*Input!L325/100</f>
        <v>3.5518048434078332E-2</v>
      </c>
      <c r="I325" s="138">
        <v>0</v>
      </c>
      <c r="J325" s="142">
        <f>(((C325*$G$4*0.000000001*Input!G325*(234/233))-(I325*0.000000000000001))/Input!F325)*1000000000000</f>
        <v>760.97982558853414</v>
      </c>
      <c r="K325" s="138">
        <f>J325*Input!P325/100</f>
        <v>7.1478398882935208</v>
      </c>
      <c r="L325" s="143">
        <f t="shared" ref="L325:L333" si="1172">(J325/234)*602200000000*0.0000028263/(365.2425*24*60)</f>
        <v>10.523797838423542</v>
      </c>
      <c r="M325" s="144">
        <f>L325*Input!P325/100</f>
        <v>9.8849429953868584E-2</v>
      </c>
      <c r="N325" s="138">
        <v>0</v>
      </c>
      <c r="O325" s="142">
        <f>(((G325*$D$4*0.000000001*Input!G325*(238/236))-(N325*0.000000001))/Input!F325)*1000000</f>
        <v>13.716748760453703</v>
      </c>
      <c r="P325" s="138">
        <f>O325*Input!N325/100</f>
        <v>2.3391380772575894E-3</v>
      </c>
      <c r="Q325" s="145">
        <f t="shared" ref="Q325:Q333" si="1173">(O325/238.05)*602200000000000000*0.00000000015512/(365.2425*24*60)</f>
        <v>10.23405500006794</v>
      </c>
      <c r="R325" s="146">
        <f>Q325*Input!N325/100</f>
        <v>1.7452290009440639E-3</v>
      </c>
      <c r="S325" s="144">
        <f>Input!S325*0.0000028263/0.000000000155125</f>
        <v>0.99839067951058968</v>
      </c>
      <c r="T325" s="138">
        <f>S325*Input!T325/100</f>
        <v>2.2566834632526092E-3</v>
      </c>
      <c r="U325" s="144">
        <f>S325</f>
        <v>0.99839067951058968</v>
      </c>
      <c r="V325" s="138">
        <f>U325*Input!T325/100</f>
        <v>2.2566834632526092E-3</v>
      </c>
      <c r="W325" s="147">
        <v>0</v>
      </c>
      <c r="X325" s="142">
        <f>((($L$4*0.000000001*Input!G325/Input!W325*(232/229))-(W325*0.000000001))/Input!F325)*1000000000</f>
        <v>0.89084679123114008</v>
      </c>
      <c r="Y325" s="142">
        <f>X325*Input!X325/100</f>
        <v>5.6903749175809901E-3</v>
      </c>
      <c r="Z325" s="142">
        <f t="shared" ref="Z325:Z333" si="1174">(X325/232)*6.022E+23*0.000000001*0.000000000049475/(365.2425*24*60)</f>
        <v>2.1751929667719017E-4</v>
      </c>
      <c r="AA325" s="142">
        <f>Z325*Input!X325/100</f>
        <v>1.3894267365448573E-6</v>
      </c>
      <c r="AB325" s="143">
        <v>0</v>
      </c>
      <c r="AC325" s="143">
        <v>0</v>
      </c>
      <c r="AD325" s="142">
        <f>(((Input!G325*$L$4*0.000000001*Input!U325*(230/229))-((AB325*0.000000000000001)+(Input!G325*AC325*0.000000000000001)))/Input!F325)*1000000000000</f>
        <v>224.49752699074966</v>
      </c>
      <c r="AE325" s="142">
        <f>AD325*Input!V325/100</f>
        <v>0.8194621866368359</v>
      </c>
      <c r="AF325" s="142">
        <f t="shared" ref="AF325:AF333" si="1175">(AD325/230)*602200000000*0.0000091577/(365.2425*24*60)</f>
        <v>10.234510828110924</v>
      </c>
      <c r="AG325" s="142">
        <f>AF325*Input!V325/100</f>
        <v>3.7358071310548233E-2</v>
      </c>
      <c r="AH325" s="138">
        <f t="shared" ref="AH325:AH333" si="1176">AF325/Z325</f>
        <v>47051.047812550925</v>
      </c>
      <c r="AI325" s="147">
        <f t="shared" ref="AI325:AI333" si="1177">AH325*SQRT((AG325/AF325)^2+(AA325/Z325)^2)</f>
        <v>346.15460844097493</v>
      </c>
      <c r="AJ325" s="144">
        <f t="shared" ref="AJ325:AJ333" si="1178">(U325-1)*1000</f>
        <v>-1.6093204894103152</v>
      </c>
      <c r="AK325" s="147">
        <f t="shared" ref="AK325:AK333" si="1179">V325*1000</f>
        <v>2.2566834632526094</v>
      </c>
      <c r="AL325" s="147">
        <f t="shared" ref="AL325:AL333" si="1180">AF325/Q325</f>
        <v>1.0000445403159335</v>
      </c>
      <c r="AM325" s="147">
        <f t="shared" ref="AM325:AM333" si="1181">AL325*SQRT((R325/Q325)^2+(AG325/AF325)^2)</f>
        <v>3.654349912878867E-3</v>
      </c>
      <c r="AN325" s="138">
        <f>AF325/Q325</f>
        <v>1.0000445403159335</v>
      </c>
      <c r="AO325" s="142">
        <f t="shared" ref="AO325:AO333" si="1182">AN325*SQRT((R325/Q325)^2+(AG325/AF325)^2)</f>
        <v>3.654349912878867E-3</v>
      </c>
      <c r="AP325" s="138" t="str">
        <f t="shared" ref="AP325:AP333" si="1183">ThU_Alter_Kombi(AN325,U325)</f>
        <v>Out of range</v>
      </c>
      <c r="AQ325" s="138" t="e">
        <f t="shared" ref="AQ325:AQ333" si="1184">Montealter(AN325,AO325,U325,V325)</f>
        <v>#VALUE!</v>
      </c>
      <c r="AR325" s="138" t="e">
        <f t="shared" ref="AR325:AR333" si="1185">(AQ325/AP325)*100</f>
        <v>#VALUE!</v>
      </c>
      <c r="AS325" s="146">
        <f t="shared" ref="AS325:AS333" si="1186">Z325/Q325</f>
        <v>2.1254458440544451E-5</v>
      </c>
      <c r="AT325" s="146">
        <f t="shared" ref="AT325:AT333" si="1187">AS325*SQRT((Y325/X325)^2+(P325/O325)^2)</f>
        <v>1.3581339959448377E-7</v>
      </c>
      <c r="AU325" s="138">
        <v>0.75</v>
      </c>
      <c r="AV325" s="138">
        <f t="shared" ref="AV325:AV333" si="1188">AU325/2</f>
        <v>0.375</v>
      </c>
      <c r="AW325" s="138" t="str">
        <f t="shared" ref="AW325:AW333" si="1189">marincorr_age(AN325,U325,AS325,AU325)</f>
        <v>Out of range</v>
      </c>
      <c r="AX325" s="148">
        <f t="shared" ref="AX325:AX333" si="1190">marincorr_age_error(AN325, AO325, U325, V325, AS325, AT325, AU325, AV325)</f>
        <v>293.98553154630002</v>
      </c>
      <c r="AY325" s="148" t="e">
        <f t="shared" ref="AY325:AY333" si="1191">SQRT(((AU325*EXP(-0.0000091577*AW325*1000))/(0.0000091577*(EXP(-0.0000091577*AW325*1000)+(AJ325/1000)*EXP(-(0.0000091577-0.0000028263)*AW325*1000)-AS325*AU325*EXP(-0.0000091577*AW325*1000))))^2*AT325^2+((AS325*EXP(-0.0000091577*AW325*1000))/(0.0000091577*(EXP(-0.0000091577*AW325*1000)+(AJ325/1000)*EXP(-(0.0000091577-0.0000028263)*AW325*1000)-AS325*AU325*EXP(-0.0000091577*AW325*1000))))^2*AV325^2+((0.0000091577/(0.0000091577-0.0000028263))*(EXP(-(0.0000091577-0.0000028263)*AW325*1000)-1)/(0.0000091577*(EXP(-0.0000091577*AW325*1000)+(AJ325/1000)*EXP(-(0.0000091577-0.0000028263)*AW325*1000)-AS325*AU325*EXP(-0.0000091577*AW325*1000))))^2*T325^2+(1/(0.0000091577*(EXP(-0.0000091577*AW325*1000)+(AJ325/1000)*EXP(-(0.0000091577-0.0000028263)*AW325*1000)-AS325*AU325*EXP(-0.0000091577*AW325*1000))))^2*AO325^2)/1000</f>
        <v>#VALUE!</v>
      </c>
      <c r="AZ325" s="138" t="str">
        <f>Input!B325</f>
        <v>Hu1-13</v>
      </c>
      <c r="BA325" s="149">
        <f>Input!E325</f>
        <v>0</v>
      </c>
      <c r="BB325" s="138" t="e">
        <f t="shared" ref="BB325:BB333" si="1192">((U325-1)*EXP(0.0000028263*AW325*1000))*1000</f>
        <v>#VALUE!</v>
      </c>
      <c r="BC325" s="144" t="e">
        <f t="shared" ref="BC325:BC333" si="1193">SQRT((EXP(0.0000028263*AW325*1000)*V325)^2+((U325-1)*0.0000028263*EXP(0.0000028263*AW325*1000)*AX325*1000)^2)*1000</f>
        <v>#VALUE!</v>
      </c>
      <c r="BD325" s="138" t="e">
        <f t="shared" ref="BD325:BD333" si="1194">AW325*1000-58</f>
        <v>#VALUE!</v>
      </c>
      <c r="BE325" s="150" t="e">
        <f t="shared" ref="BE325:BE333" si="1195">AY325/2*1000</f>
        <v>#VALUE!</v>
      </c>
      <c r="BF325" s="151" t="e">
        <f t="shared" ref="BF325:BF333" si="1196">AY325/AW325*100</f>
        <v>#VALUE!</v>
      </c>
      <c r="BG325" s="152"/>
      <c r="BH325" s="152"/>
      <c r="BI325" s="152"/>
      <c r="BJ325" s="152"/>
      <c r="BK325" s="152"/>
      <c r="BL325" s="152"/>
      <c r="BM325" s="156"/>
      <c r="BN325" s="152"/>
      <c r="BO325" s="152"/>
      <c r="BP325" s="152"/>
      <c r="BQ325" s="152"/>
      <c r="BR325" s="152"/>
      <c r="BS325" s="152"/>
      <c r="BT325" s="152"/>
      <c r="BU325" s="152"/>
      <c r="BV325" s="152"/>
      <c r="BW325" s="152"/>
      <c r="BX325" s="152"/>
      <c r="BY325" s="152"/>
      <c r="BZ325" s="152"/>
      <c r="CA325" s="152"/>
      <c r="CB325" s="152"/>
      <c r="CC325" s="152"/>
      <c r="CD325" s="152"/>
      <c r="CE325" s="152"/>
      <c r="CF325" s="152"/>
      <c r="CG325" s="152"/>
      <c r="CH325" s="152"/>
      <c r="CI325" s="152"/>
      <c r="CJ325" s="152"/>
      <c r="CK325" s="152"/>
      <c r="CL325" s="152"/>
      <c r="CM325" s="152"/>
      <c r="CN325" s="152"/>
      <c r="CO325" s="152"/>
      <c r="CP325" s="152"/>
      <c r="CQ325" s="152"/>
      <c r="CR325" s="152"/>
      <c r="CS325" s="152"/>
      <c r="CT325" s="152"/>
      <c r="CU325" s="152"/>
      <c r="CV325" s="152"/>
      <c r="CW325" s="152"/>
      <c r="CX325" s="152"/>
      <c r="CY325" s="152"/>
      <c r="CZ325" s="152"/>
      <c r="DA325" s="152"/>
      <c r="DB325" s="152"/>
      <c r="DC325" s="152"/>
      <c r="DD325" s="152"/>
      <c r="DE325" s="152"/>
    </row>
    <row r="326" spans="1:109" ht="15" customHeight="1" x14ac:dyDescent="0.2">
      <c r="A326" s="9">
        <f>Input!A326</f>
        <v>8513</v>
      </c>
      <c r="B326" s="9" t="str">
        <f>Input!B326</f>
        <v>M39-62 10,6cm</v>
      </c>
      <c r="C326" s="9">
        <f>Input!O326</f>
        <v>1.3192116122108302</v>
      </c>
      <c r="D326" s="9">
        <f>C326*Input!P326/100</f>
        <v>3.9300641278113202E-3</v>
      </c>
      <c r="E326" s="11">
        <f>Input!M326</f>
        <v>0.61571265709131473</v>
      </c>
      <c r="F326" s="12">
        <f>E326*Input!N326/100</f>
        <v>3.7663796310987394E-5</v>
      </c>
      <c r="G326" s="13">
        <f t="shared" si="1171"/>
        <v>84.894461159750477</v>
      </c>
      <c r="H326" s="12">
        <f>G326*Input!L326/100</f>
        <v>6.6229534502040156E-3</v>
      </c>
      <c r="I326" s="9">
        <v>0.3</v>
      </c>
      <c r="J326" s="21">
        <f>(((C326*$G$4*0.000000001*Input!G326*(234/233))-(I326*0.000000000000001))/Input!F326)*1000000000000</f>
        <v>21.955848207979514</v>
      </c>
      <c r="K326" s="9">
        <f>J326*Input!P326/100</f>
        <v>6.5408680941826502E-2</v>
      </c>
      <c r="L326" s="14">
        <f t="shared" si="1172"/>
        <v>0.30363342120560372</v>
      </c>
      <c r="M326" s="22">
        <f>L326*Input!P326/100</f>
        <v>9.0455451243713039E-4</v>
      </c>
      <c r="N326" s="9">
        <v>5.0000000000000001E-3</v>
      </c>
      <c r="O326" s="21">
        <f>(((G326*$D$4*0.000000001*Input!G326*(238/236))-(N326*0.000000001))/Input!F326)*1000000</f>
        <v>0.14231584085386118</v>
      </c>
      <c r="P326" s="58">
        <f>O326*Input!N326/100</f>
        <v>8.7056109372001661E-6</v>
      </c>
      <c r="Q326" s="66">
        <f t="shared" si="1173"/>
        <v>0.10618173213745997</v>
      </c>
      <c r="R326" s="67">
        <f>Q326*Input!N326/100</f>
        <v>6.4952491801382682E-6</v>
      </c>
      <c r="S326" s="65">
        <f>Input!S326*0.0000028263/0.000000000155125</f>
        <v>2.8334416086582266</v>
      </c>
      <c r="T326" s="9">
        <f>S326*Input!T326/100</f>
        <v>2.7764324350817581E-3</v>
      </c>
      <c r="U326" s="9">
        <f>S326*1/((U325+U327)/2)</f>
        <v>2.8372050936266393</v>
      </c>
      <c r="V326" s="9">
        <f>U326*Input!T326/100</f>
        <v>2.7801201982963998E-3</v>
      </c>
      <c r="W326" s="3">
        <v>3.0000000000000001E-3</v>
      </c>
      <c r="X326" s="21">
        <f>((($L$4*0.000000001*Input!G326/Input!W326*(232/229))-(W326*0.000000001))/Input!F326)*1000000000</f>
        <v>0.41186573476521016</v>
      </c>
      <c r="Y326" s="21">
        <f>X326*Input!X326/100</f>
        <v>7.6659882288547282E-4</v>
      </c>
      <c r="Z326" s="21">
        <f t="shared" si="1174"/>
        <v>1.0056582774211045E-4</v>
      </c>
      <c r="AA326" s="21">
        <f>Z326*Input!X326/100</f>
        <v>1.8718149790623734E-7</v>
      </c>
      <c r="AB326" s="14">
        <v>0.05</v>
      </c>
      <c r="AC326" s="14">
        <v>0</v>
      </c>
      <c r="AD326" s="21">
        <f>(((Input!G326*$L$4*0.000000001*Input!U326*(230/229))-((AB326*0.000000000000001)+(Input!G326*AC326*0.000000000000001)))/Input!F326)*1000000000000</f>
        <v>5.6962134523214436</v>
      </c>
      <c r="AE326" s="21">
        <f>AD326*Input!V326/100</f>
        <v>1.2417231584139998E-2</v>
      </c>
      <c r="AF326" s="21">
        <f t="shared" si="1175"/>
        <v>0.25968196192832482</v>
      </c>
      <c r="AG326" s="21">
        <f>AF326*Input!V326/100</f>
        <v>5.6608325626802231E-4</v>
      </c>
      <c r="AH326" s="9">
        <f t="shared" si="1176"/>
        <v>2582.2087657275538</v>
      </c>
      <c r="AI326" s="3">
        <f t="shared" si="1177"/>
        <v>7.4017033031471664</v>
      </c>
      <c r="AJ326" s="22">
        <f t="shared" si="1178"/>
        <v>1837.2050936266394</v>
      </c>
      <c r="AK326" s="3">
        <f t="shared" si="1179"/>
        <v>2.7801201982963999</v>
      </c>
      <c r="AL326" s="3">
        <f t="shared" si="1180"/>
        <v>2.4456368972409268</v>
      </c>
      <c r="AM326" s="3">
        <f t="shared" si="1181"/>
        <v>5.3333664654551423E-3</v>
      </c>
      <c r="AN326" s="9">
        <f>AL326*1/((AN325+AN327)/2)</f>
        <v>2.443637870779702</v>
      </c>
      <c r="AO326" s="21">
        <f t="shared" si="1182"/>
        <v>5.3290070526969026E-3</v>
      </c>
      <c r="AP326" s="58">
        <f t="shared" si="1183"/>
        <v>157.85990000000001</v>
      </c>
      <c r="AQ326" s="58">
        <f t="shared" si="1184"/>
        <v>0.70369999999999999</v>
      </c>
      <c r="AR326" s="58">
        <f t="shared" si="1185"/>
        <v>0.44577501949513459</v>
      </c>
      <c r="AS326" s="67">
        <f t="shared" si="1186"/>
        <v>9.4711044656834819E-4</v>
      </c>
      <c r="AT326" s="67">
        <f t="shared" si="1187"/>
        <v>1.7637926500192155E-6</v>
      </c>
      <c r="AU326" s="58">
        <v>0.75</v>
      </c>
      <c r="AV326" s="58">
        <f t="shared" si="1188"/>
        <v>0.375</v>
      </c>
      <c r="AW326" s="58">
        <f t="shared" si="1189"/>
        <v>157.8399</v>
      </c>
      <c r="AX326" s="57">
        <f t="shared" si="1190"/>
        <v>0.72645071569999997</v>
      </c>
      <c r="AY326" s="47">
        <f t="shared" si="1191"/>
        <v>0.70694837649979048</v>
      </c>
      <c r="AZ326" s="9" t="str">
        <f>Input!B326</f>
        <v>M39-62 10,6cm</v>
      </c>
      <c r="BA326" s="48">
        <f>Input!E326</f>
        <v>10.6</v>
      </c>
      <c r="BB326" s="58">
        <f t="shared" si="1192"/>
        <v>2870.1042562464349</v>
      </c>
      <c r="BC326" s="22">
        <f t="shared" si="1193"/>
        <v>7.3203824433114697</v>
      </c>
      <c r="BD326" s="9">
        <f t="shared" si="1194"/>
        <v>157781.9</v>
      </c>
      <c r="BE326" s="49">
        <f t="shared" si="1195"/>
        <v>353.47418824989524</v>
      </c>
      <c r="BF326" s="89">
        <f t="shared" si="1196"/>
        <v>0.4478895238148215</v>
      </c>
      <c r="BG326" s="85"/>
      <c r="BH326" s="85"/>
      <c r="BI326" s="85"/>
      <c r="BJ326" s="85"/>
      <c r="BK326" s="85"/>
      <c r="BL326" s="85"/>
      <c r="BM326" s="90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  <c r="BX326" s="85"/>
      <c r="BY326" s="85"/>
      <c r="BZ326" s="85"/>
      <c r="CA326" s="85"/>
      <c r="CB326" s="85"/>
      <c r="CC326" s="85"/>
      <c r="CD326" s="85"/>
      <c r="CE326" s="85"/>
      <c r="CF326" s="85"/>
      <c r="CG326" s="85"/>
      <c r="CH326" s="85"/>
      <c r="CI326" s="85"/>
      <c r="CJ326" s="85"/>
      <c r="CK326" s="85"/>
      <c r="CL326" s="85"/>
      <c r="CM326" s="85"/>
      <c r="CN326" s="85"/>
      <c r="CO326" s="85"/>
      <c r="CP326" s="85"/>
      <c r="CQ326" s="85"/>
      <c r="CR326" s="85"/>
      <c r="CS326" s="85"/>
      <c r="CT326" s="85"/>
      <c r="CU326" s="85"/>
      <c r="CV326" s="85"/>
      <c r="CW326" s="85"/>
      <c r="CX326" s="85"/>
      <c r="CY326" s="85"/>
      <c r="CZ326" s="85"/>
      <c r="DA326" s="85"/>
      <c r="DB326" s="85"/>
      <c r="DC326" s="85"/>
      <c r="DD326" s="85"/>
      <c r="DE326" s="85"/>
    </row>
    <row r="327" spans="1:109" s="155" customFormat="1" ht="15" customHeight="1" x14ac:dyDescent="0.2">
      <c r="A327" s="138">
        <f>Input!A327</f>
        <v>8307</v>
      </c>
      <c r="B327" s="138" t="str">
        <f>Input!B327</f>
        <v>Hu1-13</v>
      </c>
      <c r="C327" s="138">
        <f>Input!O327</f>
        <v>2.0824727799807117</v>
      </c>
      <c r="D327" s="138">
        <f>C327*Input!P327/100</f>
        <v>3.4185962949267089E-2</v>
      </c>
      <c r="E327" s="139">
        <f>Input!M327</f>
        <v>2.7206587979579613</v>
      </c>
      <c r="F327" s="140">
        <f>E327*Input!N327/100</f>
        <v>6.3809038074532861E-4</v>
      </c>
      <c r="G327" s="141">
        <f t="shared" si="1171"/>
        <v>375.12443506244369</v>
      </c>
      <c r="H327" s="140">
        <f>G327*Input!L327/100</f>
        <v>3.2378845348330944E-2</v>
      </c>
      <c r="I327" s="138">
        <v>0</v>
      </c>
      <c r="J327" s="142">
        <f>(((C327*$G$4*0.000000001*Input!G327*(234/233))-(I327*0.000000000000001))/Input!F327)*1000000000000</f>
        <v>755.9866001390518</v>
      </c>
      <c r="K327" s="138">
        <f>J327*Input!P327/100</f>
        <v>12.410308624891316</v>
      </c>
      <c r="L327" s="143">
        <f t="shared" si="1172"/>
        <v>10.454745159988363</v>
      </c>
      <c r="M327" s="144">
        <f>L327*Input!P327/100</f>
        <v>0.17162554733930399</v>
      </c>
      <c r="N327" s="138">
        <v>0</v>
      </c>
      <c r="O327" s="142">
        <f>(((G327*$D$4*0.000000001*Input!G327*(238/236))-(N327*0.000000001))/Input!F327)*1000000</f>
        <v>13.717885507072912</v>
      </c>
      <c r="P327" s="138">
        <f>O327*Input!N327/100</f>
        <v>3.21732765343412E-3</v>
      </c>
      <c r="Q327" s="145">
        <f t="shared" si="1173"/>
        <v>10.234903125788204</v>
      </c>
      <c r="R327" s="146">
        <f>Q327*Input!N327/100</f>
        <v>2.4004455234620204E-3</v>
      </c>
      <c r="S327" s="144">
        <f>Input!S327*0.0000028263/0.000000000155125</f>
        <v>0.99895636813368038</v>
      </c>
      <c r="T327" s="138">
        <f>S327*Input!T327/100</f>
        <v>2.5298421146862193E-3</v>
      </c>
      <c r="U327" s="144">
        <f>S327</f>
        <v>0.99895636813368038</v>
      </c>
      <c r="V327" s="138">
        <f>U327*Input!T327/100</f>
        <v>2.5298421146862193E-3</v>
      </c>
      <c r="W327" s="147">
        <v>0</v>
      </c>
      <c r="X327" s="142">
        <f>((($L$4*0.000000001*Input!G327/Input!W327*(232/229))-(W327*0.000000001))/Input!F327)*1000000000</f>
        <v>0.94787725104523446</v>
      </c>
      <c r="Y327" s="142">
        <f>X327*Input!X327/100</f>
        <v>7.2368678047810353E-3</v>
      </c>
      <c r="Z327" s="142">
        <f t="shared" si="1174"/>
        <v>2.3144450315494455E-4</v>
      </c>
      <c r="AA327" s="142">
        <f>Z327*Input!X327/100</f>
        <v>1.7670360498984377E-6</v>
      </c>
      <c r="AB327" s="143">
        <v>0</v>
      </c>
      <c r="AC327" s="143">
        <v>0</v>
      </c>
      <c r="AD327" s="142">
        <f>(((Input!G327*$L$4*0.000000001*Input!U327*(230/229))-((AB327*0.000000000000001)+(Input!G327*AC327*0.000000000000001)))/Input!F327)*1000000000000</f>
        <v>224.86344864652432</v>
      </c>
      <c r="AE327" s="142">
        <f>AD327*Input!V327/100</f>
        <v>1.0584550027663244</v>
      </c>
      <c r="AF327" s="142">
        <f t="shared" si="1175"/>
        <v>10.251192656184783</v>
      </c>
      <c r="AG327" s="142">
        <f>AF327*Input!V327/100</f>
        <v>4.8253400970989249E-2</v>
      </c>
      <c r="AH327" s="138">
        <f t="shared" si="1176"/>
        <v>44292.227797356427</v>
      </c>
      <c r="AI327" s="147">
        <f t="shared" si="1177"/>
        <v>397.26747556650531</v>
      </c>
      <c r="AJ327" s="144">
        <f t="shared" si="1178"/>
        <v>-1.0436318663196165</v>
      </c>
      <c r="AK327" s="147">
        <f t="shared" si="1179"/>
        <v>2.5298421146862191</v>
      </c>
      <c r="AL327" s="147">
        <f t="shared" si="1180"/>
        <v>1.001591566641753</v>
      </c>
      <c r="AM327" s="147">
        <f t="shared" si="1181"/>
        <v>4.7204414666256068E-3</v>
      </c>
      <c r="AN327" s="138">
        <f>AF327/Q327</f>
        <v>1.001591566641753</v>
      </c>
      <c r="AO327" s="142">
        <f t="shared" si="1182"/>
        <v>4.7204414666256068E-3</v>
      </c>
      <c r="AP327" s="138" t="str">
        <f t="shared" si="1183"/>
        <v>Out of range</v>
      </c>
      <c r="AQ327" s="138" t="e">
        <f t="shared" si="1184"/>
        <v>#VALUE!</v>
      </c>
      <c r="AR327" s="138" t="e">
        <f t="shared" si="1185"/>
        <v>#VALUE!</v>
      </c>
      <c r="AS327" s="146">
        <f t="shared" si="1186"/>
        <v>2.2613257820857066E-5</v>
      </c>
      <c r="AT327" s="146">
        <f t="shared" si="1187"/>
        <v>1.7272949036458134E-7</v>
      </c>
      <c r="AU327" s="138">
        <v>0.75</v>
      </c>
      <c r="AV327" s="138">
        <f t="shared" si="1188"/>
        <v>0.375</v>
      </c>
      <c r="AW327" s="138" t="str">
        <f t="shared" si="1189"/>
        <v>Out of range</v>
      </c>
      <c r="AX327" s="148">
        <f t="shared" si="1190"/>
        <v>273.23664339200002</v>
      </c>
      <c r="AY327" s="148" t="e">
        <f t="shared" si="1191"/>
        <v>#VALUE!</v>
      </c>
      <c r="AZ327" s="138" t="str">
        <f>Input!B327</f>
        <v>Hu1-13</v>
      </c>
      <c r="BA327" s="149">
        <f>Input!E327</f>
        <v>0</v>
      </c>
      <c r="BB327" s="138" t="e">
        <f t="shared" si="1192"/>
        <v>#VALUE!</v>
      </c>
      <c r="BC327" s="144" t="e">
        <f t="shared" si="1193"/>
        <v>#VALUE!</v>
      </c>
      <c r="BD327" s="138" t="e">
        <f t="shared" si="1194"/>
        <v>#VALUE!</v>
      </c>
      <c r="BE327" s="150" t="e">
        <f t="shared" si="1195"/>
        <v>#VALUE!</v>
      </c>
      <c r="BF327" s="151" t="e">
        <f t="shared" si="1196"/>
        <v>#VALUE!</v>
      </c>
      <c r="BG327" s="152"/>
      <c r="BH327" s="152"/>
      <c r="BI327" s="152"/>
      <c r="BJ327" s="152"/>
      <c r="BK327" s="152"/>
      <c r="BL327" s="152"/>
      <c r="BM327" s="156"/>
      <c r="BN327" s="152"/>
      <c r="BO327" s="152"/>
      <c r="BP327" s="152"/>
      <c r="BQ327" s="152"/>
      <c r="BR327" s="152"/>
      <c r="BS327" s="152"/>
      <c r="BT327" s="152"/>
      <c r="BU327" s="152"/>
      <c r="BV327" s="152"/>
      <c r="BW327" s="152"/>
      <c r="BX327" s="152"/>
      <c r="BY327" s="152"/>
      <c r="BZ327" s="152"/>
      <c r="CA327" s="152"/>
      <c r="CB327" s="152"/>
      <c r="CC327" s="152"/>
      <c r="CD327" s="152"/>
      <c r="CE327" s="152"/>
      <c r="CF327" s="152"/>
      <c r="CG327" s="152"/>
      <c r="CH327" s="152"/>
      <c r="CI327" s="152"/>
      <c r="CJ327" s="152"/>
      <c r="CK327" s="152"/>
      <c r="CL327" s="152"/>
      <c r="CM327" s="152"/>
      <c r="CN327" s="152"/>
      <c r="CO327" s="152"/>
      <c r="CP327" s="152"/>
      <c r="CQ327" s="152"/>
      <c r="CR327" s="152"/>
      <c r="CS327" s="152"/>
      <c r="CT327" s="152"/>
      <c r="CU327" s="152"/>
      <c r="CV327" s="152"/>
      <c r="CW327" s="152"/>
      <c r="CX327" s="152"/>
      <c r="CY327" s="152"/>
      <c r="CZ327" s="152"/>
      <c r="DA327" s="152"/>
      <c r="DB327" s="152"/>
      <c r="DC327" s="152"/>
      <c r="DD327" s="152"/>
      <c r="DE327" s="152"/>
    </row>
    <row r="328" spans="1:109" ht="15" customHeight="1" x14ac:dyDescent="0.2">
      <c r="A328" s="9">
        <f>Input!A328</f>
        <v>8514</v>
      </c>
      <c r="B328" s="9" t="str">
        <f>Input!B328</f>
        <v>M39-62 10,85cm</v>
      </c>
      <c r="C328" s="9">
        <f>Input!O328</f>
        <v>1.1255265555663847</v>
      </c>
      <c r="D328" s="9">
        <f>C328*Input!P328/100</f>
        <v>2.2398077792967499E-3</v>
      </c>
      <c r="E328" s="11">
        <f>Input!M328</f>
        <v>0.54160329893922243</v>
      </c>
      <c r="F328" s="12">
        <f>E328*Input!N328/100</f>
        <v>3.4518701894690004E-5</v>
      </c>
      <c r="G328" s="13">
        <f t="shared" si="1171"/>
        <v>74.676262857739985</v>
      </c>
      <c r="H328" s="12">
        <f>G328*Input!L328/100</f>
        <v>4.6991166720188682E-3</v>
      </c>
      <c r="I328" s="9">
        <v>0.3</v>
      </c>
      <c r="J328" s="21">
        <f>(((C328*$G$4*0.000000001*Input!G328*(234/233))-(I328*0.000000000000001))/Input!F328)*1000000000000</f>
        <v>22.10053673965697</v>
      </c>
      <c r="K328" s="9">
        <f>J328*Input!P328/100</f>
        <v>4.3980263167764683E-2</v>
      </c>
      <c r="L328" s="14">
        <f t="shared" si="1172"/>
        <v>0.30563435842589637</v>
      </c>
      <c r="M328" s="22">
        <f>L328*Input!P328/100</f>
        <v>6.0821507074811771E-4</v>
      </c>
      <c r="N328" s="9">
        <v>5.0000000000000001E-3</v>
      </c>
      <c r="O328" s="21">
        <f>(((G328*$D$4*0.000000001*Input!G328*(238/236))-(N328*0.000000001))/Input!F328)*1000000</f>
        <v>0.14769437711088207</v>
      </c>
      <c r="P328" s="58">
        <f>O328*Input!N328/100</f>
        <v>9.4131963099149718E-6</v>
      </c>
      <c r="Q328" s="66">
        <f t="shared" si="1173"/>
        <v>0.11019465362749323</v>
      </c>
      <c r="R328" s="67">
        <f>Q328*Input!N328/100</f>
        <v>7.0231780463783884E-6</v>
      </c>
      <c r="S328" s="65">
        <f>Input!S328*0.0000028263/0.000000000155125</f>
        <v>2.7517547775056062</v>
      </c>
      <c r="T328" s="9">
        <f>S328*Input!T328/100</f>
        <v>2.2773960501082042E-3</v>
      </c>
      <c r="U328" s="9">
        <f>S328*1/((U327+U329)/2)</f>
        <v>2.7550967534194131</v>
      </c>
      <c r="V328" s="9">
        <f>U328*Input!T328/100</f>
        <v>2.280161922564528E-3</v>
      </c>
      <c r="W328" s="3">
        <v>3.0000000000000001E-3</v>
      </c>
      <c r="X328" s="21">
        <f>((($L$4*0.000000001*Input!G328/Input!W328*(232/229))-(W328*0.000000001))/Input!F328)*1000000000</f>
        <v>1.5886321619251493</v>
      </c>
      <c r="Y328" s="21">
        <f>X328*Input!X328/100</f>
        <v>3.9360874468211413E-3</v>
      </c>
      <c r="Z328" s="21">
        <f t="shared" si="1174"/>
        <v>3.8789851851311625E-4</v>
      </c>
      <c r="AA328" s="21">
        <f>Z328*Input!X328/100</f>
        <v>9.6107993149891441E-7</v>
      </c>
      <c r="AB328" s="14">
        <v>0.05</v>
      </c>
      <c r="AC328" s="14">
        <v>0</v>
      </c>
      <c r="AD328" s="21">
        <f>(((Input!G328*$L$4*0.000000001*Input!U328*(230/229))-((AB328*0.000000000000001)+(Input!G328*AC328*0.000000000000001)))/Input!F328)*1000000000000</f>
        <v>5.808843630065132</v>
      </c>
      <c r="AE328" s="21">
        <f>AD328*Input!V328/100</f>
        <v>1.6867565177252252E-2</v>
      </c>
      <c r="AF328" s="21">
        <f t="shared" si="1175"/>
        <v>0.26481660545487623</v>
      </c>
      <c r="AG328" s="21">
        <f>AF328*Input!V328/100</f>
        <v>7.6896739471686093E-4</v>
      </c>
      <c r="AH328" s="9">
        <f t="shared" si="1176"/>
        <v>682.69558355098957</v>
      </c>
      <c r="AI328" s="3">
        <f t="shared" si="1177"/>
        <v>2.605956398835553</v>
      </c>
      <c r="AJ328" s="22">
        <f t="shared" si="1178"/>
        <v>1755.0967534194131</v>
      </c>
      <c r="AK328" s="3">
        <f t="shared" si="1179"/>
        <v>2.280161922564528</v>
      </c>
      <c r="AL328" s="3">
        <f t="shared" si="1180"/>
        <v>2.4031710862314042</v>
      </c>
      <c r="AM328" s="3">
        <f t="shared" si="1181"/>
        <v>6.9799447773439939E-3</v>
      </c>
      <c r="AN328" s="9">
        <f>AL328*1/((AN327+AN329)/2)</f>
        <v>2.3996385027974889</v>
      </c>
      <c r="AO328" s="21">
        <f t="shared" si="1182"/>
        <v>6.9696844852526994E-3</v>
      </c>
      <c r="AP328" s="58">
        <f t="shared" si="1183"/>
        <v>161.75909999999999</v>
      </c>
      <c r="AQ328" s="58">
        <f t="shared" si="1184"/>
        <v>0.96970000000000001</v>
      </c>
      <c r="AR328" s="58">
        <f t="shared" si="1185"/>
        <v>0.599471683509614</v>
      </c>
      <c r="AS328" s="67">
        <f t="shared" si="1186"/>
        <v>3.5201210380349773E-3</v>
      </c>
      <c r="AT328" s="67">
        <f t="shared" si="1187"/>
        <v>8.724541729730976E-6</v>
      </c>
      <c r="AU328" s="58">
        <v>0.75</v>
      </c>
      <c r="AV328" s="58">
        <f t="shared" si="1188"/>
        <v>0.375</v>
      </c>
      <c r="AW328" s="58">
        <f t="shared" si="1189"/>
        <v>161.68270000000001</v>
      </c>
      <c r="AX328" s="57">
        <f t="shared" si="1190"/>
        <v>0.94799630199999996</v>
      </c>
      <c r="AY328" s="47">
        <f t="shared" si="1191"/>
        <v>0.92819733343534783</v>
      </c>
      <c r="AZ328" s="9" t="str">
        <f>Input!B328</f>
        <v>M39-62 10,85cm</v>
      </c>
      <c r="BA328" s="48">
        <f>Input!E328</f>
        <v>10.85</v>
      </c>
      <c r="BB328" s="58">
        <f t="shared" si="1192"/>
        <v>2771.7746988732983</v>
      </c>
      <c r="BC328" s="22">
        <f t="shared" si="1193"/>
        <v>8.2534674212162944</v>
      </c>
      <c r="BD328" s="9">
        <f t="shared" si="1194"/>
        <v>161624.70000000001</v>
      </c>
      <c r="BE328" s="49">
        <f t="shared" si="1195"/>
        <v>464.09866671767389</v>
      </c>
      <c r="BF328" s="89">
        <f t="shared" si="1196"/>
        <v>0.57408574537371515</v>
      </c>
      <c r="BG328" s="85"/>
      <c r="BH328" s="85"/>
      <c r="BI328" s="85"/>
      <c r="BJ328" s="85"/>
      <c r="BK328" s="85"/>
      <c r="BL328" s="85"/>
      <c r="BM328" s="90"/>
      <c r="BN328" s="85"/>
      <c r="BO328" s="85"/>
      <c r="BP328" s="85"/>
      <c r="BQ328" s="85"/>
      <c r="BR328" s="85"/>
      <c r="BS328" s="85"/>
      <c r="BT328" s="85"/>
      <c r="BU328" s="85"/>
      <c r="BV328" s="85"/>
      <c r="BW328" s="85"/>
      <c r="BX328" s="85"/>
      <c r="BY328" s="85"/>
      <c r="BZ328" s="85"/>
      <c r="CA328" s="85"/>
      <c r="CB328" s="85"/>
      <c r="CC328" s="85"/>
      <c r="CD328" s="85"/>
      <c r="CE328" s="85"/>
      <c r="CF328" s="85"/>
      <c r="CG328" s="85"/>
      <c r="CH328" s="85"/>
      <c r="CI328" s="85"/>
      <c r="CJ328" s="85"/>
      <c r="CK328" s="85"/>
      <c r="CL328" s="85"/>
      <c r="CM328" s="85"/>
      <c r="CN328" s="85"/>
      <c r="CO328" s="85"/>
      <c r="CP328" s="85"/>
      <c r="CQ328" s="85"/>
      <c r="CR328" s="85"/>
      <c r="CS328" s="85"/>
      <c r="CT328" s="85"/>
      <c r="CU328" s="85"/>
      <c r="CV328" s="85"/>
      <c r="CW328" s="85"/>
      <c r="CX328" s="85"/>
      <c r="CY328" s="85"/>
      <c r="CZ328" s="85"/>
      <c r="DA328" s="85"/>
      <c r="DB328" s="85"/>
      <c r="DC328" s="85"/>
      <c r="DD328" s="85"/>
      <c r="DE328" s="85"/>
    </row>
    <row r="329" spans="1:109" s="155" customFormat="1" ht="15" customHeight="1" x14ac:dyDescent="0.2">
      <c r="A329" s="138">
        <f>Input!A329</f>
        <v>8307</v>
      </c>
      <c r="B329" s="138" t="str">
        <f>Input!B329</f>
        <v>Hu1-13</v>
      </c>
      <c r="C329" s="138">
        <f>Input!O329</f>
        <v>2.1223771863807945</v>
      </c>
      <c r="D329" s="138">
        <f>C329*Input!P329/100</f>
        <v>2.5549496804435377E-2</v>
      </c>
      <c r="E329" s="139">
        <f>Input!M329</f>
        <v>2.7201181473250866</v>
      </c>
      <c r="F329" s="140">
        <f>E329*Input!N329/100</f>
        <v>3.4077579732839848E-4</v>
      </c>
      <c r="G329" s="141">
        <f t="shared" si="1171"/>
        <v>375.04989015318296</v>
      </c>
      <c r="H329" s="140">
        <f>G329*Input!L329/100</f>
        <v>2.8446139720737243E-2</v>
      </c>
      <c r="I329" s="138">
        <v>0</v>
      </c>
      <c r="J329" s="142">
        <f>(((C329*$G$4*0.000000001*Input!G329*(234/233))-(I329*0.000000000000001))/Input!F329)*1000000000000</f>
        <v>770.47283823780162</v>
      </c>
      <c r="K329" s="138">
        <f>J329*Input!P329/100</f>
        <v>9.2750682794651347</v>
      </c>
      <c r="L329" s="143">
        <f t="shared" si="1172"/>
        <v>10.655079302976464</v>
      </c>
      <c r="M329" s="144">
        <f>L329*Input!P329/100</f>
        <v>0.12826745234037734</v>
      </c>
      <c r="N329" s="138">
        <v>0</v>
      </c>
      <c r="O329" s="142">
        <f>(((G329*$D$4*0.000000001*Input!G329*(238/236))-(N329*0.000000001))/Input!F329)*1000000</f>
        <v>13.715159482226774</v>
      </c>
      <c r="P329" s="138">
        <f>O329*Input!N329/100</f>
        <v>1.7182321336439356E-3</v>
      </c>
      <c r="Q329" s="145">
        <f t="shared" si="1173"/>
        <v>10.232869240886313</v>
      </c>
      <c r="R329" s="146">
        <f>Q329*Input!N329/100</f>
        <v>1.2819715856641886E-3</v>
      </c>
      <c r="S329" s="144">
        <f>Input!S329*0.0000028263/0.000000000155125</f>
        <v>0.99861760025079904</v>
      </c>
      <c r="T329" s="138">
        <f>S329*Input!T329/100</f>
        <v>1.8962467651036951E-3</v>
      </c>
      <c r="U329" s="144">
        <f>S329</f>
        <v>0.99861760025079904</v>
      </c>
      <c r="V329" s="138">
        <f>U329*Input!T329/100</f>
        <v>1.8962467651036951E-3</v>
      </c>
      <c r="W329" s="147">
        <v>0</v>
      </c>
      <c r="X329" s="142">
        <f>((($L$4*0.000000001*Input!G329/Input!W329*(232/229))-(W329*0.000000001))/Input!F329)*1000000000</f>
        <v>0.90444427323221344</v>
      </c>
      <c r="Y329" s="142">
        <f>X329*Input!X329/100</f>
        <v>6.2636462229594151E-3</v>
      </c>
      <c r="Z329" s="142">
        <f t="shared" si="1174"/>
        <v>2.2083941271798177E-4</v>
      </c>
      <c r="AA329" s="142">
        <f>Z329*Input!X329/100</f>
        <v>1.5294031863435926E-6</v>
      </c>
      <c r="AB329" s="143">
        <v>0</v>
      </c>
      <c r="AC329" s="143">
        <v>0</v>
      </c>
      <c r="AD329" s="142">
        <f>(((Input!G329*$L$4*0.000000001*Input!U329*(230/229))-((AB329*0.000000000000001)+(Input!G329*AC329*0.000000000000001)))/Input!F329)*1000000000000</f>
        <v>224.7651464877037</v>
      </c>
      <c r="AE329" s="142">
        <f>AD329*Input!V329/100</f>
        <v>0.84886973149228206</v>
      </c>
      <c r="AF329" s="142">
        <f t="shared" si="1175"/>
        <v>10.246711205888374</v>
      </c>
      <c r="AG329" s="142">
        <f>AF329*Input!V329/100</f>
        <v>3.8698717865927101E-2</v>
      </c>
      <c r="AH329" s="138">
        <f t="shared" si="1176"/>
        <v>46398.924357644966</v>
      </c>
      <c r="AI329" s="147">
        <f t="shared" si="1177"/>
        <v>366.00700167097273</v>
      </c>
      <c r="AJ329" s="144">
        <f t="shared" si="1178"/>
        <v>-1.3823997492009577</v>
      </c>
      <c r="AK329" s="147">
        <f t="shared" si="1179"/>
        <v>1.8962467651036952</v>
      </c>
      <c r="AL329" s="147">
        <f t="shared" si="1180"/>
        <v>1.0013526963626931</v>
      </c>
      <c r="AM329" s="147">
        <f t="shared" si="1181"/>
        <v>3.7838852923797136E-3</v>
      </c>
      <c r="AN329" s="138">
        <f>AF329/Q329</f>
        <v>1.0013526963626931</v>
      </c>
      <c r="AO329" s="142">
        <f t="shared" si="1182"/>
        <v>3.7838852923797136E-3</v>
      </c>
      <c r="AP329" s="138" t="str">
        <f t="shared" si="1183"/>
        <v>Out of range</v>
      </c>
      <c r="AQ329" s="138" t="e">
        <f t="shared" si="1184"/>
        <v>#VALUE!</v>
      </c>
      <c r="AR329" s="138" t="e">
        <f t="shared" si="1185"/>
        <v>#VALUE!</v>
      </c>
      <c r="AS329" s="146">
        <f t="shared" si="1186"/>
        <v>2.1581377375135297E-5</v>
      </c>
      <c r="AT329" s="146">
        <f t="shared" si="1187"/>
        <v>1.4948431114994316E-7</v>
      </c>
      <c r="AU329" s="138">
        <v>0.75</v>
      </c>
      <c r="AV329" s="138">
        <f t="shared" si="1188"/>
        <v>0.375</v>
      </c>
      <c r="AW329" s="138" t="str">
        <f t="shared" si="1189"/>
        <v>Out of range</v>
      </c>
      <c r="AX329" s="148">
        <f t="shared" si="1190"/>
        <v>305.79175394570001</v>
      </c>
      <c r="AY329" s="148" t="e">
        <f t="shared" si="1191"/>
        <v>#VALUE!</v>
      </c>
      <c r="AZ329" s="138" t="str">
        <f>Input!B329</f>
        <v>Hu1-13</v>
      </c>
      <c r="BA329" s="149">
        <f>Input!E329</f>
        <v>0</v>
      </c>
      <c r="BB329" s="138" t="e">
        <f t="shared" si="1192"/>
        <v>#VALUE!</v>
      </c>
      <c r="BC329" s="144" t="e">
        <f t="shared" si="1193"/>
        <v>#VALUE!</v>
      </c>
      <c r="BD329" s="138" t="e">
        <f t="shared" si="1194"/>
        <v>#VALUE!</v>
      </c>
      <c r="BE329" s="150" t="e">
        <f t="shared" si="1195"/>
        <v>#VALUE!</v>
      </c>
      <c r="BF329" s="151" t="e">
        <f t="shared" si="1196"/>
        <v>#VALUE!</v>
      </c>
      <c r="BG329" s="152"/>
      <c r="BH329" s="152"/>
      <c r="BI329" s="152"/>
      <c r="BJ329" s="152"/>
      <c r="BK329" s="152"/>
      <c r="BL329" s="152"/>
      <c r="BM329" s="156"/>
      <c r="BN329" s="152"/>
      <c r="BO329" s="152"/>
      <c r="BP329" s="152"/>
      <c r="BQ329" s="152"/>
      <c r="BR329" s="152"/>
      <c r="BS329" s="152"/>
      <c r="BT329" s="152"/>
      <c r="BU329" s="152"/>
      <c r="BV329" s="152"/>
      <c r="BW329" s="152"/>
      <c r="BX329" s="152"/>
      <c r="BY329" s="152"/>
      <c r="BZ329" s="152"/>
      <c r="CA329" s="152"/>
      <c r="CB329" s="152"/>
      <c r="CC329" s="152"/>
      <c r="CD329" s="152"/>
      <c r="CE329" s="152"/>
      <c r="CF329" s="152"/>
      <c r="CG329" s="152"/>
      <c r="CH329" s="152"/>
      <c r="CI329" s="152"/>
      <c r="CJ329" s="152"/>
      <c r="CK329" s="152"/>
      <c r="CL329" s="152"/>
      <c r="CM329" s="152"/>
      <c r="CN329" s="152"/>
      <c r="CO329" s="152"/>
      <c r="CP329" s="152"/>
      <c r="CQ329" s="152"/>
      <c r="CR329" s="152"/>
      <c r="CS329" s="152"/>
      <c r="CT329" s="152"/>
      <c r="CU329" s="152"/>
      <c r="CV329" s="152"/>
      <c r="CW329" s="152"/>
      <c r="CX329" s="152"/>
      <c r="CY329" s="152"/>
      <c r="CZ329" s="152"/>
      <c r="DA329" s="152"/>
      <c r="DB329" s="152"/>
      <c r="DC329" s="152"/>
      <c r="DD329" s="152"/>
      <c r="DE329" s="152"/>
    </row>
    <row r="330" spans="1:109" ht="15" customHeight="1" x14ac:dyDescent="0.2">
      <c r="A330" s="9">
        <f>Input!A330</f>
        <v>8515</v>
      </c>
      <c r="B330" s="9" t="str">
        <f>Input!B330</f>
        <v>M39-62 14,15cm</v>
      </c>
      <c r="C330" s="9">
        <f>Input!O330</f>
        <v>1.6622113122061615</v>
      </c>
      <c r="D330" s="9">
        <f>C330*Input!P330/100</f>
        <v>3.8042791248991507E-3</v>
      </c>
      <c r="E330" s="11">
        <f>Input!M330</f>
        <v>0.79885817514289115</v>
      </c>
      <c r="F330" s="12">
        <f>E330*Input!N330/100</f>
        <v>4.6833270948129889E-5</v>
      </c>
      <c r="G330" s="13">
        <f t="shared" si="1171"/>
        <v>110.14656518870183</v>
      </c>
      <c r="H330" s="12">
        <f>G330*Input!L330/100</f>
        <v>8.1723039312373898E-3</v>
      </c>
      <c r="I330" s="9">
        <v>0.3</v>
      </c>
      <c r="J330" s="21">
        <f>(((C330*$G$4*0.000000001*Input!G330*(234/233))-(I330*0.000000000000001))/Input!F330)*1000000000000</f>
        <v>33.780643122815711</v>
      </c>
      <c r="K330" s="9">
        <f>J330*Input!P330/100</f>
        <v>7.7313272093684826E-2</v>
      </c>
      <c r="L330" s="14">
        <f t="shared" si="1172"/>
        <v>0.46716173953955276</v>
      </c>
      <c r="M330" s="22">
        <f>L330*Input!P330/100</f>
        <v>1.0691863547259205E-3</v>
      </c>
      <c r="N330" s="9">
        <v>5.0000000000000001E-3</v>
      </c>
      <c r="O330" s="21">
        <f>(((G330*$D$4*0.000000001*Input!G330*(238/236))-(N330*0.000000001))/Input!F330)*1000000</f>
        <v>0.2254759441975013</v>
      </c>
      <c r="P330" s="58">
        <f>O330*Input!N330/100</f>
        <v>1.3218586622084923E-5</v>
      </c>
      <c r="Q330" s="66">
        <f t="shared" si="1173"/>
        <v>0.16822741703648095</v>
      </c>
      <c r="R330" s="67">
        <f>Q330*Input!N330/100</f>
        <v>9.8623766372101129E-6</v>
      </c>
      <c r="S330" s="65">
        <f>Input!S330*0.0000028263/0.000000000155125</f>
        <v>2.7551919630702342</v>
      </c>
      <c r="T330" s="9">
        <f>S330*Input!T330/100</f>
        <v>1.7485314786575348E-3</v>
      </c>
      <c r="U330" s="9">
        <f>S330*1/((U329+U331)/2)</f>
        <v>2.7565943182782915</v>
      </c>
      <c r="V330" s="9">
        <f>U330*Input!T330/100</f>
        <v>1.7494214573807651E-3</v>
      </c>
      <c r="W330" s="3">
        <v>3.0000000000000001E-3</v>
      </c>
      <c r="X330" s="21">
        <f>((($L$4*0.000000001*Input!G330/Input!W330*(232/229))-(W330*0.000000001))/Input!F330)*1000000000</f>
        <v>7.7956915289692369E-2</v>
      </c>
      <c r="Y330" s="21">
        <f>X330*Input!X330/100</f>
        <v>2.2530784326793064E-4</v>
      </c>
      <c r="Z330" s="21">
        <f t="shared" si="1174"/>
        <v>1.9034848137582238E-5</v>
      </c>
      <c r="AA330" s="21">
        <f>Z330*Input!X330/100</f>
        <v>5.5013728607323455E-8</v>
      </c>
      <c r="AB330" s="14">
        <v>0.05</v>
      </c>
      <c r="AC330" s="14">
        <v>0</v>
      </c>
      <c r="AD330" s="21">
        <f>(((Input!G330*$L$4*0.000000001*Input!U330*(230/229))-((AB330*0.000000000000001)+(Input!G330*AC330*0.000000000000001)))/Input!F330)*1000000000000</f>
        <v>8.8655062186742093</v>
      </c>
      <c r="AE330" s="21">
        <f>AD330*Input!V330/100</f>
        <v>1.9976983509861924E-2</v>
      </c>
      <c r="AF330" s="21">
        <f t="shared" si="1175"/>
        <v>0.40416534029546175</v>
      </c>
      <c r="AG330" s="21">
        <f>AF330*Input!V330/100</f>
        <v>9.1072118604272969E-4</v>
      </c>
      <c r="AH330" s="9">
        <f t="shared" si="1176"/>
        <v>21232.916457971696</v>
      </c>
      <c r="AI330" s="3">
        <f t="shared" si="1177"/>
        <v>77.813784295616458</v>
      </c>
      <c r="AJ330" s="22">
        <f t="shared" si="1178"/>
        <v>1756.5943182782914</v>
      </c>
      <c r="AK330" s="3">
        <f t="shared" si="1179"/>
        <v>1.7494214573807652</v>
      </c>
      <c r="AL330" s="3">
        <f t="shared" si="1180"/>
        <v>2.4024938824794324</v>
      </c>
      <c r="AM330" s="3">
        <f t="shared" si="1181"/>
        <v>5.4154630565578267E-3</v>
      </c>
      <c r="AN330" s="9">
        <f>AL330*1/((AN329+AN331)/2)</f>
        <v>2.3902313742958601</v>
      </c>
      <c r="AO330" s="21">
        <f t="shared" si="1182"/>
        <v>5.3878221287148222E-3</v>
      </c>
      <c r="AP330" s="58">
        <f t="shared" si="1183"/>
        <v>160.392</v>
      </c>
      <c r="AQ330" s="58">
        <f t="shared" si="1184"/>
        <v>0.69159999999999999</v>
      </c>
      <c r="AR330" s="58">
        <f t="shared" si="1185"/>
        <v>0.43119357573943834</v>
      </c>
      <c r="AS330" s="67">
        <f t="shared" si="1186"/>
        <v>1.1314950008091984E-4</v>
      </c>
      <c r="AT330" s="67">
        <f t="shared" si="1187"/>
        <v>3.2708726289827232E-7</v>
      </c>
      <c r="AU330" s="58">
        <v>0.75</v>
      </c>
      <c r="AV330" s="58">
        <f t="shared" si="1188"/>
        <v>0.375</v>
      </c>
      <c r="AW330" s="58">
        <f t="shared" si="1189"/>
        <v>160.3896</v>
      </c>
      <c r="AX330" s="57">
        <f t="shared" si="1190"/>
        <v>0.70371738689999996</v>
      </c>
      <c r="AY330" s="47">
        <f t="shared" si="1191"/>
        <v>0.70878676395089457</v>
      </c>
      <c r="AZ330" s="9" t="str">
        <f>Input!B330</f>
        <v>M39-62 14,15cm</v>
      </c>
      <c r="BA330" s="48">
        <f>Input!E330</f>
        <v>14.15</v>
      </c>
      <c r="BB330" s="58">
        <f t="shared" si="1192"/>
        <v>2764.0196481594985</v>
      </c>
      <c r="BC330" s="22">
        <f t="shared" si="1193"/>
        <v>6.148088463442325</v>
      </c>
      <c r="BD330" s="9">
        <f t="shared" si="1194"/>
        <v>160331.6</v>
      </c>
      <c r="BE330" s="49">
        <f t="shared" si="1195"/>
        <v>354.39338197544731</v>
      </c>
      <c r="BF330" s="89">
        <f t="shared" si="1196"/>
        <v>0.4419156628303173</v>
      </c>
      <c r="BG330" s="85"/>
      <c r="BH330" s="85"/>
      <c r="BI330" s="85"/>
      <c r="BJ330" s="85"/>
      <c r="BK330" s="85"/>
      <c r="BL330" s="85"/>
      <c r="BM330" s="90"/>
      <c r="BN330" s="85"/>
      <c r="BO330" s="85"/>
      <c r="BP330" s="85"/>
      <c r="BQ330" s="85"/>
      <c r="BR330" s="85"/>
      <c r="BS330" s="85"/>
      <c r="BT330" s="85"/>
      <c r="BU330" s="85"/>
      <c r="BV330" s="85"/>
      <c r="BW330" s="85"/>
      <c r="BX330" s="85"/>
      <c r="BY330" s="85"/>
      <c r="BZ330" s="85"/>
      <c r="CA330" s="85"/>
      <c r="CB330" s="85"/>
      <c r="CC330" s="85"/>
      <c r="CD330" s="85"/>
      <c r="CE330" s="85"/>
      <c r="CF330" s="85"/>
      <c r="CG330" s="85"/>
      <c r="CH330" s="85"/>
      <c r="CI330" s="85"/>
      <c r="CJ330" s="85"/>
      <c r="CK330" s="85"/>
      <c r="CL330" s="85"/>
      <c r="CM330" s="85"/>
      <c r="CN330" s="85"/>
      <c r="CO330" s="85"/>
      <c r="CP330" s="85"/>
      <c r="CQ330" s="85"/>
      <c r="CR330" s="85"/>
      <c r="CS330" s="85"/>
      <c r="CT330" s="85"/>
      <c r="CU330" s="85"/>
      <c r="CV330" s="85"/>
      <c r="CW330" s="85"/>
      <c r="CX330" s="85"/>
      <c r="CY330" s="85"/>
      <c r="CZ330" s="85"/>
      <c r="DA330" s="85"/>
      <c r="DB330" s="85"/>
      <c r="DC330" s="85"/>
      <c r="DD330" s="85"/>
      <c r="DE330" s="85"/>
    </row>
    <row r="331" spans="1:109" s="155" customFormat="1" ht="15" customHeight="1" x14ac:dyDescent="0.2">
      <c r="A331" s="138">
        <f>Input!A331</f>
        <v>8307</v>
      </c>
      <c r="B331" s="138" t="str">
        <f>Input!B331</f>
        <v>Hu1-13</v>
      </c>
      <c r="C331" s="138">
        <f>Input!O331</f>
        <v>2.1007909549778838</v>
      </c>
      <c r="D331" s="138">
        <f>C331*Input!P331/100</f>
        <v>2.112804037075814E-2</v>
      </c>
      <c r="E331" s="139">
        <f>Input!M331</f>
        <v>2.7199787432603868</v>
      </c>
      <c r="F331" s="140">
        <f>E331*Input!N331/100</f>
        <v>4.1478932270967684E-4</v>
      </c>
      <c r="G331" s="141">
        <f t="shared" si="1171"/>
        <v>375.03066912074212</v>
      </c>
      <c r="H331" s="140">
        <f>G331*Input!L331/100</f>
        <v>3.3761309521800044E-2</v>
      </c>
      <c r="I331" s="138">
        <v>0</v>
      </c>
      <c r="J331" s="142">
        <f>(((C331*$G$4*0.000000001*Input!G331*(234/233))-(I331*0.000000000000001))/Input!F331)*1000000000000</f>
        <v>762.63652851746372</v>
      </c>
      <c r="K331" s="138">
        <f>J331*Input!P331/100</f>
        <v>7.6699755987389269</v>
      </c>
      <c r="L331" s="143">
        <f t="shared" si="1172"/>
        <v>10.546708835688017</v>
      </c>
      <c r="M331" s="144">
        <f>L331*Input!P331/100</f>
        <v>0.1060701872935253</v>
      </c>
      <c r="N331" s="138">
        <v>0</v>
      </c>
      <c r="O331" s="142">
        <f>(((G331*$D$4*0.000000001*Input!G331*(238/236))-(N331*0.000000001))/Input!F331)*1000000</f>
        <v>13.714456590338893</v>
      </c>
      <c r="P331" s="138">
        <f>O331*Input!N331/100</f>
        <v>2.091417138657159E-3</v>
      </c>
      <c r="Q331" s="145">
        <f t="shared" si="1173"/>
        <v>10.232344813825257</v>
      </c>
      <c r="R331" s="146">
        <f>Q331*Input!N331/100</f>
        <v>1.5604046118283005E-3</v>
      </c>
      <c r="S331" s="144">
        <f>Input!S331*0.0000028263/0.000000000155125</f>
        <v>1.0003649448420653</v>
      </c>
      <c r="T331" s="138">
        <f>S331*Input!T331/100</f>
        <v>2.1817148843394419E-3</v>
      </c>
      <c r="U331" s="144">
        <f>S331</f>
        <v>1.0003649448420653</v>
      </c>
      <c r="V331" s="138">
        <f>U331*Input!T331/100</f>
        <v>2.1817148843394419E-3</v>
      </c>
      <c r="W331" s="147">
        <v>0</v>
      </c>
      <c r="X331" s="142">
        <f>((($L$4*0.000000001*Input!G331/Input!W331*(232/229))-(W331*0.000000001))/Input!F331)*1000000000</f>
        <v>0.94204757197233002</v>
      </c>
      <c r="Y331" s="142">
        <f>X331*Input!X331/100</f>
        <v>5.0323101863881513E-3</v>
      </c>
      <c r="Z331" s="142">
        <f t="shared" si="1174"/>
        <v>2.3002106232957047E-4</v>
      </c>
      <c r="AA331" s="142">
        <f>Z331*Input!X331/100</f>
        <v>1.228746158351036E-6</v>
      </c>
      <c r="AB331" s="143">
        <v>0</v>
      </c>
      <c r="AC331" s="143">
        <v>0</v>
      </c>
      <c r="AD331" s="142">
        <f>(((Input!G331*$L$4*0.000000001*Input!U331*(230/229))-((AB331*0.000000000000001)+(Input!G331*AC331*0.000000000000001)))/Input!F331)*1000000000000</f>
        <v>226.44937582382798</v>
      </c>
      <c r="AE331" s="142">
        <f>AD331*Input!V331/100</f>
        <v>1.0812584030918067</v>
      </c>
      <c r="AF331" s="142">
        <f t="shared" si="1175"/>
        <v>10.32349273488177</v>
      </c>
      <c r="AG331" s="142">
        <f>AF331*Input!V331/100</f>
        <v>4.9292974326995601E-2</v>
      </c>
      <c r="AH331" s="138">
        <f t="shared" si="1176"/>
        <v>44880.641060993083</v>
      </c>
      <c r="AI331" s="147">
        <f t="shared" si="1177"/>
        <v>321.56216366131974</v>
      </c>
      <c r="AJ331" s="144">
        <f t="shared" si="1178"/>
        <v>0.36494484206528455</v>
      </c>
      <c r="AK331" s="147">
        <f t="shared" si="1179"/>
        <v>2.1817148843394421</v>
      </c>
      <c r="AL331" s="147">
        <f t="shared" si="1180"/>
        <v>1.0089078234475992</v>
      </c>
      <c r="AM331" s="147">
        <f t="shared" si="1181"/>
        <v>4.8198246492940668E-3</v>
      </c>
      <c r="AN331" s="138">
        <f>AF331/Q331</f>
        <v>1.0089078234475992</v>
      </c>
      <c r="AO331" s="142">
        <f t="shared" si="1182"/>
        <v>4.8198246492940668E-3</v>
      </c>
      <c r="AP331" s="138" t="str">
        <f t="shared" si="1183"/>
        <v>Out of range</v>
      </c>
      <c r="AQ331" s="138" t="e">
        <f t="shared" si="1184"/>
        <v>#VALUE!</v>
      </c>
      <c r="AR331" s="138" t="e">
        <f t="shared" si="1185"/>
        <v>#VALUE!</v>
      </c>
      <c r="AS331" s="146">
        <f t="shared" si="1186"/>
        <v>2.2479799744314856E-5</v>
      </c>
      <c r="AT331" s="146">
        <f t="shared" si="1187"/>
        <v>1.2013343634522824E-7</v>
      </c>
      <c r="AU331" s="138">
        <v>0.75</v>
      </c>
      <c r="AV331" s="138">
        <f t="shared" si="1188"/>
        <v>0.375</v>
      </c>
      <c r="AW331" s="138" t="str">
        <f t="shared" si="1189"/>
        <v>Out of range</v>
      </c>
      <c r="AX331" s="148">
        <f t="shared" si="1190"/>
        <v>152.4853548406</v>
      </c>
      <c r="AY331" s="148" t="e">
        <f t="shared" si="1191"/>
        <v>#VALUE!</v>
      </c>
      <c r="AZ331" s="138" t="str">
        <f>Input!B331</f>
        <v>Hu1-13</v>
      </c>
      <c r="BA331" s="149">
        <f>Input!E331</f>
        <v>0</v>
      </c>
      <c r="BB331" s="138" t="e">
        <f t="shared" si="1192"/>
        <v>#VALUE!</v>
      </c>
      <c r="BC331" s="144" t="e">
        <f t="shared" si="1193"/>
        <v>#VALUE!</v>
      </c>
      <c r="BD331" s="138" t="e">
        <f t="shared" si="1194"/>
        <v>#VALUE!</v>
      </c>
      <c r="BE331" s="150" t="e">
        <f t="shared" si="1195"/>
        <v>#VALUE!</v>
      </c>
      <c r="BF331" s="151" t="e">
        <f t="shared" si="1196"/>
        <v>#VALUE!</v>
      </c>
      <c r="BG331" s="152"/>
      <c r="BH331" s="152"/>
      <c r="BI331" s="152"/>
      <c r="BJ331" s="152"/>
      <c r="BK331" s="152"/>
      <c r="BL331" s="152"/>
      <c r="BM331" s="156"/>
      <c r="BN331" s="152"/>
      <c r="BO331" s="152"/>
      <c r="BP331" s="152"/>
      <c r="BQ331" s="152"/>
      <c r="BR331" s="152"/>
      <c r="BS331" s="152"/>
      <c r="BT331" s="152"/>
      <c r="BU331" s="152"/>
      <c r="BV331" s="152"/>
      <c r="BW331" s="152"/>
      <c r="BX331" s="152"/>
      <c r="BY331" s="152"/>
      <c r="BZ331" s="152"/>
      <c r="CA331" s="152"/>
      <c r="CB331" s="152"/>
      <c r="CC331" s="152"/>
      <c r="CD331" s="152"/>
      <c r="CE331" s="152"/>
      <c r="CF331" s="152"/>
      <c r="CG331" s="152"/>
      <c r="CH331" s="152"/>
      <c r="CI331" s="152"/>
      <c r="CJ331" s="152"/>
      <c r="CK331" s="152"/>
      <c r="CL331" s="152"/>
      <c r="CM331" s="152"/>
      <c r="CN331" s="152"/>
      <c r="CO331" s="152"/>
      <c r="CP331" s="152"/>
      <c r="CQ331" s="152"/>
      <c r="CR331" s="152"/>
      <c r="CS331" s="152"/>
      <c r="CT331" s="152"/>
      <c r="CU331" s="152"/>
      <c r="CV331" s="152"/>
      <c r="CW331" s="152"/>
      <c r="CX331" s="152"/>
      <c r="CY331" s="152"/>
      <c r="CZ331" s="152"/>
      <c r="DA331" s="152"/>
      <c r="DB331" s="152"/>
      <c r="DC331" s="152"/>
      <c r="DD331" s="152"/>
      <c r="DE331" s="152"/>
    </row>
    <row r="332" spans="1:109" ht="15" customHeight="1" x14ac:dyDescent="0.2">
      <c r="A332" s="9">
        <f>Input!A332</f>
        <v>8516</v>
      </c>
      <c r="B332" s="9" t="str">
        <f>Input!B332</f>
        <v>M39-62 15,7cm</v>
      </c>
      <c r="C332" s="9">
        <f>Input!O332</f>
        <v>1.7489670474478773</v>
      </c>
      <c r="D332" s="9">
        <f>C332*Input!P332/100</f>
        <v>3.859402003617912E-3</v>
      </c>
      <c r="E332" s="11">
        <f>Input!M332</f>
        <v>0.83698485198694039</v>
      </c>
      <c r="F332" s="12">
        <f>E332*Input!N332/100</f>
        <v>5.0513863458448576E-5</v>
      </c>
      <c r="G332" s="13">
        <f t="shared" si="1171"/>
        <v>115.40347139195934</v>
      </c>
      <c r="H332" s="12">
        <f>G332*Input!L332/100</f>
        <v>1.2350980756509738E-2</v>
      </c>
      <c r="I332" s="9">
        <v>0.3</v>
      </c>
      <c r="J332" s="21">
        <f>(((C332*$G$4*0.000000001*Input!G332*(234/233))-(I332*0.000000000000001))/Input!F332)*1000000000000</f>
        <v>32.022495100023058</v>
      </c>
      <c r="K332" s="9">
        <f>J332*Input!P332/100</f>
        <v>7.0663242014888175E-2</v>
      </c>
      <c r="L332" s="14">
        <f t="shared" si="1172"/>
        <v>0.4428478303664885</v>
      </c>
      <c r="M332" s="22">
        <f>L332*Input!P332/100</f>
        <v>9.7722127258387161E-4</v>
      </c>
      <c r="N332" s="9">
        <v>5.0000000000000001E-3</v>
      </c>
      <c r="O332" s="21">
        <f>(((G332*$D$4*0.000000001*Input!G332*(238/236))-(N332*0.000000001))/Input!F332)*1000000</f>
        <v>0.21283404311448079</v>
      </c>
      <c r="P332" s="58">
        <f>O332*Input!N332/100</f>
        <v>1.2844999246607859E-5</v>
      </c>
      <c r="Q332" s="66">
        <f t="shared" si="1173"/>
        <v>0.15879530500698488</v>
      </c>
      <c r="R332" s="67">
        <f>Q332*Input!N332/100</f>
        <v>9.5836434027729435E-6</v>
      </c>
      <c r="S332" s="65">
        <f>Input!S332*0.0000028263/0.000000000155125</f>
        <v>2.7567527498066942</v>
      </c>
      <c r="T332" s="9">
        <f>S332*Input!T332/100</f>
        <v>1.9705585269500538E-3</v>
      </c>
      <c r="U332" s="9">
        <f>S332*1/((U331+U333)/2)</f>
        <v>2.7569657606530544</v>
      </c>
      <c r="V332" s="9">
        <f>U332*Input!T332/100</f>
        <v>1.970710789549468E-3</v>
      </c>
      <c r="W332" s="3">
        <v>3.0000000000000001E-3</v>
      </c>
      <c r="X332" s="21">
        <f>((($L$4*0.000000001*Input!G332/Input!W332*(232/229))-(W332*0.000000001))/Input!F332)*1000000000</f>
        <v>6.5344943637464112E-2</v>
      </c>
      <c r="Y332" s="21">
        <f>X332*Input!X332/100</f>
        <v>2.4020108252874713E-4</v>
      </c>
      <c r="Z332" s="21">
        <f t="shared" si="1174"/>
        <v>1.5955365525634926E-5</v>
      </c>
      <c r="AA332" s="21">
        <f>Z332*Input!X332/100</f>
        <v>5.8650231495525878E-8</v>
      </c>
      <c r="AB332" s="14">
        <v>0.05</v>
      </c>
      <c r="AC332" s="14">
        <v>0</v>
      </c>
      <c r="AD332" s="21">
        <f>(((Input!G332*$L$4*0.000000001*Input!U332*(230/229))-((AB332*0.000000000000001)+(Input!G332*AC332*0.000000000000001)))/Input!F332)*1000000000000</f>
        <v>8.4583748789073905</v>
      </c>
      <c r="AE332" s="21">
        <f>AD332*Input!V332/100</f>
        <v>2.6607688241026838E-2</v>
      </c>
      <c r="AF332" s="21">
        <f t="shared" si="1175"/>
        <v>0.38560482356656911</v>
      </c>
      <c r="AG332" s="21">
        <f>AF332*Input!V332/100</f>
        <v>1.2130052257769842E-3</v>
      </c>
      <c r="AH332" s="9">
        <f t="shared" si="1176"/>
        <v>24167.721068315946</v>
      </c>
      <c r="AI332" s="3">
        <f t="shared" si="1177"/>
        <v>116.92721462006426</v>
      </c>
      <c r="AJ332" s="22">
        <f t="shared" si="1178"/>
        <v>1756.9657606530545</v>
      </c>
      <c r="AK332" s="3">
        <f t="shared" si="1179"/>
        <v>1.970710789549468</v>
      </c>
      <c r="AL332" s="3">
        <f t="shared" si="1180"/>
        <v>2.4283137561882424</v>
      </c>
      <c r="AM332" s="3">
        <f t="shared" si="1181"/>
        <v>7.6402035209836598E-3</v>
      </c>
      <c r="AN332" s="9">
        <f>AL332*1/((AN331+AN333)/2)</f>
        <v>2.4142541116432232</v>
      </c>
      <c r="AO332" s="21">
        <f t="shared" si="1182"/>
        <v>7.5959676616418051E-3</v>
      </c>
      <c r="AP332" s="58">
        <f t="shared" si="1183"/>
        <v>163.40790000000001</v>
      </c>
      <c r="AQ332" s="58">
        <f t="shared" si="1184"/>
        <v>0.995</v>
      </c>
      <c r="AR332" s="58">
        <f t="shared" si="1185"/>
        <v>0.60890568938221468</v>
      </c>
      <c r="AS332" s="67">
        <f t="shared" si="1186"/>
        <v>1.0047756465427678E-4</v>
      </c>
      <c r="AT332" s="67">
        <f t="shared" si="1187"/>
        <v>3.6939464880220397E-7</v>
      </c>
      <c r="AU332" s="58">
        <v>0.75</v>
      </c>
      <c r="AV332" s="58">
        <f t="shared" si="1188"/>
        <v>0.375</v>
      </c>
      <c r="AW332" s="58">
        <f t="shared" si="1189"/>
        <v>163.4057</v>
      </c>
      <c r="AX332" s="57">
        <f t="shared" si="1190"/>
        <v>1.0873494725999999</v>
      </c>
      <c r="AY332" s="47">
        <f t="shared" si="1191"/>
        <v>1.006000810051054</v>
      </c>
      <c r="AZ332" s="9" t="str">
        <f>Input!B332</f>
        <v>M39-62 15,7cm</v>
      </c>
      <c r="BA332" s="48">
        <f>Input!E332</f>
        <v>15.7</v>
      </c>
      <c r="BB332" s="58">
        <f t="shared" si="1192"/>
        <v>2788.2714490888343</v>
      </c>
      <c r="BC332" s="22">
        <f t="shared" si="1193"/>
        <v>9.121748656119042</v>
      </c>
      <c r="BD332" s="9">
        <f t="shared" si="1194"/>
        <v>163347.69999999998</v>
      </c>
      <c r="BE332" s="49">
        <f t="shared" si="1195"/>
        <v>503.00040502552702</v>
      </c>
      <c r="BF332" s="89">
        <f t="shared" si="1196"/>
        <v>0.61564609438413354</v>
      </c>
      <c r="BG332" s="85"/>
      <c r="BH332" s="85"/>
      <c r="BI332" s="85"/>
      <c r="BJ332" s="85"/>
      <c r="BK332" s="85"/>
      <c r="BL332" s="85"/>
      <c r="BM332" s="90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  <c r="BX332" s="85"/>
      <c r="BY332" s="85"/>
      <c r="BZ332" s="85"/>
      <c r="CA332" s="85"/>
      <c r="CB332" s="85"/>
      <c r="CC332" s="85"/>
      <c r="CD332" s="85"/>
      <c r="CE332" s="85"/>
      <c r="CF332" s="85"/>
      <c r="CG332" s="85"/>
      <c r="CH332" s="85"/>
      <c r="CI332" s="85"/>
      <c r="CJ332" s="85"/>
      <c r="CK332" s="85"/>
      <c r="CL332" s="85"/>
      <c r="CM332" s="85"/>
      <c r="CN332" s="85"/>
      <c r="CO332" s="85"/>
      <c r="CP332" s="85"/>
      <c r="CQ332" s="85"/>
      <c r="CR332" s="85"/>
      <c r="CS332" s="85"/>
      <c r="CT332" s="85"/>
      <c r="CU332" s="85"/>
      <c r="CV332" s="85"/>
      <c r="CW332" s="85"/>
      <c r="CX332" s="85"/>
      <c r="CY332" s="85"/>
      <c r="CZ332" s="85"/>
      <c r="DA332" s="85"/>
      <c r="DB332" s="85"/>
      <c r="DC332" s="85"/>
      <c r="DD332" s="85"/>
      <c r="DE332" s="85"/>
    </row>
    <row r="333" spans="1:109" s="155" customFormat="1" ht="15" customHeight="1" x14ac:dyDescent="0.2">
      <c r="A333" s="138">
        <f>Input!A333</f>
        <v>8307</v>
      </c>
      <c r="B333" s="138" t="str">
        <f>Input!B333</f>
        <v>Hu1-13</v>
      </c>
      <c r="C333" s="138">
        <f>Input!O333</f>
        <v>2.0938468225005789</v>
      </c>
      <c r="D333" s="138">
        <f>C333*Input!P333/100</f>
        <v>1.7705158564451942E-2</v>
      </c>
      <c r="E333" s="139">
        <f>Input!M333</f>
        <v>2.7200063826713823</v>
      </c>
      <c r="F333" s="140">
        <f>E333*Input!N333/100</f>
        <v>3.0644749829096811E-4</v>
      </c>
      <c r="G333" s="141">
        <f t="shared" si="1171"/>
        <v>375.03448004273019</v>
      </c>
      <c r="H333" s="140">
        <f>G333*Input!L333/100</f>
        <v>2.6954243882130122E-2</v>
      </c>
      <c r="I333" s="138">
        <v>0</v>
      </c>
      <c r="J333" s="142">
        <f>(((C333*$G$4*0.000000001*Input!G333*(234/233))-(I333*0.000000000000001))/Input!F333)*1000000000000</f>
        <v>760.11564509805055</v>
      </c>
      <c r="K333" s="138">
        <f>J333*Input!P333/100</f>
        <v>6.4273889948212499</v>
      </c>
      <c r="L333" s="143">
        <f t="shared" si="1172"/>
        <v>10.511846850405265</v>
      </c>
      <c r="M333" s="144">
        <f>L333*Input!P333/100</f>
        <v>8.8886117786492719E-2</v>
      </c>
      <c r="N333" s="138">
        <v>0</v>
      </c>
      <c r="O333" s="142">
        <f>(((G333*$D$4*0.000000001*Input!G333*(238/236))-(N333*0.000000001))/Input!F333)*1000000</f>
        <v>13.714595951539129</v>
      </c>
      <c r="P333" s="138">
        <f>O333*Input!N333/100</f>
        <v>1.5451447637019637E-3</v>
      </c>
      <c r="Q333" s="145">
        <f t="shared" si="1173"/>
        <v>10.232448791102453</v>
      </c>
      <c r="R333" s="146">
        <f>Q333*Input!N333/100</f>
        <v>1.1528312409120652E-3</v>
      </c>
      <c r="S333" s="144">
        <f>Input!S333*0.0000028263/0.000000000155125</f>
        <v>0.99948052959261902</v>
      </c>
      <c r="T333" s="138">
        <f>S333*Input!T333/100</f>
        <v>1.8495078214136034E-3</v>
      </c>
      <c r="U333" s="144">
        <f>S333</f>
        <v>0.99948052959261902</v>
      </c>
      <c r="V333" s="138">
        <f>U333*Input!T333/100</f>
        <v>1.8495078214136034E-3</v>
      </c>
      <c r="W333" s="147">
        <v>0</v>
      </c>
      <c r="X333" s="142">
        <f>((($L$4*0.000000001*Input!G333/Input!W333*(232/229))-(W333*0.000000001))/Input!F333)*1000000000</f>
        <v>0.91718503873759072</v>
      </c>
      <c r="Y333" s="142">
        <f>X333*Input!X333/100</f>
        <v>6.791486665643145E-3</v>
      </c>
      <c r="Z333" s="142">
        <f t="shared" si="1174"/>
        <v>2.239503431036979E-4</v>
      </c>
      <c r="AA333" s="142">
        <f>Z333*Input!X333/100</f>
        <v>1.6582867193826104E-6</v>
      </c>
      <c r="AB333" s="143">
        <v>0</v>
      </c>
      <c r="AC333" s="143">
        <v>0</v>
      </c>
      <c r="AD333" s="142">
        <f>(((Input!G333*$L$4*0.000000001*Input!U333*(230/229))-((AB333*0.000000000000001)+(Input!G333*AC333*0.000000000000001)))/Input!F333)*1000000000000</f>
        <v>225.06715379299908</v>
      </c>
      <c r="AE333" s="142">
        <f>AD333*Input!V333/100</f>
        <v>0.86525212776220672</v>
      </c>
      <c r="AF333" s="142">
        <f t="shared" si="1175"/>
        <v>10.260479273081121</v>
      </c>
      <c r="AG333" s="142">
        <f>AF333*Input!V333/100</f>
        <v>3.9445567126417426E-2</v>
      </c>
      <c r="AH333" s="138">
        <f t="shared" si="1176"/>
        <v>45815.867619948731</v>
      </c>
      <c r="AI333" s="147">
        <f t="shared" si="1177"/>
        <v>382.25163114504909</v>
      </c>
      <c r="AJ333" s="144">
        <f t="shared" si="1178"/>
        <v>-0.51947040738098416</v>
      </c>
      <c r="AK333" s="147">
        <f t="shared" si="1179"/>
        <v>1.8495078214136034</v>
      </c>
      <c r="AL333" s="147">
        <f t="shared" si="1180"/>
        <v>1.0027393718308213</v>
      </c>
      <c r="AM333" s="147">
        <f t="shared" si="1181"/>
        <v>3.8566039245044479E-3</v>
      </c>
      <c r="AN333" s="138">
        <f>AF333/Q333</f>
        <v>1.0027393718308213</v>
      </c>
      <c r="AO333" s="142">
        <f t="shared" si="1182"/>
        <v>3.8566039245044479E-3</v>
      </c>
      <c r="AP333" s="138" t="str">
        <f t="shared" si="1183"/>
        <v>Out of range</v>
      </c>
      <c r="AQ333" s="138" t="e">
        <f t="shared" si="1184"/>
        <v>#VALUE!</v>
      </c>
      <c r="AR333" s="138" t="e">
        <f t="shared" si="1185"/>
        <v>#VALUE!</v>
      </c>
      <c r="AS333" s="146">
        <f t="shared" si="1186"/>
        <v>2.1886290141850717E-5</v>
      </c>
      <c r="AT333" s="146">
        <f t="shared" si="1187"/>
        <v>1.6208032810799321E-7</v>
      </c>
      <c r="AU333" s="138">
        <v>0.75</v>
      </c>
      <c r="AV333" s="138">
        <f t="shared" si="1188"/>
        <v>0.375</v>
      </c>
      <c r="AW333" s="138" t="str">
        <f t="shared" si="1189"/>
        <v>Out of range</v>
      </c>
      <c r="AX333" s="148">
        <f t="shared" si="1190"/>
        <v>300.32365721780002</v>
      </c>
      <c r="AY333" s="148" t="e">
        <f t="shared" si="1191"/>
        <v>#VALUE!</v>
      </c>
      <c r="AZ333" s="138" t="str">
        <f>Input!B333</f>
        <v>Hu1-13</v>
      </c>
      <c r="BA333" s="149">
        <f>Input!E333</f>
        <v>0</v>
      </c>
      <c r="BB333" s="138" t="e">
        <f t="shared" si="1192"/>
        <v>#VALUE!</v>
      </c>
      <c r="BC333" s="144" t="e">
        <f t="shared" si="1193"/>
        <v>#VALUE!</v>
      </c>
      <c r="BD333" s="138" t="e">
        <f t="shared" si="1194"/>
        <v>#VALUE!</v>
      </c>
      <c r="BE333" s="150" t="e">
        <f t="shared" si="1195"/>
        <v>#VALUE!</v>
      </c>
      <c r="BF333" s="151" t="e">
        <f t="shared" si="1196"/>
        <v>#VALUE!</v>
      </c>
      <c r="BG333" s="152"/>
      <c r="BH333" s="152"/>
      <c r="BI333" s="152"/>
      <c r="BJ333" s="152"/>
      <c r="BK333" s="152"/>
      <c r="BL333" s="152"/>
      <c r="BM333" s="156"/>
      <c r="BN333" s="152"/>
      <c r="BO333" s="152"/>
      <c r="BP333" s="152"/>
      <c r="BQ333" s="152"/>
      <c r="BR333" s="152"/>
      <c r="BS333" s="152"/>
      <c r="BT333" s="152"/>
      <c r="BU333" s="152"/>
      <c r="BV333" s="152"/>
      <c r="BW333" s="152"/>
      <c r="BX333" s="152"/>
      <c r="BY333" s="152"/>
      <c r="BZ333" s="152"/>
      <c r="CA333" s="152"/>
      <c r="CB333" s="152"/>
      <c r="CC333" s="152"/>
      <c r="CD333" s="152"/>
      <c r="CE333" s="152"/>
      <c r="CF333" s="152"/>
      <c r="CG333" s="152"/>
      <c r="CH333" s="152"/>
      <c r="CI333" s="152"/>
      <c r="CJ333" s="152"/>
      <c r="CK333" s="152"/>
      <c r="CL333" s="152"/>
      <c r="CM333" s="152"/>
      <c r="CN333" s="152"/>
      <c r="CO333" s="152"/>
      <c r="CP333" s="152"/>
      <c r="CQ333" s="152"/>
      <c r="CR333" s="152"/>
      <c r="CS333" s="152"/>
      <c r="CT333" s="152"/>
      <c r="CU333" s="152"/>
      <c r="CV333" s="152"/>
      <c r="CW333" s="152"/>
      <c r="CX333" s="152"/>
      <c r="CY333" s="152"/>
      <c r="CZ333" s="152"/>
      <c r="DA333" s="152"/>
      <c r="DB333" s="152"/>
      <c r="DC333" s="152"/>
      <c r="DD333" s="152"/>
      <c r="DE333" s="152"/>
    </row>
    <row r="334" spans="1:109" s="76" customFormat="1" ht="15" customHeight="1" x14ac:dyDescent="0.2">
      <c r="A334" s="58"/>
      <c r="B334" s="58"/>
      <c r="C334" s="58"/>
      <c r="D334" s="58"/>
      <c r="E334" s="60"/>
      <c r="F334" s="61"/>
      <c r="G334" s="59"/>
      <c r="H334" s="61"/>
      <c r="I334" s="58"/>
      <c r="J334" s="63"/>
      <c r="K334" s="58"/>
      <c r="L334" s="64"/>
      <c r="M334" s="65"/>
      <c r="N334" s="58"/>
      <c r="O334" s="63"/>
      <c r="P334" s="58"/>
      <c r="Q334" s="66"/>
      <c r="R334" s="67"/>
      <c r="S334" s="65"/>
      <c r="T334" s="58"/>
      <c r="U334" s="58"/>
      <c r="V334" s="58"/>
      <c r="W334" s="68"/>
      <c r="X334" s="63"/>
      <c r="Y334" s="63"/>
      <c r="Z334" s="63"/>
      <c r="AA334" s="63"/>
      <c r="AB334" s="64"/>
      <c r="AC334" s="64"/>
      <c r="AD334" s="63"/>
      <c r="AE334" s="63"/>
      <c r="AF334" s="63"/>
      <c r="AG334" s="63"/>
      <c r="AH334" s="58"/>
      <c r="AI334" s="68"/>
      <c r="AJ334" s="65"/>
      <c r="AK334" s="68"/>
      <c r="AL334" s="68"/>
      <c r="AM334" s="68"/>
      <c r="AN334" s="58"/>
      <c r="AO334" s="63"/>
      <c r="AP334" s="58"/>
      <c r="AQ334" s="58"/>
      <c r="AR334" s="58"/>
      <c r="AS334" s="67"/>
      <c r="AT334" s="67"/>
      <c r="AU334" s="58"/>
      <c r="AV334" s="58"/>
      <c r="AW334" s="58"/>
      <c r="AX334" s="57"/>
      <c r="AY334" s="57"/>
      <c r="AZ334" s="58"/>
      <c r="BA334" s="69"/>
      <c r="BB334" s="58"/>
      <c r="BC334" s="65"/>
      <c r="BD334" s="58"/>
      <c r="BE334" s="62"/>
      <c r="BF334" s="74"/>
      <c r="BG334" s="75"/>
      <c r="BH334" s="75"/>
      <c r="BI334" s="75"/>
      <c r="BJ334" s="75"/>
      <c r="BK334" s="75"/>
      <c r="BL334" s="75"/>
      <c r="BM334" s="103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</row>
    <row r="335" spans="1:109" s="155" customFormat="1" ht="15" customHeight="1" x14ac:dyDescent="0.2">
      <c r="A335" s="138">
        <f>Input!A335</f>
        <v>8307</v>
      </c>
      <c r="B335" s="138" t="str">
        <f>Input!B335</f>
        <v>Hu1-13</v>
      </c>
      <c r="C335" s="138">
        <f>Input!O335</f>
        <v>2.1057472349406496</v>
      </c>
      <c r="D335" s="138">
        <f>C335*Input!P335/100</f>
        <v>2.0166613426577856E-2</v>
      </c>
      <c r="E335" s="139">
        <f>Input!M335</f>
        <v>2.7193805571518861</v>
      </c>
      <c r="F335" s="140">
        <f>E335*Input!N335/100</f>
        <v>4.2088448812290278E-4</v>
      </c>
      <c r="G335" s="141">
        <f t="shared" ref="G335:G343" si="1197">E335*137.88</f>
        <v>374.94819122010205</v>
      </c>
      <c r="H335" s="140">
        <f>G335*Input!L335/100</f>
        <v>3.4629021539365319E-2</v>
      </c>
      <c r="I335" s="138">
        <v>0</v>
      </c>
      <c r="J335" s="142">
        <f>(((C335*$G$4*0.000000001*Input!G335*(234/233))-(I335*0.000000000000001))/Input!F335)*1000000000000</f>
        <v>764.43577471861875</v>
      </c>
      <c r="K335" s="138">
        <f>J335*Input!P335/100</f>
        <v>7.3209550046643859</v>
      </c>
      <c r="L335" s="143">
        <f t="shared" ref="L335:L343" si="1198">(J335/234)*602200000000*0.0000028263/(365.2425*24*60)</f>
        <v>10.571591102793931</v>
      </c>
      <c r="M335" s="144">
        <f>L335*Input!P335/100</f>
        <v>0.1012434861774395</v>
      </c>
      <c r="N335" s="138">
        <v>0</v>
      </c>
      <c r="O335" s="142">
        <f>(((G335*$D$4*0.000000001*Input!G335*(238/236))-(N335*0.000000001))/Input!F335)*1000000</f>
        <v>13.711440464776036</v>
      </c>
      <c r="P335" s="138">
        <f>O335*Input!N335/100</f>
        <v>2.1221496881955507E-3</v>
      </c>
      <c r="Q335" s="145">
        <f t="shared" ref="Q335:Q343" si="1199">(O335/238.05)*602200000000000000*0.00000000015512/(365.2425*24*60)</f>
        <v>10.230094485016554</v>
      </c>
      <c r="R335" s="146">
        <f>Q335*Input!N335/100</f>
        <v>1.5833341418328881E-3</v>
      </c>
      <c r="S335" s="144">
        <f>Input!S335*0.0000028263/0.000000000155125</f>
        <v>1.0012805153167044</v>
      </c>
      <c r="T335" s="138">
        <f>S335*Input!T335/100</f>
        <v>2.0367293191384086E-3</v>
      </c>
      <c r="U335" s="144">
        <f>S335</f>
        <v>1.0012805153167044</v>
      </c>
      <c r="V335" s="138">
        <f>U335*Input!T335/100</f>
        <v>2.0367293191384086E-3</v>
      </c>
      <c r="W335" s="147">
        <v>0</v>
      </c>
      <c r="X335" s="142">
        <f>((($L$4*0.000000001*Input!G335/Input!W335*(232/229))-(W335*0.000000001))/Input!F335)*1000000000</f>
        <v>0.93709599451587855</v>
      </c>
      <c r="Y335" s="142">
        <f>X335*Input!X335/100</f>
        <v>5.0251572388994702E-3</v>
      </c>
      <c r="Z335" s="142">
        <f t="shared" ref="Z335:Z343" si="1200">(X335/232)*6.022E+23*0.000000001*0.000000000049475/(365.2425*24*60)</f>
        <v>2.2881202879386964E-4</v>
      </c>
      <c r="AA335" s="142">
        <f>Z335*Input!X335/100</f>
        <v>1.2269996132411226E-6</v>
      </c>
      <c r="AB335" s="143">
        <v>0</v>
      </c>
      <c r="AC335" s="143">
        <v>0</v>
      </c>
      <c r="AD335" s="142">
        <f>(((Input!G335*$L$4*0.000000001*Input!U335*(230/229))-((AB335*0.000000000000001)+(Input!G335*AC335*0.000000000000001)))/Input!F335)*1000000000000</f>
        <v>225.88248824289474</v>
      </c>
      <c r="AE335" s="142">
        <f>AD335*Input!V335/100</f>
        <v>0.98519549248570182</v>
      </c>
      <c r="AF335" s="142">
        <f t="shared" ref="AF335:AF343" si="1201">(AD335/230)*602200000000*0.0000091577/(365.2425*24*60)</f>
        <v>10.297649166967446</v>
      </c>
      <c r="AG335" s="142">
        <f>AF335*Input!V335/100</f>
        <v>4.4913608050864882E-2</v>
      </c>
      <c r="AH335" s="138">
        <f t="shared" ref="AH335:AH343" si="1202">AF335/Z335</f>
        <v>45004.841840042907</v>
      </c>
      <c r="AI335" s="147">
        <f t="shared" ref="AI335:AI343" si="1203">AH335*SQRT((AG335/AF335)^2+(AA335/Z335)^2)</f>
        <v>311.08474245043345</v>
      </c>
      <c r="AJ335" s="144">
        <f t="shared" ref="AJ335:AJ343" si="1204">(U335-1)*1000</f>
        <v>1.280515316704367</v>
      </c>
      <c r="AK335" s="147">
        <f t="shared" ref="AK335:AK343" si="1205">V335*1000</f>
        <v>2.0367293191384084</v>
      </c>
      <c r="AL335" s="147">
        <f t="shared" ref="AL335:AL343" si="1206">AF335/Q335</f>
        <v>1.00660352473282</v>
      </c>
      <c r="AM335" s="147">
        <f t="shared" ref="AM335:AM343" si="1207">AL335*SQRT((R335/Q335)^2+(AG335/AF335)^2)</f>
        <v>4.3931048313100244E-3</v>
      </c>
      <c r="AN335" s="138">
        <f>AF335/Q335</f>
        <v>1.00660352473282</v>
      </c>
      <c r="AO335" s="142">
        <f t="shared" ref="AO335:AO343" si="1208">AN335*SQRT((R335/Q335)^2+(AG335/AF335)^2)</f>
        <v>4.3931048313100244E-3</v>
      </c>
      <c r="AP335" s="138" t="str">
        <f t="shared" ref="AP335:AP343" si="1209">ThU_Alter_Kombi(AN335,U335)</f>
        <v>Out of range</v>
      </c>
      <c r="AQ335" s="138" t="e">
        <f t="shared" ref="AQ335:AQ343" si="1210">Montealter(AN335,AO335,U335,V335)</f>
        <v>#VALUE!</v>
      </c>
      <c r="AR335" s="138" t="e">
        <f t="shared" ref="AR335:AR343" si="1211">(AQ335/AP335)*100</f>
        <v>#VALUE!</v>
      </c>
      <c r="AS335" s="146">
        <f t="shared" ref="AS335:AS343" si="1212">Z335/Q335</f>
        <v>2.2366560653862754E-5</v>
      </c>
      <c r="AT335" s="146">
        <f t="shared" ref="AT335:AT343" si="1213">AS335*SQRT((Y335/X335)^2+(P335/O335)^2)</f>
        <v>1.1999014920374196E-7</v>
      </c>
      <c r="AU335" s="138">
        <v>0.75</v>
      </c>
      <c r="AV335" s="138">
        <f t="shared" ref="AV335:AV343" si="1214">AU335/2</f>
        <v>0.375</v>
      </c>
      <c r="AW335" s="138" t="str">
        <f t="shared" ref="AW335:AW343" si="1215">marincorr_age(AN335,U335,AS335,AU335)</f>
        <v>Out of range</v>
      </c>
      <c r="AX335" s="148">
        <f t="shared" ref="AX335:AX343" si="1216">marincorr_age_error(AN335, AO335, U335, V335, AS335, AT335, AU335, AV335)</f>
        <v>248.57860033430001</v>
      </c>
      <c r="AY335" s="148" t="e">
        <f t="shared" ref="AY335:AY343" si="1217">SQRT(((AU335*EXP(-0.0000091577*AW335*1000))/(0.0000091577*(EXP(-0.0000091577*AW335*1000)+(AJ335/1000)*EXP(-(0.0000091577-0.0000028263)*AW335*1000)-AS335*AU335*EXP(-0.0000091577*AW335*1000))))^2*AT335^2+((AS335*EXP(-0.0000091577*AW335*1000))/(0.0000091577*(EXP(-0.0000091577*AW335*1000)+(AJ335/1000)*EXP(-(0.0000091577-0.0000028263)*AW335*1000)-AS335*AU335*EXP(-0.0000091577*AW335*1000))))^2*AV335^2+((0.0000091577/(0.0000091577-0.0000028263))*(EXP(-(0.0000091577-0.0000028263)*AW335*1000)-1)/(0.0000091577*(EXP(-0.0000091577*AW335*1000)+(AJ335/1000)*EXP(-(0.0000091577-0.0000028263)*AW335*1000)-AS335*AU335*EXP(-0.0000091577*AW335*1000))))^2*T335^2+(1/(0.0000091577*(EXP(-0.0000091577*AW335*1000)+(AJ335/1000)*EXP(-(0.0000091577-0.0000028263)*AW335*1000)-AS335*AU335*EXP(-0.0000091577*AW335*1000))))^2*AO335^2)/1000</f>
        <v>#VALUE!</v>
      </c>
      <c r="AZ335" s="138" t="str">
        <f>Input!B335</f>
        <v>Hu1-13</v>
      </c>
      <c r="BA335" s="149">
        <f>Input!E335</f>
        <v>0</v>
      </c>
      <c r="BB335" s="138" t="e">
        <f t="shared" ref="BB335:BB343" si="1218">((U335-1)*EXP(0.0000028263*AW335*1000))*1000</f>
        <v>#VALUE!</v>
      </c>
      <c r="BC335" s="144" t="e">
        <f t="shared" ref="BC335:BC343" si="1219">SQRT((EXP(0.0000028263*AW335*1000)*V335)^2+((U335-1)*0.0000028263*EXP(0.0000028263*AW335*1000)*AX335*1000)^2)*1000</f>
        <v>#VALUE!</v>
      </c>
      <c r="BD335" s="138" t="e">
        <f t="shared" ref="BD335:BD343" si="1220">AW335*1000-58</f>
        <v>#VALUE!</v>
      </c>
      <c r="BE335" s="150" t="e">
        <f t="shared" ref="BE335:BE343" si="1221">AY335/2*1000</f>
        <v>#VALUE!</v>
      </c>
      <c r="BF335" s="151" t="e">
        <f t="shared" ref="BF335:BF343" si="1222">AY335/AW335*100</f>
        <v>#VALUE!</v>
      </c>
      <c r="BG335" s="152"/>
      <c r="BH335" s="152"/>
      <c r="BI335" s="152"/>
      <c r="BJ335" s="152"/>
      <c r="BK335" s="152"/>
      <c r="BL335" s="152"/>
      <c r="BM335" s="156"/>
      <c r="BN335" s="152"/>
      <c r="BO335" s="152"/>
      <c r="BP335" s="152"/>
      <c r="BQ335" s="152"/>
      <c r="BR335" s="152"/>
      <c r="BS335" s="152"/>
      <c r="BT335" s="152"/>
      <c r="BU335" s="152"/>
      <c r="BV335" s="152"/>
      <c r="BW335" s="152"/>
      <c r="BX335" s="152"/>
      <c r="BY335" s="152"/>
      <c r="BZ335" s="152"/>
      <c r="CA335" s="152"/>
      <c r="CB335" s="152"/>
      <c r="CC335" s="152"/>
      <c r="CD335" s="152"/>
      <c r="CE335" s="152"/>
      <c r="CF335" s="152"/>
      <c r="CG335" s="152"/>
      <c r="CH335" s="152"/>
      <c r="CI335" s="152"/>
      <c r="CJ335" s="152"/>
      <c r="CK335" s="152"/>
      <c r="CL335" s="152"/>
      <c r="CM335" s="152"/>
      <c r="CN335" s="152"/>
      <c r="CO335" s="152"/>
      <c r="CP335" s="152"/>
      <c r="CQ335" s="152"/>
      <c r="CR335" s="152"/>
      <c r="CS335" s="152"/>
      <c r="CT335" s="152"/>
      <c r="CU335" s="152"/>
      <c r="CV335" s="152"/>
      <c r="CW335" s="152"/>
      <c r="CX335" s="152"/>
      <c r="CY335" s="152"/>
      <c r="CZ335" s="152"/>
      <c r="DA335" s="152"/>
      <c r="DB335" s="152"/>
      <c r="DC335" s="152"/>
      <c r="DD335" s="152"/>
      <c r="DE335" s="152"/>
    </row>
    <row r="336" spans="1:109" ht="15" customHeight="1" x14ac:dyDescent="0.2">
      <c r="A336" s="9">
        <f>Input!A336</f>
        <v>8517</v>
      </c>
      <c r="B336" s="9" t="str">
        <f>Input!B336</f>
        <v>M39-62 17,25cm</v>
      </c>
      <c r="C336" s="9">
        <f>Input!O336</f>
        <v>1.696580313934007</v>
      </c>
      <c r="D336" s="9">
        <f>C336*Input!P336/100</f>
        <v>3.0464668022623844E-3</v>
      </c>
      <c r="E336" s="11">
        <f>Input!M336</f>
        <v>0.80931397776047931</v>
      </c>
      <c r="F336" s="12">
        <f>E336*Input!N336/100</f>
        <v>3.6566185939096492E-5</v>
      </c>
      <c r="G336" s="13">
        <f t="shared" si="1197"/>
        <v>111.58821125361489</v>
      </c>
      <c r="H336" s="12">
        <f>G336*Input!L336/100</f>
        <v>7.8492835262836628E-3</v>
      </c>
      <c r="I336" s="9">
        <v>0.3</v>
      </c>
      <c r="J336" s="21">
        <f>(((C336*$G$4*0.000000001*Input!G336*(234/233))-(I336*0.000000000000001))/Input!F336)*1000000000000</f>
        <v>31.206946534339274</v>
      </c>
      <c r="K336" s="9">
        <f>J336*Input!P336/100</f>
        <v>5.6036796982745017E-2</v>
      </c>
      <c r="L336" s="14">
        <f t="shared" si="1198"/>
        <v>0.4315693865180793</v>
      </c>
      <c r="M336" s="22">
        <f>L336*Input!P336/100</f>
        <v>7.7494816962211499E-4</v>
      </c>
      <c r="N336" s="9">
        <v>5.0000000000000001E-3</v>
      </c>
      <c r="O336" s="21">
        <f>(((G336*$D$4*0.000000001*Input!G336*(238/236))-(N336*0.000000001))/Input!F336)*1000000</f>
        <v>0.2067488247836396</v>
      </c>
      <c r="P336" s="58">
        <f>O336*Input!N336/100</f>
        <v>9.3412645493263346E-6</v>
      </c>
      <c r="Q336" s="66">
        <f t="shared" si="1199"/>
        <v>0.15425512860127588</v>
      </c>
      <c r="R336" s="67">
        <f>Q336*Input!N336/100</f>
        <v>6.9695098187996912E-6</v>
      </c>
      <c r="S336" s="65">
        <f>Input!S336*0.0000028263/0.000000000155125</f>
        <v>2.766082849728154</v>
      </c>
      <c r="T336" s="9">
        <f>S336*Input!T336/100</f>
        <v>1.830591222126425E-3</v>
      </c>
      <c r="U336" s="9">
        <f>S336*1/((U335+U337)/2)</f>
        <v>2.7658197564218736</v>
      </c>
      <c r="V336" s="9">
        <f>U336*Input!T336/100</f>
        <v>1.8304171072053466E-3</v>
      </c>
      <c r="W336" s="3">
        <v>3.0000000000000001E-3</v>
      </c>
      <c r="X336" s="21">
        <f>((($L$4*0.000000001*Input!G336/Input!W336*(232/229))-(W336*0.000000001))/Input!F336)*1000000000</f>
        <v>2.6999452084350735E-2</v>
      </c>
      <c r="Y336" s="21">
        <f>X336*Input!X336/100</f>
        <v>1.0047920481134053E-4</v>
      </c>
      <c r="Z336" s="21">
        <f t="shared" si="1200"/>
        <v>6.5924936654272343E-6</v>
      </c>
      <c r="AA336" s="21">
        <f>Z336*Input!X336/100</f>
        <v>2.4534146809959506E-8</v>
      </c>
      <c r="AB336" s="14">
        <v>0.05</v>
      </c>
      <c r="AC336" s="14">
        <v>0</v>
      </c>
      <c r="AD336" s="21">
        <f>(((Input!G336*$L$4*0.000000001*Input!U336*(230/229))-((AB336*0.000000000000001)+(Input!G336*AC336*0.000000000000001)))/Input!F336)*1000000000000</f>
        <v>8.2080698534558021</v>
      </c>
      <c r="AE336" s="21">
        <f>AD336*Input!V336/100</f>
        <v>2.4974162793671897E-2</v>
      </c>
      <c r="AF336" s="21">
        <f t="shared" si="1201"/>
        <v>0.37419378698343381</v>
      </c>
      <c r="AG336" s="21">
        <f>AF336*Input!V336/100</f>
        <v>1.1385352122180474E-3</v>
      </c>
      <c r="AH336" s="9">
        <f t="shared" si="1202"/>
        <v>56760.583471745173</v>
      </c>
      <c r="AI336" s="3">
        <f t="shared" si="1203"/>
        <v>272.84899660424242</v>
      </c>
      <c r="AJ336" s="22">
        <f t="shared" si="1204"/>
        <v>1765.8197564218735</v>
      </c>
      <c r="AK336" s="3">
        <f t="shared" si="1205"/>
        <v>1.8304171072053466</v>
      </c>
      <c r="AL336" s="3">
        <f t="shared" si="1206"/>
        <v>2.4258109949177973</v>
      </c>
      <c r="AM336" s="3">
        <f t="shared" si="1207"/>
        <v>7.381671805691983E-3</v>
      </c>
      <c r="AN336" s="9">
        <f>AL336*1/((AN335+AN337)/2)</f>
        <v>2.4146085116505112</v>
      </c>
      <c r="AO336" s="21">
        <f t="shared" si="1208"/>
        <v>7.3475829772296219E-3</v>
      </c>
      <c r="AP336" s="58">
        <f t="shared" si="1209"/>
        <v>162.3982</v>
      </c>
      <c r="AQ336" s="58">
        <f t="shared" si="1210"/>
        <v>1.0141</v>
      </c>
      <c r="AR336" s="58">
        <f t="shared" si="1211"/>
        <v>0.62445273408202795</v>
      </c>
      <c r="AS336" s="67">
        <f t="shared" si="1212"/>
        <v>4.2737597934054728E-5</v>
      </c>
      <c r="AT336" s="67">
        <f t="shared" si="1213"/>
        <v>1.590608692960162E-7</v>
      </c>
      <c r="AU336" s="58">
        <v>0.75</v>
      </c>
      <c r="AV336" s="58">
        <f t="shared" si="1214"/>
        <v>0.375</v>
      </c>
      <c r="AW336" s="58">
        <f t="shared" si="1215"/>
        <v>162.3972</v>
      </c>
      <c r="AX336" s="57">
        <f t="shared" si="1216"/>
        <v>0.97058239369999999</v>
      </c>
      <c r="AY336" s="47">
        <f t="shared" si="1217"/>
        <v>0.96036200252350468</v>
      </c>
      <c r="AZ336" s="9" t="str">
        <f>Input!B336</f>
        <v>M39-62 17,25cm</v>
      </c>
      <c r="BA336" s="48">
        <f>Input!E336</f>
        <v>17.25</v>
      </c>
      <c r="BB336" s="58">
        <f t="shared" si="1218"/>
        <v>2794.3464196854834</v>
      </c>
      <c r="BC336" s="22">
        <f t="shared" si="1219"/>
        <v>8.1943525441893321</v>
      </c>
      <c r="BD336" s="9">
        <f t="shared" si="1220"/>
        <v>162339.20000000001</v>
      </c>
      <c r="BE336" s="49">
        <f t="shared" si="1221"/>
        <v>480.18100126175233</v>
      </c>
      <c r="BF336" s="89">
        <f t="shared" si="1222"/>
        <v>0.59136610885132546</v>
      </c>
      <c r="BG336" s="85"/>
      <c r="BH336" s="85"/>
      <c r="BI336" s="85"/>
      <c r="BJ336" s="85"/>
      <c r="BK336" s="85"/>
      <c r="BL336" s="85"/>
      <c r="BM336" s="90"/>
      <c r="BN336" s="85"/>
      <c r="BO336" s="85"/>
      <c r="BP336" s="85"/>
      <c r="BQ336" s="85"/>
      <c r="BR336" s="85"/>
      <c r="BS336" s="85"/>
      <c r="BT336" s="85"/>
      <c r="BU336" s="85"/>
      <c r="BV336" s="85"/>
      <c r="BW336" s="85"/>
      <c r="BX336" s="85"/>
      <c r="BY336" s="85"/>
      <c r="BZ336" s="85"/>
      <c r="CA336" s="85"/>
      <c r="CB336" s="85"/>
      <c r="CC336" s="85"/>
      <c r="CD336" s="85"/>
      <c r="CE336" s="85"/>
      <c r="CF336" s="85"/>
      <c r="CG336" s="85"/>
      <c r="CH336" s="85"/>
      <c r="CI336" s="85"/>
      <c r="CJ336" s="85"/>
      <c r="CK336" s="85"/>
      <c r="CL336" s="85"/>
      <c r="CM336" s="85"/>
      <c r="CN336" s="85"/>
      <c r="CO336" s="85"/>
      <c r="CP336" s="85"/>
      <c r="CQ336" s="85"/>
      <c r="CR336" s="85"/>
      <c r="CS336" s="85"/>
      <c r="CT336" s="85"/>
      <c r="CU336" s="85"/>
      <c r="CV336" s="85"/>
      <c r="CW336" s="85"/>
      <c r="CX336" s="85"/>
      <c r="CY336" s="85"/>
      <c r="CZ336" s="85"/>
      <c r="DA336" s="85"/>
      <c r="DB336" s="85"/>
      <c r="DC336" s="85"/>
      <c r="DD336" s="85"/>
      <c r="DE336" s="85"/>
    </row>
    <row r="337" spans="1:109" s="155" customFormat="1" ht="15" customHeight="1" x14ac:dyDescent="0.2">
      <c r="A337" s="138">
        <f>Input!A337</f>
        <v>8307</v>
      </c>
      <c r="B337" s="138" t="str">
        <f>Input!B337</f>
        <v>Hu1-13</v>
      </c>
      <c r="C337" s="138">
        <f>Input!O337</f>
        <v>2.1024111157471808</v>
      </c>
      <c r="D337" s="138">
        <f>C337*Input!P337/100</f>
        <v>2.0580384042338952E-2</v>
      </c>
      <c r="E337" s="139">
        <f>Input!M337</f>
        <v>2.7204784684984511</v>
      </c>
      <c r="F337" s="140">
        <f>E337*Input!N337/100</f>
        <v>2.7341251475673708E-4</v>
      </c>
      <c r="G337" s="141">
        <f t="shared" si="1197"/>
        <v>375.09957123656642</v>
      </c>
      <c r="H337" s="140">
        <f>G337*Input!L337/100</f>
        <v>3.2029745138012655E-2</v>
      </c>
      <c r="I337" s="138">
        <v>0</v>
      </c>
      <c r="J337" s="142">
        <f>(((C337*$G$4*0.000000001*Input!G337*(234/233))-(I337*0.000000000000001))/Input!F337)*1000000000000</f>
        <v>763.22468498386957</v>
      </c>
      <c r="K337" s="138">
        <f>J337*Input!P337/100</f>
        <v>7.47116347031817</v>
      </c>
      <c r="L337" s="143">
        <f t="shared" si="1198"/>
        <v>10.554842612092706</v>
      </c>
      <c r="M337" s="144">
        <f>L337*Input!P337/100</f>
        <v>0.10332076007223384</v>
      </c>
      <c r="N337" s="138">
        <v>0</v>
      </c>
      <c r="O337" s="142">
        <f>(((G337*$D$4*0.000000001*Input!G337*(238/236))-(N337*0.000000001))/Input!F337)*1000000</f>
        <v>13.716976264472935</v>
      </c>
      <c r="P337" s="138">
        <f>O337*Input!N337/100</f>
        <v>1.3785784444741522E-3</v>
      </c>
      <c r="Q337" s="145">
        <f t="shared" si="1199"/>
        <v>10.234224740630097</v>
      </c>
      <c r="R337" s="146">
        <f>Q337*Input!N337/100</f>
        <v>1.0285562467493882E-3</v>
      </c>
      <c r="S337" s="144">
        <f>Input!S337*0.0000028263/0.000000000155125</f>
        <v>0.9989097308522078</v>
      </c>
      <c r="T337" s="138">
        <f>S337*Input!T337/100</f>
        <v>1.8658124676537184E-3</v>
      </c>
      <c r="U337" s="144">
        <f>S337</f>
        <v>0.9989097308522078</v>
      </c>
      <c r="V337" s="138">
        <f>U337*Input!T337/100</f>
        <v>1.8658124676537184E-3</v>
      </c>
      <c r="W337" s="147">
        <v>0</v>
      </c>
      <c r="X337" s="142">
        <f>((($L$4*0.000000001*Input!G337/Input!W337*(232/229))-(W337*0.000000001))/Input!F337)*1000000000</f>
        <v>0.94798716128269689</v>
      </c>
      <c r="Y337" s="142">
        <f>X337*Input!X337/100</f>
        <v>6.2492200520002841E-3</v>
      </c>
      <c r="Z337" s="142">
        <f t="shared" si="1200"/>
        <v>2.3147134009007838E-4</v>
      </c>
      <c r="AA337" s="142">
        <f>Z337*Input!X337/100</f>
        <v>1.5258807281704667E-6</v>
      </c>
      <c r="AB337" s="143">
        <v>0</v>
      </c>
      <c r="AC337" s="143">
        <v>0</v>
      </c>
      <c r="AD337" s="142">
        <f>(((Input!G337*$L$4*0.000000001*Input!U337*(230/229))-((AB337*0.000000000000001)+(Input!G337*AC337*0.000000000000001)))/Input!F337)*1000000000000</f>
        <v>225.09185507597786</v>
      </c>
      <c r="AE337" s="142">
        <f>AD337*Input!V337/100</f>
        <v>0.89152457662631501</v>
      </c>
      <c r="AF337" s="142">
        <f t="shared" si="1201"/>
        <v>10.261605368105432</v>
      </c>
      <c r="AG337" s="142">
        <f>AF337*Input!V337/100</f>
        <v>4.0643289283917125E-2</v>
      </c>
      <c r="AH337" s="138">
        <f t="shared" si="1202"/>
        <v>44332.077414474166</v>
      </c>
      <c r="AI337" s="147">
        <f t="shared" si="1203"/>
        <v>340.9334391705143</v>
      </c>
      <c r="AJ337" s="144">
        <f t="shared" si="1204"/>
        <v>-1.0902691477922</v>
      </c>
      <c r="AK337" s="147">
        <f t="shared" si="1205"/>
        <v>1.8658124676537184</v>
      </c>
      <c r="AL337" s="147">
        <f t="shared" si="1206"/>
        <v>1.0026753983002379</v>
      </c>
      <c r="AM337" s="147">
        <f t="shared" si="1207"/>
        <v>3.9725893005026613E-3</v>
      </c>
      <c r="AN337" s="138">
        <f>AF337/Q337</f>
        <v>1.0026753983002379</v>
      </c>
      <c r="AO337" s="142">
        <f t="shared" si="1208"/>
        <v>3.9725893005026613E-3</v>
      </c>
      <c r="AP337" s="138" t="str">
        <f t="shared" si="1209"/>
        <v>Out of range</v>
      </c>
      <c r="AQ337" s="138" t="e">
        <f t="shared" si="1210"/>
        <v>#VALUE!</v>
      </c>
      <c r="AR337" s="138" t="e">
        <f t="shared" si="1211"/>
        <v>#VALUE!</v>
      </c>
      <c r="AS337" s="146">
        <f t="shared" si="1212"/>
        <v>2.2617379035183005E-5</v>
      </c>
      <c r="AT337" s="146">
        <f t="shared" si="1213"/>
        <v>1.4911320493214908E-7</v>
      </c>
      <c r="AU337" s="138">
        <v>0.75</v>
      </c>
      <c r="AV337" s="138">
        <f t="shared" si="1214"/>
        <v>0.375</v>
      </c>
      <c r="AW337" s="138" t="str">
        <f t="shared" si="1215"/>
        <v>Out of range</v>
      </c>
      <c r="AX337" s="148">
        <f t="shared" si="1216"/>
        <v>254.9626000303</v>
      </c>
      <c r="AY337" s="148" t="e">
        <f t="shared" si="1217"/>
        <v>#VALUE!</v>
      </c>
      <c r="AZ337" s="138" t="str">
        <f>Input!B337</f>
        <v>Hu1-13</v>
      </c>
      <c r="BA337" s="149">
        <f>Input!E337</f>
        <v>0</v>
      </c>
      <c r="BB337" s="138" t="e">
        <f t="shared" si="1218"/>
        <v>#VALUE!</v>
      </c>
      <c r="BC337" s="144" t="e">
        <f t="shared" si="1219"/>
        <v>#VALUE!</v>
      </c>
      <c r="BD337" s="138" t="e">
        <f t="shared" si="1220"/>
        <v>#VALUE!</v>
      </c>
      <c r="BE337" s="150" t="e">
        <f t="shared" si="1221"/>
        <v>#VALUE!</v>
      </c>
      <c r="BF337" s="151" t="e">
        <f t="shared" si="1222"/>
        <v>#VALUE!</v>
      </c>
      <c r="BG337" s="152"/>
      <c r="BH337" s="152"/>
      <c r="BI337" s="152"/>
      <c r="BJ337" s="152"/>
      <c r="BK337" s="152"/>
      <c r="BL337" s="152"/>
      <c r="BM337" s="156"/>
      <c r="BN337" s="152"/>
      <c r="BO337" s="152"/>
      <c r="BP337" s="152"/>
      <c r="BQ337" s="152"/>
      <c r="BR337" s="152"/>
      <c r="BS337" s="152"/>
      <c r="BT337" s="152"/>
      <c r="BU337" s="152"/>
      <c r="BV337" s="152"/>
      <c r="BW337" s="152"/>
      <c r="BX337" s="152"/>
      <c r="BY337" s="152"/>
      <c r="BZ337" s="152"/>
      <c r="CA337" s="152"/>
      <c r="CB337" s="152"/>
      <c r="CC337" s="152"/>
      <c r="CD337" s="152"/>
      <c r="CE337" s="152"/>
      <c r="CF337" s="152"/>
      <c r="CG337" s="152"/>
      <c r="CH337" s="152"/>
      <c r="CI337" s="152"/>
      <c r="CJ337" s="152"/>
      <c r="CK337" s="152"/>
      <c r="CL337" s="152"/>
      <c r="CM337" s="152"/>
      <c r="CN337" s="152"/>
      <c r="CO337" s="152"/>
      <c r="CP337" s="152"/>
      <c r="CQ337" s="152"/>
      <c r="CR337" s="152"/>
      <c r="CS337" s="152"/>
      <c r="CT337" s="152"/>
      <c r="CU337" s="152"/>
      <c r="CV337" s="152"/>
      <c r="CW337" s="152"/>
      <c r="CX337" s="152"/>
      <c r="CY337" s="152"/>
      <c r="CZ337" s="152"/>
      <c r="DA337" s="152"/>
      <c r="DB337" s="152"/>
      <c r="DC337" s="152"/>
      <c r="DD337" s="152"/>
      <c r="DE337" s="152"/>
    </row>
    <row r="338" spans="1:109" ht="15" customHeight="1" x14ac:dyDescent="0.2">
      <c r="A338" s="9">
        <f>Input!A338</f>
        <v>8518</v>
      </c>
      <c r="B338" s="9" t="str">
        <f>Input!B338</f>
        <v>M39-62 18,75cm</v>
      </c>
      <c r="C338" s="9">
        <f>Input!O338</f>
        <v>1.5691621690694388</v>
      </c>
      <c r="D338" s="9">
        <f>C338*Input!P338/100</f>
        <v>5.8734266152169427E-3</v>
      </c>
      <c r="E338" s="11">
        <f>Input!M338</f>
        <v>0.75274234731076972</v>
      </c>
      <c r="F338" s="12">
        <f>E338*Input!N338/100</f>
        <v>4.6013012115133158E-5</v>
      </c>
      <c r="G338" s="13">
        <f t="shared" si="1197"/>
        <v>103.78811484720893</v>
      </c>
      <c r="H338" s="12">
        <f>G338*Input!L338/100</f>
        <v>9.4295204712059842E-3</v>
      </c>
      <c r="I338" s="9">
        <v>0.3</v>
      </c>
      <c r="J338" s="21">
        <f>(((C338*$G$4*0.000000001*Input!G338*(234/233))-(I338*0.000000000000001))/Input!F338)*1000000000000</f>
        <v>31.27386824148298</v>
      </c>
      <c r="K338" s="9">
        <f>J338*Input!P338/100</f>
        <v>0.11705913748815693</v>
      </c>
      <c r="L338" s="14">
        <f t="shared" si="1198"/>
        <v>0.43249486508308321</v>
      </c>
      <c r="M338" s="22">
        <f>L338*Input!P338/100</f>
        <v>1.6188427822154759E-3</v>
      </c>
      <c r="N338" s="9">
        <v>5.0000000000000001E-3</v>
      </c>
      <c r="O338" s="21">
        <f>(((G338*$D$4*0.000000001*Input!G338*(238/236))-(N338*0.000000001))/Input!F338)*1000000</f>
        <v>0.20835662560119489</v>
      </c>
      <c r="P338" s="58">
        <f>O338*Input!N338/100</f>
        <v>1.2736251616913485E-5</v>
      </c>
      <c r="Q338" s="66">
        <f t="shared" si="1199"/>
        <v>0.15545470747257914</v>
      </c>
      <c r="R338" s="67">
        <f>Q338*Input!N338/100</f>
        <v>9.5025068854498409E-6</v>
      </c>
      <c r="S338" s="65">
        <f>Input!S338*0.0000028263/0.000000000155125</f>
        <v>2.7510798748433625</v>
      </c>
      <c r="T338" s="9">
        <f>S338*Input!T338/100</f>
        <v>2.5362071906711125E-3</v>
      </c>
      <c r="U338" s="9">
        <f>S338*1/((U337+U339)/2)</f>
        <v>2.7545307604065279</v>
      </c>
      <c r="V338" s="9">
        <f>U338*Input!T338/100</f>
        <v>2.539388545330974E-3</v>
      </c>
      <c r="W338" s="3">
        <v>3.0000000000000001E-3</v>
      </c>
      <c r="X338" s="21">
        <f>((($L$4*0.000000001*Input!G338/Input!W338*(232/229))-(W338*0.000000001))/Input!F338)*1000000000</f>
        <v>5.9878753822532153E-2</v>
      </c>
      <c r="Y338" s="21">
        <f>X338*Input!X338/100</f>
        <v>1.8172288747444806E-4</v>
      </c>
      <c r="Z338" s="21">
        <f t="shared" si="1200"/>
        <v>1.4620678376563163E-5</v>
      </c>
      <c r="AA338" s="21">
        <f>Z338*Input!X338/100</f>
        <v>4.4371529496068056E-8</v>
      </c>
      <c r="AB338" s="14">
        <v>0.05</v>
      </c>
      <c r="AC338" s="14">
        <v>0</v>
      </c>
      <c r="AD338" s="21">
        <f>(((Input!G338*$L$4*0.000000001*Input!U338*(230/229))-((AB338*0.000000000000001)+(Input!G338*AC338*0.000000000000001)))/Input!F338)*1000000000000</f>
        <v>8.2752958387054445</v>
      </c>
      <c r="AE338" s="21">
        <f>AD338*Input!V338/100</f>
        <v>2.1342208603288219E-2</v>
      </c>
      <c r="AF338" s="21">
        <f t="shared" si="1201"/>
        <v>0.3772585204047344</v>
      </c>
      <c r="AG338" s="21">
        <f>AF338*Input!V338/100</f>
        <v>9.7295978255990156E-4</v>
      </c>
      <c r="AH338" s="9">
        <f t="shared" si="1202"/>
        <v>25803.0790834902</v>
      </c>
      <c r="AI338" s="3">
        <f t="shared" si="1203"/>
        <v>102.7652061721698</v>
      </c>
      <c r="AJ338" s="22">
        <f t="shared" si="1204"/>
        <v>1754.5307604065279</v>
      </c>
      <c r="AK338" s="3">
        <f t="shared" si="1205"/>
        <v>2.5393885453309739</v>
      </c>
      <c r="AL338" s="3">
        <f t="shared" si="1206"/>
        <v>2.4268066663164864</v>
      </c>
      <c r="AM338" s="3">
        <f t="shared" si="1207"/>
        <v>6.2605568453277033E-3</v>
      </c>
      <c r="AN338" s="9">
        <f>AL338*1/((AN337+AN339)/2)</f>
        <v>2.4239251436405098</v>
      </c>
      <c r="AO338" s="21">
        <f t="shared" si="1208"/>
        <v>6.2531232344165237E-3</v>
      </c>
      <c r="AP338" s="58">
        <f t="shared" si="1209"/>
        <v>164.95509999999999</v>
      </c>
      <c r="AQ338" s="58">
        <f t="shared" si="1210"/>
        <v>0.79530000000000001</v>
      </c>
      <c r="AR338" s="58">
        <f t="shared" si="1211"/>
        <v>0.4821311981260355</v>
      </c>
      <c r="AS338" s="67">
        <f t="shared" si="1212"/>
        <v>9.4051049429571775E-5</v>
      </c>
      <c r="AT338" s="67">
        <f t="shared" si="1213"/>
        <v>2.854884863880213E-7</v>
      </c>
      <c r="AU338" s="58">
        <v>0.75</v>
      </c>
      <c r="AV338" s="58">
        <f t="shared" si="1214"/>
        <v>0.375</v>
      </c>
      <c r="AW338" s="58">
        <f t="shared" si="1215"/>
        <v>164.953</v>
      </c>
      <c r="AX338" s="57">
        <f t="shared" si="1216"/>
        <v>0.95450126049999995</v>
      </c>
      <c r="AY338" s="47">
        <f t="shared" si="1217"/>
        <v>0.87152815720059573</v>
      </c>
      <c r="AZ338" s="9" t="str">
        <f>Input!B338</f>
        <v>M39-62 18,75cm</v>
      </c>
      <c r="BA338" s="48">
        <f>Input!E338</f>
        <v>18.75</v>
      </c>
      <c r="BB338" s="58">
        <f t="shared" si="1218"/>
        <v>2796.6103990504548</v>
      </c>
      <c r="BC338" s="22">
        <f t="shared" si="1219"/>
        <v>8.5616447461345615</v>
      </c>
      <c r="BD338" s="9">
        <f t="shared" si="1220"/>
        <v>164895</v>
      </c>
      <c r="BE338" s="49">
        <f t="shared" si="1221"/>
        <v>435.76407860029786</v>
      </c>
      <c r="BF338" s="89">
        <f t="shared" si="1222"/>
        <v>0.52834938267300124</v>
      </c>
      <c r="BG338" s="85"/>
      <c r="BH338" s="85"/>
      <c r="BI338" s="85"/>
      <c r="BJ338" s="85"/>
      <c r="BK338" s="85"/>
      <c r="BL338" s="85"/>
      <c r="BM338" s="90"/>
      <c r="BN338" s="85"/>
      <c r="BO338" s="85"/>
      <c r="BP338" s="85"/>
      <c r="BQ338" s="85"/>
      <c r="BR338" s="85"/>
      <c r="BS338" s="85"/>
      <c r="BT338" s="85"/>
      <c r="BU338" s="85"/>
      <c r="BV338" s="85"/>
      <c r="BW338" s="85"/>
      <c r="BX338" s="85"/>
      <c r="BY338" s="85"/>
      <c r="BZ338" s="85"/>
      <c r="CA338" s="85"/>
      <c r="CB338" s="85"/>
      <c r="CC338" s="85"/>
      <c r="CD338" s="85"/>
      <c r="CE338" s="85"/>
      <c r="CF338" s="85"/>
      <c r="CG338" s="85"/>
      <c r="CH338" s="85"/>
      <c r="CI338" s="85"/>
      <c r="CJ338" s="85"/>
      <c r="CK338" s="85"/>
      <c r="CL338" s="85"/>
      <c r="CM338" s="85"/>
      <c r="CN338" s="85"/>
      <c r="CO338" s="85"/>
      <c r="CP338" s="85"/>
      <c r="CQ338" s="85"/>
      <c r="CR338" s="85"/>
      <c r="CS338" s="85"/>
      <c r="CT338" s="85"/>
      <c r="CU338" s="85"/>
      <c r="CV338" s="85"/>
      <c r="CW338" s="85"/>
      <c r="CX338" s="85"/>
      <c r="CY338" s="85"/>
      <c r="CZ338" s="85"/>
      <c r="DA338" s="85"/>
      <c r="DB338" s="85"/>
      <c r="DC338" s="85"/>
      <c r="DD338" s="85"/>
      <c r="DE338" s="85"/>
    </row>
    <row r="339" spans="1:109" s="155" customFormat="1" ht="15" customHeight="1" x14ac:dyDescent="0.2">
      <c r="A339" s="138">
        <f>Input!A339</f>
        <v>8307</v>
      </c>
      <c r="B339" s="138" t="str">
        <f>Input!B339</f>
        <v>Hu1-13</v>
      </c>
      <c r="C339" s="138">
        <f>Input!O339</f>
        <v>2.1145312255164299</v>
      </c>
      <c r="D339" s="138">
        <f>C339*Input!P339/100</f>
        <v>2.5548394040921966E-2</v>
      </c>
      <c r="E339" s="139">
        <f>Input!M339</f>
        <v>2.7200120759527247</v>
      </c>
      <c r="F339" s="140">
        <f>E339*Input!N339/100</f>
        <v>3.7985879095126879E-4</v>
      </c>
      <c r="G339" s="141">
        <f t="shared" si="1197"/>
        <v>375.03526503236168</v>
      </c>
      <c r="H339" s="140">
        <f>G339*Input!L339/100</f>
        <v>2.0154463334284074E-2</v>
      </c>
      <c r="I339" s="138">
        <v>0</v>
      </c>
      <c r="J339" s="142">
        <f>(((C339*$G$4*0.000000001*Input!G339*(234/233))-(I339*0.000000000000001))/Input!F339)*1000000000000</f>
        <v>767.62456990234205</v>
      </c>
      <c r="K339" s="138">
        <f>J339*Input!P339/100</f>
        <v>9.2746679503721037</v>
      </c>
      <c r="L339" s="143">
        <f t="shared" si="1198"/>
        <v>10.615689822277973</v>
      </c>
      <c r="M339" s="144">
        <f>L339*Input!P339/100</f>
        <v>0.12826191608001639</v>
      </c>
      <c r="N339" s="138">
        <v>0</v>
      </c>
      <c r="O339" s="142">
        <f>(((G339*$D$4*0.000000001*Input!G339*(238/236))-(N339*0.000000001))/Input!F339)*1000000</f>
        <v>13.714624657741346</v>
      </c>
      <c r="P339" s="138">
        <f>O339*Input!N339/100</f>
        <v>1.9152932396505407E-3</v>
      </c>
      <c r="Q339" s="145">
        <f t="shared" si="1199"/>
        <v>10.232470208776382</v>
      </c>
      <c r="R339" s="146">
        <f>Q339*Input!N339/100</f>
        <v>1.4289987152315236E-3</v>
      </c>
      <c r="S339" s="144">
        <f>Input!S339*0.0000028263/0.000000000155125</f>
        <v>0.99858466230341181</v>
      </c>
      <c r="T339" s="138">
        <f>S339*Input!T339/100</f>
        <v>1.9488918019336301E-3</v>
      </c>
      <c r="U339" s="144">
        <f>S339</f>
        <v>0.99858466230341181</v>
      </c>
      <c r="V339" s="138">
        <f>U339*Input!T339/100</f>
        <v>1.9488918019336301E-3</v>
      </c>
      <c r="W339" s="147">
        <v>0</v>
      </c>
      <c r="X339" s="142">
        <f>((($L$4*0.000000001*Input!G339/Input!W339*(232/229))-(W339*0.000000001))/Input!F339)*1000000000</f>
        <v>0.95252509198426327</v>
      </c>
      <c r="Y339" s="142">
        <f>X339*Input!X339/100</f>
        <v>6.9939657611346653E-3</v>
      </c>
      <c r="Z339" s="142">
        <f t="shared" si="1200"/>
        <v>2.3257937292388406E-4</v>
      </c>
      <c r="AA339" s="142">
        <f>Z339*Input!X339/100</f>
        <v>1.7077263209804137E-6</v>
      </c>
      <c r="AB339" s="143">
        <v>0</v>
      </c>
      <c r="AC339" s="143">
        <v>0</v>
      </c>
      <c r="AD339" s="142">
        <f>(((Input!G339*$L$4*0.000000001*Input!U339*(230/229))-((AB339*0.000000000000001)+(Input!G339*AC339*0.000000000000001)))/Input!F339)*1000000000000</f>
        <v>224.38591632767535</v>
      </c>
      <c r="AE339" s="142">
        <f>AD339*Input!V339/100</f>
        <v>0.89037172653182206</v>
      </c>
      <c r="AF339" s="142">
        <f t="shared" si="1201"/>
        <v>10.229422662753032</v>
      </c>
      <c r="AG339" s="142">
        <f>AF339*Input!V339/100</f>
        <v>4.0590732550070487E-2</v>
      </c>
      <c r="AH339" s="138">
        <f t="shared" si="1202"/>
        <v>43982.501690297366</v>
      </c>
      <c r="AI339" s="147">
        <f t="shared" si="1203"/>
        <v>367.08503853961565</v>
      </c>
      <c r="AJ339" s="144">
        <f t="shared" si="1204"/>
        <v>-1.4153376965881925</v>
      </c>
      <c r="AK339" s="147">
        <f t="shared" si="1205"/>
        <v>1.9488918019336301</v>
      </c>
      <c r="AL339" s="147">
        <f t="shared" si="1206"/>
        <v>0.99970216907929665</v>
      </c>
      <c r="AM339" s="147">
        <f t="shared" si="1207"/>
        <v>3.9693117053031524E-3</v>
      </c>
      <c r="AN339" s="138">
        <f>AF339/Q339</f>
        <v>0.99970216907929665</v>
      </c>
      <c r="AO339" s="142">
        <f t="shared" si="1208"/>
        <v>3.9693117053031524E-3</v>
      </c>
      <c r="AP339" s="138" t="str">
        <f t="shared" si="1209"/>
        <v>Out of range</v>
      </c>
      <c r="AQ339" s="138" t="e">
        <f t="shared" si="1210"/>
        <v>#VALUE!</v>
      </c>
      <c r="AR339" s="138" t="e">
        <f t="shared" si="1211"/>
        <v>#VALUE!</v>
      </c>
      <c r="AS339" s="146">
        <f t="shared" si="1212"/>
        <v>2.2729543128735514E-5</v>
      </c>
      <c r="AT339" s="146">
        <f t="shared" si="1213"/>
        <v>1.669230540820614E-7</v>
      </c>
      <c r="AU339" s="138">
        <v>0.75</v>
      </c>
      <c r="AV339" s="138">
        <f t="shared" si="1214"/>
        <v>0.375</v>
      </c>
      <c r="AW339" s="138" t="str">
        <f t="shared" si="1215"/>
        <v>Out of range</v>
      </c>
      <c r="AX339" s="148">
        <f t="shared" si="1216"/>
        <v>331.41675141460001</v>
      </c>
      <c r="AY339" s="148" t="e">
        <f t="shared" si="1217"/>
        <v>#VALUE!</v>
      </c>
      <c r="AZ339" s="138" t="str">
        <f>Input!B339</f>
        <v>Hu1-13</v>
      </c>
      <c r="BA339" s="149">
        <f>Input!E339</f>
        <v>0</v>
      </c>
      <c r="BB339" s="138" t="e">
        <f t="shared" si="1218"/>
        <v>#VALUE!</v>
      </c>
      <c r="BC339" s="144" t="e">
        <f t="shared" si="1219"/>
        <v>#VALUE!</v>
      </c>
      <c r="BD339" s="138" t="e">
        <f t="shared" si="1220"/>
        <v>#VALUE!</v>
      </c>
      <c r="BE339" s="150" t="e">
        <f t="shared" si="1221"/>
        <v>#VALUE!</v>
      </c>
      <c r="BF339" s="151" t="e">
        <f t="shared" si="1222"/>
        <v>#VALUE!</v>
      </c>
      <c r="BG339" s="152"/>
      <c r="BH339" s="152"/>
      <c r="BI339" s="152"/>
      <c r="BJ339" s="152"/>
      <c r="BK339" s="152"/>
      <c r="BL339" s="152"/>
      <c r="BM339" s="156"/>
      <c r="BN339" s="152"/>
      <c r="BO339" s="152"/>
      <c r="BP339" s="152"/>
      <c r="BQ339" s="152"/>
      <c r="BR339" s="152"/>
      <c r="BS339" s="152"/>
      <c r="BT339" s="152"/>
      <c r="BU339" s="152"/>
      <c r="BV339" s="152"/>
      <c r="BW339" s="152"/>
      <c r="BX339" s="152"/>
      <c r="BY339" s="152"/>
      <c r="BZ339" s="152"/>
      <c r="CA339" s="152"/>
      <c r="CB339" s="152"/>
      <c r="CC339" s="152"/>
      <c r="CD339" s="152"/>
      <c r="CE339" s="152"/>
      <c r="CF339" s="152"/>
      <c r="CG339" s="152"/>
      <c r="CH339" s="152"/>
      <c r="CI339" s="152"/>
      <c r="CJ339" s="152"/>
      <c r="CK339" s="152"/>
      <c r="CL339" s="152"/>
      <c r="CM339" s="152"/>
      <c r="CN339" s="152"/>
      <c r="CO339" s="152"/>
      <c r="CP339" s="152"/>
      <c r="CQ339" s="152"/>
      <c r="CR339" s="152"/>
      <c r="CS339" s="152"/>
      <c r="CT339" s="152"/>
      <c r="CU339" s="152"/>
      <c r="CV339" s="152"/>
      <c r="CW339" s="152"/>
      <c r="CX339" s="152"/>
      <c r="CY339" s="152"/>
      <c r="CZ339" s="152"/>
      <c r="DA339" s="152"/>
      <c r="DB339" s="152"/>
      <c r="DC339" s="152"/>
      <c r="DD339" s="152"/>
      <c r="DE339" s="152"/>
    </row>
    <row r="340" spans="1:109" ht="15" customHeight="1" x14ac:dyDescent="0.2">
      <c r="A340" s="9">
        <f>Input!A340</f>
        <v>8519</v>
      </c>
      <c r="B340" s="9" t="str">
        <f>Input!B340</f>
        <v>M39-62 20,6cm</v>
      </c>
      <c r="C340" s="9">
        <f>Input!O340</f>
        <v>1.6964035590663953</v>
      </c>
      <c r="D340" s="9">
        <f>C340*Input!P340/100</f>
        <v>7.8447667406788893E-3</v>
      </c>
      <c r="E340" s="11">
        <f>Input!M340</f>
        <v>0.83200894698410521</v>
      </c>
      <c r="F340" s="12">
        <f>E340*Input!N340/100</f>
        <v>6.1623936826845201E-5</v>
      </c>
      <c r="G340" s="13">
        <f t="shared" si="1197"/>
        <v>114.71739361016843</v>
      </c>
      <c r="H340" s="12">
        <f>G340*Input!L340/100</f>
        <v>1.0557367005964885E-2</v>
      </c>
      <c r="I340" s="9">
        <v>0.3</v>
      </c>
      <c r="J340" s="21">
        <f>(((C340*$G$4*0.000000001*Input!G340*(234/233))-(I340*0.000000000000001))/Input!F340)*1000000000000</f>
        <v>33.109325433507721</v>
      </c>
      <c r="K340" s="9">
        <f>J340*Input!P340/100</f>
        <v>0.15310916649458015</v>
      </c>
      <c r="L340" s="14">
        <f t="shared" si="1198"/>
        <v>0.45787790387127986</v>
      </c>
      <c r="M340" s="22">
        <f>L340*Input!P340/100</f>
        <v>2.1173884789289087E-3</v>
      </c>
      <c r="N340" s="9">
        <v>5.0000000000000001E-3</v>
      </c>
      <c r="O340" s="21">
        <f>(((G340*$D$4*0.000000001*Input!G340*(238/236))-(N340*0.000000001))/Input!F340)*1000000</f>
        <v>0.22552745379487957</v>
      </c>
      <c r="P340" s="58">
        <f>O340*Input!N340/100</f>
        <v>1.67040145610843E-5</v>
      </c>
      <c r="Q340" s="66">
        <f t="shared" si="1199"/>
        <v>0.16826584830483809</v>
      </c>
      <c r="R340" s="67">
        <f>Q340*Input!N340/100</f>
        <v>1.2462851563843768E-5</v>
      </c>
      <c r="S340" s="65">
        <f>Input!S340*0.0000028263/0.000000000155125</f>
        <v>2.676876942044875</v>
      </c>
      <c r="T340" s="9">
        <f>S340*Input!T340/100</f>
        <v>2.5496471987427149E-3</v>
      </c>
      <c r="U340" s="9">
        <f>S340*1/((U339+U341)/2)</f>
        <v>2.6788833134643766</v>
      </c>
      <c r="V340" s="9">
        <f>U340*Input!T340/100</f>
        <v>2.5515582089908973E-3</v>
      </c>
      <c r="W340" s="3">
        <v>3.0000000000000001E-3</v>
      </c>
      <c r="X340" s="21">
        <f>((($L$4*0.000000001*Input!G340/Input!W340*(232/229))-(W340*0.000000001))/Input!F340)*1000000000</f>
        <v>9.2535152346701566E-2</v>
      </c>
      <c r="Y340" s="21">
        <f>X340*Input!X340/100</f>
        <v>2.6613837195023674E-4</v>
      </c>
      <c r="Z340" s="21">
        <f t="shared" si="1200"/>
        <v>2.259443650075256E-5</v>
      </c>
      <c r="AA340" s="21">
        <f>Z340*Input!X340/100</f>
        <v>6.4983375430273802E-8</v>
      </c>
      <c r="AB340" s="14">
        <v>0.05</v>
      </c>
      <c r="AC340" s="14">
        <v>0</v>
      </c>
      <c r="AD340" s="21">
        <f>(((Input!G340*$L$4*0.000000001*Input!U340*(230/229))-((AB340*0.000000000000001)+(Input!G340*AC340*0.000000000000001)))/Input!F340)*1000000000000</f>
        <v>8.6760759213511331</v>
      </c>
      <c r="AE340" s="21">
        <f>AD340*Input!V340/100</f>
        <v>1.554793102941838E-2</v>
      </c>
      <c r="AF340" s="21">
        <f t="shared" si="1201"/>
        <v>0.39552949269788362</v>
      </c>
      <c r="AG340" s="21">
        <f>AF340*Input!V340/100</f>
        <v>7.0880722210298996E-4</v>
      </c>
      <c r="AH340" s="9">
        <f t="shared" si="1202"/>
        <v>17505.61438806892</v>
      </c>
      <c r="AI340" s="3">
        <f t="shared" si="1203"/>
        <v>59.321200378629634</v>
      </c>
      <c r="AJ340" s="22">
        <f t="shared" si="1204"/>
        <v>1678.8833134643767</v>
      </c>
      <c r="AK340" s="3">
        <f t="shared" si="1205"/>
        <v>2.5515582089908975</v>
      </c>
      <c r="AL340" s="3">
        <f t="shared" si="1206"/>
        <v>2.3506225219351959</v>
      </c>
      <c r="AM340" s="3">
        <f t="shared" si="1207"/>
        <v>4.2160210824050623E-3</v>
      </c>
      <c r="AN340" s="9">
        <f>AL340*1/((AN339+AN341)/2)</f>
        <v>2.343881536932146</v>
      </c>
      <c r="AO340" s="21">
        <f t="shared" si="1208"/>
        <v>4.2039306107858089E-3</v>
      </c>
      <c r="AP340" s="58">
        <f t="shared" si="1209"/>
        <v>163.73169999999999</v>
      </c>
      <c r="AQ340" s="58">
        <f t="shared" si="1210"/>
        <v>0.59450000000000003</v>
      </c>
      <c r="AR340" s="58">
        <f t="shared" si="1211"/>
        <v>0.36309401294923344</v>
      </c>
      <c r="AS340" s="67">
        <f t="shared" si="1212"/>
        <v>1.3427820754107777E-4</v>
      </c>
      <c r="AT340" s="67">
        <f t="shared" si="1213"/>
        <v>3.8632271994244692E-7</v>
      </c>
      <c r="AU340" s="58">
        <v>0.75</v>
      </c>
      <c r="AV340" s="58">
        <f t="shared" si="1214"/>
        <v>0.375</v>
      </c>
      <c r="AW340" s="58">
        <f t="shared" si="1215"/>
        <v>163.7287</v>
      </c>
      <c r="AX340" s="57">
        <f t="shared" si="1216"/>
        <v>0.63488113280000003</v>
      </c>
      <c r="AY340" s="47">
        <f t="shared" si="1217"/>
        <v>0.64437077128650189</v>
      </c>
      <c r="AZ340" s="9" t="str">
        <f>Input!B340</f>
        <v>M39-62 20,6cm</v>
      </c>
      <c r="BA340" s="48">
        <f>Input!E340</f>
        <v>20.6</v>
      </c>
      <c r="BB340" s="58">
        <f t="shared" si="1218"/>
        <v>2666.7894690668491</v>
      </c>
      <c r="BC340" s="22">
        <f t="shared" si="1219"/>
        <v>6.2709374332167354</v>
      </c>
      <c r="BD340" s="9">
        <f t="shared" si="1220"/>
        <v>163670.70000000001</v>
      </c>
      <c r="BE340" s="49">
        <f t="shared" si="1221"/>
        <v>322.18538564325092</v>
      </c>
      <c r="BF340" s="89">
        <f t="shared" si="1222"/>
        <v>0.39356006081188077</v>
      </c>
      <c r="BG340" s="85"/>
      <c r="BH340" s="85"/>
      <c r="BI340" s="85"/>
      <c r="BJ340" s="85"/>
      <c r="BK340" s="85"/>
      <c r="BL340" s="85"/>
      <c r="BM340" s="90"/>
      <c r="BN340" s="85"/>
      <c r="BO340" s="85"/>
      <c r="BP340" s="85"/>
      <c r="BQ340" s="85"/>
      <c r="BR340" s="85"/>
      <c r="BS340" s="85"/>
      <c r="BT340" s="85"/>
      <c r="BU340" s="85"/>
      <c r="BV340" s="85"/>
      <c r="BW340" s="85"/>
      <c r="BX340" s="85"/>
      <c r="BY340" s="85"/>
      <c r="BZ340" s="85"/>
      <c r="CA340" s="85"/>
      <c r="CB340" s="85"/>
      <c r="CC340" s="85"/>
      <c r="CD340" s="85"/>
      <c r="CE340" s="85"/>
      <c r="CF340" s="85"/>
      <c r="CG340" s="85"/>
      <c r="CH340" s="85"/>
      <c r="CI340" s="85"/>
      <c r="CJ340" s="85"/>
      <c r="CK340" s="85"/>
      <c r="CL340" s="85"/>
      <c r="CM340" s="85"/>
      <c r="CN340" s="85"/>
      <c r="CO340" s="85"/>
      <c r="CP340" s="85"/>
      <c r="CQ340" s="85"/>
      <c r="CR340" s="85"/>
      <c r="CS340" s="85"/>
      <c r="CT340" s="85"/>
      <c r="CU340" s="85"/>
      <c r="CV340" s="85"/>
      <c r="CW340" s="85"/>
      <c r="CX340" s="85"/>
      <c r="CY340" s="85"/>
      <c r="CZ340" s="85"/>
      <c r="DA340" s="85"/>
      <c r="DB340" s="85"/>
      <c r="DC340" s="85"/>
      <c r="DD340" s="85"/>
      <c r="DE340" s="85"/>
    </row>
    <row r="341" spans="1:109" s="155" customFormat="1" ht="15" customHeight="1" x14ac:dyDescent="0.2">
      <c r="A341" s="138">
        <f>Input!A341</f>
        <v>8307</v>
      </c>
      <c r="B341" s="138" t="str">
        <f>Input!B341</f>
        <v>Hu1-13</v>
      </c>
      <c r="C341" s="138">
        <f>Input!O341</f>
        <v>2.0939289182144396</v>
      </c>
      <c r="D341" s="138">
        <f>C341*Input!P341/100</f>
        <v>2.4237743722872858E-2</v>
      </c>
      <c r="E341" s="139">
        <f>Input!M341</f>
        <v>2.7195385571542858</v>
      </c>
      <c r="F341" s="140">
        <f>E341*Input!N341/100</f>
        <v>4.8010100255952863E-4</v>
      </c>
      <c r="G341" s="141">
        <f t="shared" si="1197"/>
        <v>374.96997626043293</v>
      </c>
      <c r="H341" s="140">
        <f>G341*Input!L341/100</f>
        <v>3.8032140601162535E-2</v>
      </c>
      <c r="I341" s="138">
        <v>0</v>
      </c>
      <c r="J341" s="142">
        <f>(((C341*$G$4*0.000000001*Input!G341*(234/233))-(I341*0.000000000000001))/Input!F341)*1000000000000</f>
        <v>760.14544777312233</v>
      </c>
      <c r="K341" s="138">
        <f>J341*Input!P341/100</f>
        <v>8.798871057640433</v>
      </c>
      <c r="L341" s="143">
        <f t="shared" si="1198"/>
        <v>10.512258999738208</v>
      </c>
      <c r="M341" s="144">
        <f>L341*Input!P341/100</f>
        <v>0.12168199090606618</v>
      </c>
      <c r="N341" s="138">
        <v>0</v>
      </c>
      <c r="O341" s="142">
        <f>(((G341*$D$4*0.000000001*Input!G341*(238/236))-(N341*0.000000001))/Input!F341)*1000000</f>
        <v>13.712237119595327</v>
      </c>
      <c r="P341" s="138">
        <f>O341*Input!N341/100</f>
        <v>2.4207264026954614E-3</v>
      </c>
      <c r="Q341" s="145">
        <f t="shared" si="1199"/>
        <v>10.230688868523831</v>
      </c>
      <c r="R341" s="146">
        <f>Q341*Input!N341/100</f>
        <v>1.8061019836367207E-3</v>
      </c>
      <c r="S341" s="144">
        <f>Input!S341*0.0000028263/0.000000000155125</f>
        <v>0.99991742144960771</v>
      </c>
      <c r="T341" s="138">
        <f>S341*Input!T341/100</f>
        <v>3.1348444393582645E-3</v>
      </c>
      <c r="U341" s="144">
        <f>S341</f>
        <v>0.99991742144960771</v>
      </c>
      <c r="V341" s="138">
        <f>U341*Input!T341/100</f>
        <v>3.1348444393582645E-3</v>
      </c>
      <c r="W341" s="147">
        <v>0</v>
      </c>
      <c r="X341" s="142">
        <f>((($L$4*0.000000001*Input!G341/Input!W341*(232/229))-(W341*0.000000001))/Input!F341)*1000000000</f>
        <v>0.93772461379482719</v>
      </c>
      <c r="Y341" s="142">
        <f>X341*Input!X341/100</f>
        <v>7.4230175490339759E-3</v>
      </c>
      <c r="Z341" s="142">
        <f t="shared" si="1200"/>
        <v>2.2896551963514619E-4</v>
      </c>
      <c r="AA341" s="142">
        <f>Z341*Input!X341/100</f>
        <v>1.8124884911544476E-6</v>
      </c>
      <c r="AB341" s="143">
        <v>0</v>
      </c>
      <c r="AC341" s="143">
        <v>0</v>
      </c>
      <c r="AD341" s="142">
        <f>(((Input!G341*$L$4*0.000000001*Input!U341*(230/229))-((AB341*0.000000000000001)+(Input!G341*AC341*0.000000000000001)))/Input!F341)*1000000000000</f>
        <v>225.77135237129593</v>
      </c>
      <c r="AE341" s="142">
        <f>AD341*Input!V341/100</f>
        <v>1.0387865835011123</v>
      </c>
      <c r="AF341" s="142">
        <f t="shared" si="1201"/>
        <v>10.292582646651985</v>
      </c>
      <c r="AG341" s="142">
        <f>AF341*Input!V341/100</f>
        <v>4.7356746773324382E-2</v>
      </c>
      <c r="AH341" s="138">
        <f t="shared" si="1202"/>
        <v>44952.544221737371</v>
      </c>
      <c r="AI341" s="147">
        <f t="shared" si="1203"/>
        <v>411.58612584703457</v>
      </c>
      <c r="AJ341" s="144">
        <f t="shared" si="1204"/>
        <v>-8.257855039228712E-2</v>
      </c>
      <c r="AK341" s="147">
        <f t="shared" si="1205"/>
        <v>3.1348444393582646</v>
      </c>
      <c r="AL341" s="147">
        <f t="shared" si="1206"/>
        <v>1.0060498153079973</v>
      </c>
      <c r="AM341" s="147">
        <f t="shared" si="1207"/>
        <v>4.6322973261908769E-3</v>
      </c>
      <c r="AN341" s="138">
        <f>AF341/Q341</f>
        <v>1.0060498153079973</v>
      </c>
      <c r="AO341" s="142">
        <f t="shared" si="1208"/>
        <v>4.6322973261908769E-3</v>
      </c>
      <c r="AP341" s="138" t="str">
        <f t="shared" si="1209"/>
        <v>Out of range</v>
      </c>
      <c r="AQ341" s="138" t="e">
        <f t="shared" si="1210"/>
        <v>#VALUE!</v>
      </c>
      <c r="AR341" s="138" t="e">
        <f t="shared" si="1211"/>
        <v>#VALUE!</v>
      </c>
      <c r="AS341" s="146">
        <f t="shared" si="1212"/>
        <v>2.2380264181387743E-5</v>
      </c>
      <c r="AT341" s="146">
        <f t="shared" si="1213"/>
        <v>1.7720597130918061E-7</v>
      </c>
      <c r="AU341" s="138">
        <v>0.75</v>
      </c>
      <c r="AV341" s="138">
        <f t="shared" si="1214"/>
        <v>0.375</v>
      </c>
      <c r="AW341" s="138" t="str">
        <f t="shared" si="1215"/>
        <v>Out of range</v>
      </c>
      <c r="AX341" s="148">
        <f t="shared" si="1216"/>
        <v>240.32915864380001</v>
      </c>
      <c r="AY341" s="148" t="e">
        <f t="shared" si="1217"/>
        <v>#VALUE!</v>
      </c>
      <c r="AZ341" s="138" t="str">
        <f>Input!B341</f>
        <v>Hu1-13</v>
      </c>
      <c r="BA341" s="149">
        <f>Input!E341</f>
        <v>0</v>
      </c>
      <c r="BB341" s="138" t="e">
        <f t="shared" si="1218"/>
        <v>#VALUE!</v>
      </c>
      <c r="BC341" s="144" t="e">
        <f t="shared" si="1219"/>
        <v>#VALUE!</v>
      </c>
      <c r="BD341" s="138" t="e">
        <f t="shared" si="1220"/>
        <v>#VALUE!</v>
      </c>
      <c r="BE341" s="150" t="e">
        <f t="shared" si="1221"/>
        <v>#VALUE!</v>
      </c>
      <c r="BF341" s="151" t="e">
        <f t="shared" si="1222"/>
        <v>#VALUE!</v>
      </c>
      <c r="BG341" s="152"/>
      <c r="BH341" s="152"/>
      <c r="BI341" s="152"/>
      <c r="BJ341" s="152"/>
      <c r="BK341" s="152"/>
      <c r="BL341" s="152"/>
      <c r="BM341" s="156"/>
      <c r="BN341" s="152"/>
      <c r="BO341" s="152"/>
      <c r="BP341" s="152"/>
      <c r="BQ341" s="152"/>
      <c r="BR341" s="152"/>
      <c r="BS341" s="152"/>
      <c r="BT341" s="152"/>
      <c r="BU341" s="152"/>
      <c r="BV341" s="152"/>
      <c r="BW341" s="152"/>
      <c r="BX341" s="152"/>
      <c r="BY341" s="152"/>
      <c r="BZ341" s="152"/>
      <c r="CA341" s="152"/>
      <c r="CB341" s="152"/>
      <c r="CC341" s="152"/>
      <c r="CD341" s="152"/>
      <c r="CE341" s="152"/>
      <c r="CF341" s="152"/>
      <c r="CG341" s="152"/>
      <c r="CH341" s="152"/>
      <c r="CI341" s="152"/>
      <c r="CJ341" s="152"/>
      <c r="CK341" s="152"/>
      <c r="CL341" s="152"/>
      <c r="CM341" s="152"/>
      <c r="CN341" s="152"/>
      <c r="CO341" s="152"/>
      <c r="CP341" s="152"/>
      <c r="CQ341" s="152"/>
      <c r="CR341" s="152"/>
      <c r="CS341" s="152"/>
      <c r="CT341" s="152"/>
      <c r="CU341" s="152"/>
      <c r="CV341" s="152"/>
      <c r="CW341" s="152"/>
      <c r="CX341" s="152"/>
      <c r="CY341" s="152"/>
      <c r="CZ341" s="152"/>
      <c r="DA341" s="152"/>
      <c r="DB341" s="152"/>
      <c r="DC341" s="152"/>
      <c r="DD341" s="152"/>
      <c r="DE341" s="152"/>
    </row>
    <row r="342" spans="1:109" ht="15" customHeight="1" x14ac:dyDescent="0.2">
      <c r="A342" s="9">
        <f>Input!A342</f>
        <v>8520</v>
      </c>
      <c r="B342" s="9" t="str">
        <f>Input!B342</f>
        <v>M39-62 28,95cm</v>
      </c>
      <c r="C342" s="9">
        <f>Input!O342</f>
        <v>1.5984481421348247</v>
      </c>
      <c r="D342" s="9">
        <f>C342*Input!P342/100</f>
        <v>4.5220250703044487E-3</v>
      </c>
      <c r="E342" s="11">
        <f>Input!M342</f>
        <v>0.79442814198655276</v>
      </c>
      <c r="F342" s="12">
        <f>E342*Input!N342/100</f>
        <v>5.3754060365667523E-5</v>
      </c>
      <c r="G342" s="13">
        <f t="shared" si="1197"/>
        <v>109.53575221710589</v>
      </c>
      <c r="H342" s="12">
        <f>G342*Input!L342/100</f>
        <v>6.4793561846906277E-3</v>
      </c>
      <c r="I342" s="9">
        <v>0.3</v>
      </c>
      <c r="J342" s="21">
        <f>(((C342*$G$4*0.000000001*Input!G342*(234/233))-(I342*0.000000000000001))/Input!F342)*1000000000000</f>
        <v>32.435759293686147</v>
      </c>
      <c r="K342" s="9">
        <f>J342*Input!P342/100</f>
        <v>9.1761073027064544E-2</v>
      </c>
      <c r="L342" s="14">
        <f t="shared" si="1198"/>
        <v>0.44856297376678284</v>
      </c>
      <c r="M342" s="22">
        <f>L342*Input!P342/100</f>
        <v>1.2689889396565847E-3</v>
      </c>
      <c r="N342" s="9">
        <v>5.0000000000000001E-3</v>
      </c>
      <c r="O342" s="21">
        <f>(((G342*$D$4*0.000000001*Input!G342*(238/236))-(N342*0.000000001))/Input!F342)*1000000</f>
        <v>0.22388808088608084</v>
      </c>
      <c r="P342" s="58">
        <f>O342*Input!N342/100</f>
        <v>1.5149127754977689E-5</v>
      </c>
      <c r="Q342" s="66">
        <f t="shared" si="1199"/>
        <v>0.16704271352215269</v>
      </c>
      <c r="R342" s="67">
        <f>Q342*Input!N342/100</f>
        <v>1.1302751793083752E-5</v>
      </c>
      <c r="S342" s="65">
        <f>Input!S342*0.0000028263/0.000000000155125</f>
        <v>2.6486596578886621</v>
      </c>
      <c r="T342" s="9">
        <f>S342*Input!T342/100</f>
        <v>2.2946989544949201E-3</v>
      </c>
      <c r="U342" s="9">
        <f>S342*1/((U341+U343)/2)</f>
        <v>2.648926005668975</v>
      </c>
      <c r="V342" s="9">
        <f>U342*Input!T342/100</f>
        <v>2.2949297081786544E-3</v>
      </c>
      <c r="W342" s="3">
        <v>3.0000000000000001E-3</v>
      </c>
      <c r="X342" s="21">
        <f>((($L$4*0.000000001*Input!G342/Input!W342*(232/229))-(W342*0.000000001))/Input!F342)*1000000000</f>
        <v>0.22450867230425672</v>
      </c>
      <c r="Y342" s="21">
        <f>X342*Input!X342/100</f>
        <v>5.9767682384699399E-4</v>
      </c>
      <c r="Z342" s="21">
        <f t="shared" si="1200"/>
        <v>5.4818593924621231E-5</v>
      </c>
      <c r="AA342" s="21">
        <f>Z342*Input!X342/100</f>
        <v>1.459355790952425E-7</v>
      </c>
      <c r="AB342" s="14">
        <v>0.05</v>
      </c>
      <c r="AC342" s="14">
        <v>0</v>
      </c>
      <c r="AD342" s="21">
        <f>(((Input!G342*$L$4*0.000000001*Input!U342*(230/229))-((AB342*0.000000000000001)+(Input!G342*AC342*0.000000000000001)))/Input!F342)*1000000000000</f>
        <v>8.5172110618240673</v>
      </c>
      <c r="AE342" s="21">
        <f>AD342*Input!V342/100</f>
        <v>2.3309510102932859E-2</v>
      </c>
      <c r="AF342" s="21">
        <f t="shared" si="1201"/>
        <v>0.38828707828543846</v>
      </c>
      <c r="AG342" s="21">
        <f>AF342*Input!V342/100</f>
        <v>1.0626461535866146E-3</v>
      </c>
      <c r="AH342" s="9">
        <f t="shared" si="1202"/>
        <v>7083.1272837708293</v>
      </c>
      <c r="AI342" s="3">
        <f t="shared" si="1203"/>
        <v>27.043162355314369</v>
      </c>
      <c r="AJ342" s="22">
        <f t="shared" si="1204"/>
        <v>1648.926005668975</v>
      </c>
      <c r="AK342" s="3">
        <f t="shared" si="1205"/>
        <v>2.2949297081786546</v>
      </c>
      <c r="AL342" s="3">
        <f t="shared" si="1206"/>
        <v>2.324477794321421</v>
      </c>
      <c r="AM342" s="3">
        <f t="shared" si="1207"/>
        <v>6.3634675823799648E-3</v>
      </c>
      <c r="AN342" s="9">
        <f>AL342*1/((AN341+AN343)/2)</f>
        <v>2.3166867796779966</v>
      </c>
      <c r="AO342" s="21">
        <f t="shared" si="1208"/>
        <v>6.3421389772031827E-3</v>
      </c>
      <c r="AP342" s="58">
        <f t="shared" si="1209"/>
        <v>163.8357</v>
      </c>
      <c r="AQ342" s="58">
        <f t="shared" si="1210"/>
        <v>0.8387</v>
      </c>
      <c r="AR342" s="58">
        <f t="shared" si="1211"/>
        <v>0.51191529074554576</v>
      </c>
      <c r="AS342" s="67">
        <f t="shared" si="1212"/>
        <v>3.2817111724751382E-4</v>
      </c>
      <c r="AT342" s="67">
        <f t="shared" si="1213"/>
        <v>8.7392444207873949E-7</v>
      </c>
      <c r="AU342" s="58">
        <v>0.75</v>
      </c>
      <c r="AV342" s="58">
        <f t="shared" si="1214"/>
        <v>0.375</v>
      </c>
      <c r="AW342" s="58">
        <f t="shared" si="1215"/>
        <v>163.82820000000001</v>
      </c>
      <c r="AX342" s="57">
        <f t="shared" si="1216"/>
        <v>0.92596943009999999</v>
      </c>
      <c r="AY342" s="47">
        <f t="shared" si="1217"/>
        <v>0.90535498350876942</v>
      </c>
      <c r="AZ342" s="9" t="str">
        <f>Input!B342</f>
        <v>M39-62 28,95cm</v>
      </c>
      <c r="BA342" s="48">
        <f>Input!E342</f>
        <v>28.95</v>
      </c>
      <c r="BB342" s="58">
        <f t="shared" si="1218"/>
        <v>2619.9410355022687</v>
      </c>
      <c r="BC342" s="22">
        <f t="shared" si="1219"/>
        <v>7.7658482702093989</v>
      </c>
      <c r="BD342" s="9">
        <f t="shared" si="1220"/>
        <v>163770.20000000001</v>
      </c>
      <c r="BE342" s="49">
        <f t="shared" si="1221"/>
        <v>452.67749175438473</v>
      </c>
      <c r="BF342" s="89">
        <f t="shared" si="1222"/>
        <v>0.55262462964786851</v>
      </c>
      <c r="BG342" s="85"/>
      <c r="BH342" s="85"/>
      <c r="BI342" s="85"/>
      <c r="BJ342" s="85"/>
      <c r="BK342" s="85"/>
      <c r="BL342" s="85"/>
      <c r="BM342" s="90"/>
      <c r="BN342" s="85"/>
      <c r="BO342" s="85"/>
      <c r="BP342" s="85"/>
      <c r="BQ342" s="85"/>
      <c r="BR342" s="85"/>
      <c r="BS342" s="85"/>
      <c r="BT342" s="85"/>
      <c r="BU342" s="85"/>
      <c r="BV342" s="85"/>
      <c r="BW342" s="85"/>
      <c r="BX342" s="85"/>
      <c r="BY342" s="85"/>
      <c r="BZ342" s="85"/>
      <c r="CA342" s="85"/>
      <c r="CB342" s="85"/>
      <c r="CC342" s="85"/>
      <c r="CD342" s="85"/>
      <c r="CE342" s="85"/>
      <c r="CF342" s="85"/>
      <c r="CG342" s="85"/>
      <c r="CH342" s="85"/>
      <c r="CI342" s="85"/>
      <c r="CJ342" s="85"/>
      <c r="CK342" s="85"/>
      <c r="CL342" s="85"/>
      <c r="CM342" s="85"/>
      <c r="CN342" s="85"/>
      <c r="CO342" s="85"/>
      <c r="CP342" s="85"/>
      <c r="CQ342" s="85"/>
      <c r="CR342" s="85"/>
      <c r="CS342" s="85"/>
      <c r="CT342" s="85"/>
      <c r="CU342" s="85"/>
      <c r="CV342" s="85"/>
      <c r="CW342" s="85"/>
      <c r="CX342" s="85"/>
      <c r="CY342" s="85"/>
      <c r="CZ342" s="85"/>
      <c r="DA342" s="85"/>
      <c r="DB342" s="85"/>
      <c r="DC342" s="85"/>
      <c r="DD342" s="85"/>
      <c r="DE342" s="85"/>
    </row>
    <row r="343" spans="1:109" s="155" customFormat="1" ht="15" customHeight="1" x14ac:dyDescent="0.2">
      <c r="A343" s="138">
        <f>Input!A343</f>
        <v>8307</v>
      </c>
      <c r="B343" s="138" t="str">
        <f>Input!B343</f>
        <v>Hu1-13</v>
      </c>
      <c r="C343" s="138">
        <f>Input!O343</f>
        <v>2.1240762392703414</v>
      </c>
      <c r="D343" s="138">
        <f>C343*Input!P343/100</f>
        <v>2.7811605578868616E-2</v>
      </c>
      <c r="E343" s="139">
        <f>Input!M343</f>
        <v>2.7201850393057003</v>
      </c>
      <c r="F343" s="140">
        <f>E343*Input!N343/100</f>
        <v>4.1745736157414176E-4</v>
      </c>
      <c r="G343" s="141">
        <f t="shared" si="1197"/>
        <v>375.05911321946996</v>
      </c>
      <c r="H343" s="140">
        <f>G343*Input!L343/100</f>
        <v>3.3388243729616345E-2</v>
      </c>
      <c r="I343" s="138">
        <v>0</v>
      </c>
      <c r="J343" s="142">
        <f>(((C343*$G$4*0.000000001*Input!G343*(234/233))-(I343*0.000000000000001))/Input!F343)*1000000000000</f>
        <v>771.08963439944796</v>
      </c>
      <c r="K343" s="138">
        <f>J343*Input!P343/100</f>
        <v>10.096266970736547</v>
      </c>
      <c r="L343" s="143">
        <f t="shared" si="1198"/>
        <v>10.663609145548389</v>
      </c>
      <c r="M343" s="144">
        <f>L343*Input!P343/100</f>
        <v>0.13962403331863726</v>
      </c>
      <c r="N343" s="138">
        <v>0</v>
      </c>
      <c r="O343" s="142">
        <f>(((G343*$D$4*0.000000001*Input!G343*(238/236))-(N343*0.000000001))/Input!F343)*1000000</f>
        <v>13.715496759555373</v>
      </c>
      <c r="P343" s="138">
        <f>O343*Input!N343/100</f>
        <v>2.1048697081960601E-3</v>
      </c>
      <c r="Q343" s="145">
        <f t="shared" si="1199"/>
        <v>10.233120883224554</v>
      </c>
      <c r="R343" s="146">
        <f>Q343*Input!N343/100</f>
        <v>1.5704415629278407E-3</v>
      </c>
      <c r="S343" s="144">
        <f>Input!S343*0.0000028263/0.000000000155125</f>
        <v>0.99988147985624765</v>
      </c>
      <c r="T343" s="138">
        <f>S343*Input!T343/100</f>
        <v>1.7761417218517949E-3</v>
      </c>
      <c r="U343" s="144">
        <f>S343</f>
        <v>0.99988147985624765</v>
      </c>
      <c r="V343" s="138">
        <f>U343*Input!T343/100</f>
        <v>1.7761417218517949E-3</v>
      </c>
      <c r="W343" s="147">
        <v>0</v>
      </c>
      <c r="X343" s="142">
        <f>((($L$4*0.000000001*Input!G343/Input!W343*(232/229))-(W343*0.000000001))/Input!F343)*1000000000</f>
        <v>0.95007029715780189</v>
      </c>
      <c r="Y343" s="142">
        <f>X343*Input!X343/100</f>
        <v>5.0979442055459866E-3</v>
      </c>
      <c r="Z343" s="142">
        <f t="shared" si="1200"/>
        <v>2.3197998226614732E-4</v>
      </c>
      <c r="AA343" s="142">
        <f>Z343*Input!X343/100</f>
        <v>1.2447721078474459E-6</v>
      </c>
      <c r="AB343" s="143">
        <v>0</v>
      </c>
      <c r="AC343" s="143">
        <v>0</v>
      </c>
      <c r="AD343" s="142">
        <f>(((Input!G343*$L$4*0.000000001*Input!U343*(230/229))-((AB343*0.000000000000001)+(Input!G343*AC343*0.000000000000001)))/Input!F343)*1000000000000</f>
        <v>224.61881866429692</v>
      </c>
      <c r="AE343" s="142">
        <f>AD343*Input!V343/100</f>
        <v>0.97628486352885513</v>
      </c>
      <c r="AF343" s="142">
        <f t="shared" si="1201"/>
        <v>10.240040336444132</v>
      </c>
      <c r="AG343" s="142">
        <f>AF343*Input!V343/100</f>
        <v>4.450738563155119E-2</v>
      </c>
      <c r="AH343" s="138">
        <f t="shared" si="1202"/>
        <v>44141.913610010881</v>
      </c>
      <c r="AI343" s="147">
        <f t="shared" si="1203"/>
        <v>304.81488681946479</v>
      </c>
      <c r="AJ343" s="144">
        <f t="shared" si="1204"/>
        <v>-0.1185201437523542</v>
      </c>
      <c r="AK343" s="147">
        <f t="shared" si="1205"/>
        <v>1.776141721851795</v>
      </c>
      <c r="AL343" s="147">
        <f t="shared" si="1206"/>
        <v>1.0006761821050039</v>
      </c>
      <c r="AM343" s="147">
        <f t="shared" si="1207"/>
        <v>4.3520565688619992E-3</v>
      </c>
      <c r="AN343" s="138">
        <f>AF343/Q343</f>
        <v>1.0006761821050039</v>
      </c>
      <c r="AO343" s="142">
        <f t="shared" si="1208"/>
        <v>4.3520565688619992E-3</v>
      </c>
      <c r="AP343" s="138" t="str">
        <f t="shared" si="1209"/>
        <v>Out of range</v>
      </c>
      <c r="AQ343" s="138" t="e">
        <f t="shared" si="1210"/>
        <v>#VALUE!</v>
      </c>
      <c r="AR343" s="138" t="e">
        <f t="shared" si="1211"/>
        <v>#VALUE!</v>
      </c>
      <c r="AS343" s="146">
        <f t="shared" si="1212"/>
        <v>2.2669524274499552E-5</v>
      </c>
      <c r="AT343" s="146">
        <f t="shared" si="1213"/>
        <v>1.2169123421471489E-7</v>
      </c>
      <c r="AU343" s="138">
        <v>0.75</v>
      </c>
      <c r="AV343" s="138">
        <f t="shared" si="1214"/>
        <v>0.375</v>
      </c>
      <c r="AW343" s="138" t="str">
        <f t="shared" si="1215"/>
        <v>Out of range</v>
      </c>
      <c r="AX343" s="148">
        <f t="shared" si="1216"/>
        <v>316.1576124476</v>
      </c>
      <c r="AY343" s="148" t="e">
        <f t="shared" si="1217"/>
        <v>#VALUE!</v>
      </c>
      <c r="AZ343" s="138" t="str">
        <f>Input!B343</f>
        <v>Hu1-13</v>
      </c>
      <c r="BA343" s="149">
        <f>Input!E343</f>
        <v>0</v>
      </c>
      <c r="BB343" s="138" t="e">
        <f t="shared" si="1218"/>
        <v>#VALUE!</v>
      </c>
      <c r="BC343" s="144" t="e">
        <f t="shared" si="1219"/>
        <v>#VALUE!</v>
      </c>
      <c r="BD343" s="138" t="e">
        <f t="shared" si="1220"/>
        <v>#VALUE!</v>
      </c>
      <c r="BE343" s="150" t="e">
        <f t="shared" si="1221"/>
        <v>#VALUE!</v>
      </c>
      <c r="BF343" s="151" t="e">
        <f t="shared" si="1222"/>
        <v>#VALUE!</v>
      </c>
      <c r="BG343" s="152"/>
      <c r="BH343" s="152"/>
      <c r="BI343" s="152"/>
      <c r="BJ343" s="152"/>
      <c r="BK343" s="152"/>
      <c r="BL343" s="152"/>
      <c r="BM343" s="156"/>
      <c r="BN343" s="152"/>
      <c r="BO343" s="152"/>
      <c r="BP343" s="152"/>
      <c r="BQ343" s="152"/>
      <c r="BR343" s="152"/>
      <c r="BS343" s="152"/>
      <c r="BT343" s="152"/>
      <c r="BU343" s="152"/>
      <c r="BV343" s="152"/>
      <c r="BW343" s="152"/>
      <c r="BX343" s="152"/>
      <c r="BY343" s="152"/>
      <c r="BZ343" s="152"/>
      <c r="CA343" s="152"/>
      <c r="CB343" s="152"/>
      <c r="CC343" s="152"/>
      <c r="CD343" s="152"/>
      <c r="CE343" s="152"/>
      <c r="CF343" s="152"/>
      <c r="CG343" s="152"/>
      <c r="CH343" s="152"/>
      <c r="CI343" s="152"/>
      <c r="CJ343" s="152"/>
      <c r="CK343" s="152"/>
      <c r="CL343" s="152"/>
      <c r="CM343" s="152"/>
      <c r="CN343" s="152"/>
      <c r="CO343" s="152"/>
      <c r="CP343" s="152"/>
      <c r="CQ343" s="152"/>
      <c r="CR343" s="152"/>
      <c r="CS343" s="152"/>
      <c r="CT343" s="152"/>
      <c r="CU343" s="152"/>
      <c r="CV343" s="152"/>
      <c r="CW343" s="152"/>
      <c r="CX343" s="152"/>
      <c r="CY343" s="152"/>
      <c r="CZ343" s="152"/>
      <c r="DA343" s="152"/>
      <c r="DB343" s="152"/>
      <c r="DC343" s="152"/>
      <c r="DD343" s="152"/>
      <c r="DE343" s="152"/>
    </row>
    <row r="344" spans="1:109" s="76" customFormat="1" ht="15" customHeight="1" x14ac:dyDescent="0.2">
      <c r="A344" s="58"/>
      <c r="B344" s="58"/>
      <c r="C344" s="58"/>
      <c r="D344" s="58"/>
      <c r="E344" s="60"/>
      <c r="F344" s="61"/>
      <c r="G344" s="59"/>
      <c r="H344" s="61"/>
      <c r="I344" s="58"/>
      <c r="J344" s="63"/>
      <c r="K344" s="58"/>
      <c r="L344" s="64"/>
      <c r="M344" s="65"/>
      <c r="N344" s="58"/>
      <c r="O344" s="63"/>
      <c r="P344" s="58"/>
      <c r="Q344" s="66"/>
      <c r="R344" s="67"/>
      <c r="S344" s="65"/>
      <c r="T344" s="58"/>
      <c r="U344" s="58"/>
      <c r="V344" s="58"/>
      <c r="W344" s="68"/>
      <c r="X344" s="63"/>
      <c r="Y344" s="63"/>
      <c r="Z344" s="63"/>
      <c r="AA344" s="63"/>
      <c r="AB344" s="64"/>
      <c r="AC344" s="64"/>
      <c r="AD344" s="63"/>
      <c r="AE344" s="63"/>
      <c r="AF344" s="63"/>
      <c r="AG344" s="63"/>
      <c r="AH344" s="58"/>
      <c r="AI344" s="68"/>
      <c r="AJ344" s="65"/>
      <c r="AK344" s="68"/>
      <c r="AL344" s="68"/>
      <c r="AM344" s="68"/>
      <c r="AN344" s="58"/>
      <c r="AO344" s="63"/>
      <c r="AP344" s="58"/>
      <c r="AQ344" s="58"/>
      <c r="AR344" s="58"/>
      <c r="AS344" s="67"/>
      <c r="AT344" s="67"/>
      <c r="AU344" s="58"/>
      <c r="AV344" s="58"/>
      <c r="AW344" s="58"/>
      <c r="AX344" s="57"/>
      <c r="AY344" s="57"/>
      <c r="AZ344" s="58"/>
      <c r="BA344" s="69"/>
      <c r="BB344" s="58"/>
      <c r="BC344" s="65"/>
      <c r="BD344" s="58"/>
      <c r="BE344" s="62"/>
      <c r="BF344" s="74"/>
      <c r="BG344" s="75"/>
      <c r="BH344" s="75"/>
      <c r="BI344" s="75"/>
      <c r="BJ344" s="75"/>
      <c r="BK344" s="75"/>
      <c r="BL344" s="75"/>
      <c r="BM344" s="103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</row>
    <row r="345" spans="1:109" s="155" customFormat="1" ht="15" customHeight="1" x14ac:dyDescent="0.2">
      <c r="A345" s="138">
        <f>Input!A345</f>
        <v>8307</v>
      </c>
      <c r="B345" s="138" t="str">
        <f>Input!B345</f>
        <v>Hu1-13</v>
      </c>
      <c r="C345" s="138">
        <f>Input!O345</f>
        <v>2.0707934200480329</v>
      </c>
      <c r="D345" s="138">
        <f>C345*Input!P345/100</f>
        <v>2.7960157522548899E-2</v>
      </c>
      <c r="E345" s="139">
        <f>Input!M345</f>
        <v>2.7197680482397275</v>
      </c>
      <c r="F345" s="140">
        <f>E345*Input!N345/100</f>
        <v>3.8566076574783885E-4</v>
      </c>
      <c r="G345" s="141">
        <f t="shared" ref="G345:G351" si="1223">E345*137.88</f>
        <v>375.00161849129364</v>
      </c>
      <c r="H345" s="140">
        <f>G345*Input!L345/100</f>
        <v>3.0249011173262272E-2</v>
      </c>
      <c r="I345" s="138">
        <v>0</v>
      </c>
      <c r="J345" s="142">
        <f>(((C345*$G$4*0.000000001*Input!G345*(234/233))-(I345*0.000000000000001))/Input!F345)*1000000000000</f>
        <v>751.74671777795436</v>
      </c>
      <c r="K345" s="138">
        <f>J345*Input!P345/100</f>
        <v>10.150194820323108</v>
      </c>
      <c r="L345" s="143">
        <f t="shared" ref="L345:L351" si="1224">(J345/234)*602200000000*0.0000028263/(365.2425*24*60)</f>
        <v>10.396110668867157</v>
      </c>
      <c r="M345" s="144">
        <f>L345*Input!P345/100</f>
        <v>0.14036981627874526</v>
      </c>
      <c r="N345" s="138">
        <v>0</v>
      </c>
      <c r="O345" s="142">
        <f>(((G345*$D$4*0.000000001*Input!G345*(238/236))-(N345*0.000000001))/Input!F345)*1000000</f>
        <v>13.713394240965103</v>
      </c>
      <c r="P345" s="138">
        <f>O345*Input!N345/100</f>
        <v>1.9445474872004393E-3</v>
      </c>
      <c r="Q345" s="145">
        <f t="shared" ref="Q345:Q351" si="1225">(O345/238.05)*602200000000000000*0.00000000015512/(365.2425*24*60)</f>
        <v>10.231552195828783</v>
      </c>
      <c r="R345" s="146">
        <f>Q345*Input!N345/100</f>
        <v>1.4508252853349601E-3</v>
      </c>
      <c r="S345" s="144">
        <f>Input!S345*0.0000028263/0.000000000155125</f>
        <v>1.0013684132397127</v>
      </c>
      <c r="T345" s="138">
        <f>S345*Input!T345/100</f>
        <v>2.3752729017319303E-3</v>
      </c>
      <c r="U345" s="144">
        <f>S345</f>
        <v>1.0013684132397127</v>
      </c>
      <c r="V345" s="138">
        <f>U345*Input!T345/100</f>
        <v>2.3752729017319303E-3</v>
      </c>
      <c r="W345" s="147">
        <v>0</v>
      </c>
      <c r="X345" s="142">
        <f>((($L$4*0.000000001*Input!G345/Input!W345*(232/229))-(W345*0.000000001))/Input!F345)*1000000000</f>
        <v>0.87843713406283719</v>
      </c>
      <c r="Y345" s="142">
        <f>X345*Input!X345/100</f>
        <v>7.7197634990974675E-3</v>
      </c>
      <c r="Z345" s="142">
        <f t="shared" ref="Z345:Z351" si="1226">(X345/232)*6.022E+23*0.000000001*0.000000000049475/(365.2425*24*60)</f>
        <v>2.1448921347340621E-4</v>
      </c>
      <c r="AA345" s="142">
        <f>Z345*Input!X345/100</f>
        <v>1.8849453613873311E-6</v>
      </c>
      <c r="AB345" s="143">
        <v>0</v>
      </c>
      <c r="AC345" s="143">
        <v>0</v>
      </c>
      <c r="AD345" s="142">
        <f>(((Input!G345*$L$4*0.000000001*Input!U345*(230/229))-((AB345*0.000000000000001)+(Input!G345*AC345*0.000000000000001)))/Input!F345)*1000000000000</f>
        <v>224.83075386748894</v>
      </c>
      <c r="AE345" s="142">
        <f>AD345*Input!V345/100</f>
        <v>0.95745487123497031</v>
      </c>
      <c r="AF345" s="142">
        <f t="shared" ref="AF345:AF351" si="1227">(AD345/230)*602200000000*0.0000091577/(365.2425*24*60)</f>
        <v>10.249702149476109</v>
      </c>
      <c r="AG345" s="142">
        <f>AF345*Input!V345/100</f>
        <v>4.3648954081733027E-2</v>
      </c>
      <c r="AH345" s="138">
        <f t="shared" ref="AH345:AH351" si="1228">AF345/Z345</f>
        <v>47786.562240095744</v>
      </c>
      <c r="AI345" s="147">
        <f t="shared" ref="AI345:AI351" si="1229">AH345*SQRT((AG345/AF345)^2+(AA345/Z345)^2)</f>
        <v>466.6607311683502</v>
      </c>
      <c r="AJ345" s="144">
        <f t="shared" ref="AJ345:AJ351" si="1230">(U345-1)*1000</f>
        <v>1.3684132397127069</v>
      </c>
      <c r="AK345" s="147">
        <f t="shared" ref="AK345:AK351" si="1231">V345*1000</f>
        <v>2.3752729017319303</v>
      </c>
      <c r="AL345" s="147">
        <f t="shared" ref="AL345:AL351" si="1232">AF345/Q345</f>
        <v>1.0017739198608326</v>
      </c>
      <c r="AM345" s="147">
        <f t="shared" ref="AM345:AM351" si="1233">AL345*SQRT((R345/Q345)^2+(AG345/AF345)^2)</f>
        <v>4.2684769410187293E-3</v>
      </c>
      <c r="AN345" s="138">
        <f>AF345/Q345</f>
        <v>1.0017739198608326</v>
      </c>
      <c r="AO345" s="142">
        <f t="shared" ref="AO345:AO351" si="1234">AN345*SQRT((R345/Q345)^2+(AG345/AF345)^2)</f>
        <v>4.2684769410187293E-3</v>
      </c>
      <c r="AP345" s="138">
        <f t="shared" ref="AP345:AP351" si="1235">ThU_Alter_Kombi(AN345,U345)</f>
        <v>930.15840000000003</v>
      </c>
      <c r="AQ345" s="138" t="e">
        <f t="shared" ref="AQ345:AQ351" si="1236">Montealter(AN345,AO345,U345,V345)</f>
        <v>#VALUE!</v>
      </c>
      <c r="AR345" s="138" t="e">
        <f t="shared" ref="AR345:AR351" si="1237">(AQ345/AP345)*100</f>
        <v>#VALUE!</v>
      </c>
      <c r="AS345" s="146">
        <f t="shared" ref="AS345:AS351" si="1238">Z345/Q345</f>
        <v>2.0963506745423197E-5</v>
      </c>
      <c r="AT345" s="146">
        <f t="shared" ref="AT345:AT351" si="1239">AS345*SQRT((Y345/X345)^2+(P345/O345)^2)</f>
        <v>1.8425266115877944E-7</v>
      </c>
      <c r="AU345" s="138">
        <v>0.75</v>
      </c>
      <c r="AV345" s="138">
        <f t="shared" ref="AV345:AV351" si="1240">AU345/2</f>
        <v>0.375</v>
      </c>
      <c r="AW345" s="138">
        <f t="shared" ref="AW345:AW351" si="1241">marincorr_age(AN345,U345,AS345,AU345)</f>
        <v>930.1567</v>
      </c>
      <c r="AX345" s="148">
        <f t="shared" ref="AX345:AX351" si="1242">marincorr_age_error(AN345, AO345, U345, V345, AS345, AT345, AU345, AV345)</f>
        <v>326.9816448702</v>
      </c>
      <c r="AY345" s="148">
        <f t="shared" ref="AY345:AY351" si="1243">SQRT(((AU345*EXP(-0.0000091577*AW345*1000))/(0.0000091577*(EXP(-0.0000091577*AW345*1000)+(AJ345/1000)*EXP(-(0.0000091577-0.0000028263)*AW345*1000)-AS345*AU345*EXP(-0.0000091577*AW345*1000))))^2*AT345^2+((AS345*EXP(-0.0000091577*AW345*1000))/(0.0000091577*(EXP(-0.0000091577*AW345*1000)+(AJ345/1000)*EXP(-(0.0000091577-0.0000028263)*AW345*1000)-AS345*AU345*EXP(-0.0000091577*AW345*1000))))^2*AV345^2+((0.0000091577/(0.0000091577-0.0000028263))*(EXP(-(0.0000091577-0.0000028263)*AW345*1000)-1)/(0.0000091577*(EXP(-0.0000091577*AW345*1000)+(AJ345/1000)*EXP(-(0.0000091577-0.0000028263)*AW345*1000)-AS345*AU345*EXP(-0.0000091577*AW345*1000))))^2*T345^2+(1/(0.0000091577*(EXP(-0.0000091577*AW345*1000)+(AJ345/1000)*EXP(-(0.0000091577-0.0000028263)*AW345*1000)-AS345*AU345*EXP(-0.0000091577*AW345*1000))))^2*AO345^2)/1000</f>
        <v>2935.4766618871363</v>
      </c>
      <c r="AZ345" s="138" t="str">
        <f>Input!B345</f>
        <v>Hu1-13</v>
      </c>
      <c r="BA345" s="149">
        <f>Input!E345</f>
        <v>0</v>
      </c>
      <c r="BB345" s="138">
        <f t="shared" ref="BB345:BB351" si="1244">((U345-1)*EXP(0.0000028263*AW345*1000))*1000</f>
        <v>18.964214020722192</v>
      </c>
      <c r="BC345" s="144">
        <f t="shared" ref="BC345:BC351" si="1245">SQRT((EXP(0.0000028263*AW345*1000)*V345)^2+((U345-1)*0.0000028263*EXP(0.0000028263*AW345*1000)*AX345*1000)^2)*1000</f>
        <v>37.292556127773729</v>
      </c>
      <c r="BD345" s="138">
        <f t="shared" ref="BD345:BD351" si="1246">AW345*1000-58</f>
        <v>930098.7</v>
      </c>
      <c r="BE345" s="150">
        <f t="shared" ref="BE345:BE351" si="1247">AY345/2*1000</f>
        <v>1467738.3309435681</v>
      </c>
      <c r="BF345" s="151">
        <f t="shared" ref="BF345:BF351" si="1248">AY345/AW345*100</f>
        <v>315.58947668571722</v>
      </c>
      <c r="BG345" s="152"/>
      <c r="BH345" s="152"/>
      <c r="BI345" s="152"/>
      <c r="BJ345" s="152"/>
      <c r="BK345" s="152"/>
      <c r="BL345" s="152"/>
      <c r="BM345" s="156"/>
      <c r="BN345" s="152"/>
      <c r="BO345" s="152"/>
      <c r="BP345" s="152"/>
      <c r="BQ345" s="152"/>
      <c r="BR345" s="152"/>
      <c r="BS345" s="152"/>
      <c r="BT345" s="152"/>
      <c r="BU345" s="152"/>
      <c r="BV345" s="152"/>
      <c r="BW345" s="152"/>
      <c r="BX345" s="152"/>
      <c r="BY345" s="152"/>
      <c r="BZ345" s="152"/>
      <c r="CA345" s="152"/>
      <c r="CB345" s="152"/>
      <c r="CC345" s="152"/>
      <c r="CD345" s="152"/>
      <c r="CE345" s="152"/>
      <c r="CF345" s="152"/>
      <c r="CG345" s="152"/>
      <c r="CH345" s="152"/>
      <c r="CI345" s="152"/>
      <c r="CJ345" s="152"/>
      <c r="CK345" s="152"/>
      <c r="CL345" s="152"/>
      <c r="CM345" s="152"/>
      <c r="CN345" s="152"/>
      <c r="CO345" s="152"/>
      <c r="CP345" s="152"/>
      <c r="CQ345" s="152"/>
      <c r="CR345" s="152"/>
      <c r="CS345" s="152"/>
      <c r="CT345" s="152"/>
      <c r="CU345" s="152"/>
      <c r="CV345" s="152"/>
      <c r="CW345" s="152"/>
      <c r="CX345" s="152"/>
      <c r="CY345" s="152"/>
      <c r="CZ345" s="152"/>
      <c r="DA345" s="152"/>
      <c r="DB345" s="152"/>
      <c r="DC345" s="152"/>
      <c r="DD345" s="152"/>
      <c r="DE345" s="152"/>
    </row>
    <row r="346" spans="1:109" ht="15" customHeight="1" x14ac:dyDescent="0.2">
      <c r="A346" s="9">
        <f>Input!A346</f>
        <v>8521</v>
      </c>
      <c r="B346" s="9" t="str">
        <f>Input!B346</f>
        <v>M39-62 47,4cm</v>
      </c>
      <c r="C346" s="9">
        <f>Input!O346</f>
        <v>2.1527974993843362</v>
      </c>
      <c r="D346" s="9">
        <f>C346*Input!P346/100</f>
        <v>6.1674254679881602E-3</v>
      </c>
      <c r="E346" s="11">
        <f>Input!M346</f>
        <v>1.069752693733063</v>
      </c>
      <c r="F346" s="12">
        <f>E346*Input!N346/100</f>
        <v>6.8300027477338025E-5</v>
      </c>
      <c r="G346" s="13">
        <f t="shared" si="1223"/>
        <v>147.49750141191473</v>
      </c>
      <c r="H346" s="12">
        <f>G346*Input!L346/100</f>
        <v>1.0507755144110462E-2</v>
      </c>
      <c r="I346" s="9">
        <v>0.3</v>
      </c>
      <c r="J346" s="21">
        <f>(((C346*$G$4*0.000000001*Input!G346*(234/233))-(I346*0.000000000000001))/Input!F346)*1000000000000</f>
        <v>36.007602090388339</v>
      </c>
      <c r="K346" s="9">
        <f>J346*Input!P346/100</f>
        <v>0.10315610373802191</v>
      </c>
      <c r="L346" s="14">
        <f t="shared" si="1224"/>
        <v>0.49795896330441869</v>
      </c>
      <c r="M346" s="22">
        <f>L346*Input!P346/100</f>
        <v>1.4265739314426663E-3</v>
      </c>
      <c r="N346" s="9">
        <v>5.0000000000000001E-3</v>
      </c>
      <c r="O346" s="21">
        <f>(((G346*$D$4*0.000000001*Input!G346*(238/236))-(N346*0.000000001))/Input!F346)*1000000</f>
        <v>0.24850312032730082</v>
      </c>
      <c r="P346" s="58">
        <f>O346*Input!N346/100</f>
        <v>1.5866068901710211E-5</v>
      </c>
      <c r="Q346" s="66">
        <f t="shared" si="1225"/>
        <v>0.18540797426065689</v>
      </c>
      <c r="R346" s="67">
        <f>Q346*Input!N346/100</f>
        <v>1.1837660994645136E-5</v>
      </c>
      <c r="S346" s="65">
        <f>Input!S346*0.0000028263/0.000000000155125</f>
        <v>2.6462892448606166</v>
      </c>
      <c r="T346" s="9">
        <f>S346*Input!T346/100</f>
        <v>1.4521375610408421E-3</v>
      </c>
      <c r="U346" s="9">
        <f>S346*1/((U345+U347)/2)</f>
        <v>2.6434842371745964</v>
      </c>
      <c r="V346" s="9">
        <f>U346*Input!T346/100</f>
        <v>1.4505983275546355E-3</v>
      </c>
      <c r="W346" s="3">
        <v>3.0000000000000001E-3</v>
      </c>
      <c r="X346" s="21">
        <f>((($L$4*0.000000001*Input!G346/Input!W346*(232/229))-(W346*0.000000001))/Input!F346)*1000000000</f>
        <v>0.11005595565901155</v>
      </c>
      <c r="Y346" s="21">
        <f>X346*Input!X346/100</f>
        <v>4.4302788072958738E-4</v>
      </c>
      <c r="Z346" s="21">
        <f t="shared" si="1226"/>
        <v>2.6872515348009946E-5</v>
      </c>
      <c r="AA346" s="21">
        <f>Z346*Input!X346/100</f>
        <v>1.081747321461502E-7</v>
      </c>
      <c r="AB346" s="14">
        <v>0.05</v>
      </c>
      <c r="AC346" s="14">
        <v>0</v>
      </c>
      <c r="AD346" s="21">
        <f>(((Input!G346*$L$4*0.000000001*Input!U346*(230/229))-((AB346*0.000000000000001)+(Input!G346*AC346*0.000000000000001)))/Input!F346)*1000000000000</f>
        <v>9.4397421544031364</v>
      </c>
      <c r="AE346" s="21">
        <f>AD346*Input!V346/100</f>
        <v>2.7881089039453726E-2</v>
      </c>
      <c r="AF346" s="21">
        <f t="shared" si="1227"/>
        <v>0.4303439088564876</v>
      </c>
      <c r="AG346" s="21">
        <f>AF346*Input!V346/100</f>
        <v>1.2710576882460343E-3</v>
      </c>
      <c r="AH346" s="9">
        <f t="shared" si="1228"/>
        <v>16014.277163241322</v>
      </c>
      <c r="AI346" s="3">
        <f t="shared" si="1229"/>
        <v>79.956234757388259</v>
      </c>
      <c r="AJ346" s="22">
        <f t="shared" si="1230"/>
        <v>1643.4842371745963</v>
      </c>
      <c r="AK346" s="3">
        <f t="shared" si="1231"/>
        <v>1.4505983275546355</v>
      </c>
      <c r="AL346" s="3">
        <f t="shared" si="1232"/>
        <v>2.3210647253579615</v>
      </c>
      <c r="AM346" s="3">
        <f t="shared" si="1233"/>
        <v>6.8570654934411246E-3</v>
      </c>
      <c r="AN346" s="9">
        <f>AL346*1/((AN345+AN347)/2)</f>
        <v>2.3195195112896707</v>
      </c>
      <c r="AO346" s="21">
        <f t="shared" si="1234"/>
        <v>6.8525005048167666E-3</v>
      </c>
      <c r="AP346" s="58">
        <f t="shared" si="1235"/>
        <v>164.9126</v>
      </c>
      <c r="AQ346" s="58">
        <f t="shared" si="1236"/>
        <v>1.0129999999999999</v>
      </c>
      <c r="AR346" s="58">
        <f t="shared" si="1237"/>
        <v>0.61426476812566166</v>
      </c>
      <c r="AS346" s="67">
        <f t="shared" si="1238"/>
        <v>1.449372145678646E-4</v>
      </c>
      <c r="AT346" s="67">
        <f t="shared" si="1239"/>
        <v>5.8351501810480165E-7</v>
      </c>
      <c r="AU346" s="58">
        <v>0.75</v>
      </c>
      <c r="AV346" s="58">
        <f t="shared" si="1240"/>
        <v>0.375</v>
      </c>
      <c r="AW346" s="58">
        <f t="shared" si="1241"/>
        <v>164.9093</v>
      </c>
      <c r="AX346" s="57">
        <f t="shared" si="1242"/>
        <v>0.93533619400000001</v>
      </c>
      <c r="AY346" s="47">
        <f t="shared" si="1243"/>
        <v>0.95438177609657049</v>
      </c>
      <c r="AZ346" s="9" t="str">
        <f>Input!B346</f>
        <v>M39-62 47,4cm</v>
      </c>
      <c r="BA346" s="48">
        <f>Input!E346</f>
        <v>47.4</v>
      </c>
      <c r="BB346" s="58">
        <f t="shared" si="1244"/>
        <v>2619.2857802599747</v>
      </c>
      <c r="BC346" s="22">
        <f t="shared" si="1245"/>
        <v>7.2999422492902912</v>
      </c>
      <c r="BD346" s="9">
        <f t="shared" si="1246"/>
        <v>164851.29999999999</v>
      </c>
      <c r="BE346" s="49">
        <f t="shared" si="1247"/>
        <v>477.19088804828522</v>
      </c>
      <c r="BF346" s="89">
        <f t="shared" si="1248"/>
        <v>0.57873132448962583</v>
      </c>
      <c r="BG346" s="85"/>
      <c r="BH346" s="85"/>
      <c r="BI346" s="85"/>
      <c r="BJ346" s="85"/>
      <c r="BK346" s="85"/>
      <c r="BL346" s="85"/>
      <c r="BM346" s="90"/>
      <c r="BN346" s="85"/>
      <c r="BO346" s="85"/>
      <c r="BP346" s="85"/>
      <c r="BQ346" s="85"/>
      <c r="BR346" s="85"/>
      <c r="BS346" s="85"/>
      <c r="BT346" s="85"/>
      <c r="BU346" s="85"/>
      <c r="BV346" s="85"/>
      <c r="BW346" s="85"/>
      <c r="BX346" s="85"/>
      <c r="BY346" s="85"/>
      <c r="BZ346" s="85"/>
      <c r="CA346" s="85"/>
      <c r="CB346" s="85"/>
      <c r="CC346" s="85"/>
      <c r="CD346" s="85"/>
      <c r="CE346" s="85"/>
      <c r="CF346" s="85"/>
      <c r="CG346" s="85"/>
      <c r="CH346" s="85"/>
      <c r="CI346" s="85"/>
      <c r="CJ346" s="85"/>
      <c r="CK346" s="85"/>
      <c r="CL346" s="85"/>
      <c r="CM346" s="85"/>
      <c r="CN346" s="85"/>
      <c r="CO346" s="85"/>
      <c r="CP346" s="85"/>
      <c r="CQ346" s="85"/>
      <c r="CR346" s="85"/>
      <c r="CS346" s="85"/>
      <c r="CT346" s="85"/>
      <c r="CU346" s="85"/>
      <c r="CV346" s="85"/>
      <c r="CW346" s="85"/>
      <c r="CX346" s="85"/>
      <c r="CY346" s="85"/>
      <c r="CZ346" s="85"/>
      <c r="DA346" s="85"/>
      <c r="DB346" s="85"/>
      <c r="DC346" s="85"/>
      <c r="DD346" s="85"/>
      <c r="DE346" s="85"/>
    </row>
    <row r="347" spans="1:109" s="155" customFormat="1" ht="15" customHeight="1" x14ac:dyDescent="0.2">
      <c r="A347" s="138">
        <f>Input!A347</f>
        <v>8307</v>
      </c>
      <c r="B347" s="138" t="str">
        <f>Input!B347</f>
        <v>Hu1-13</v>
      </c>
      <c r="C347" s="138">
        <f>Input!O347</f>
        <v>2.0838786992934857</v>
      </c>
      <c r="D347" s="138">
        <f>C347*Input!P347/100</f>
        <v>2.3031353090907532E-2</v>
      </c>
      <c r="E347" s="139">
        <f>Input!M347</f>
        <v>2.721223418292178</v>
      </c>
      <c r="F347" s="140">
        <f>E347*Input!N347/100</f>
        <v>4.5337403838975528E-4</v>
      </c>
      <c r="G347" s="141">
        <f t="shared" si="1223"/>
        <v>375.20228491412547</v>
      </c>
      <c r="H347" s="140">
        <f>G347*Input!L347/100</f>
        <v>3.7468716543192733E-2</v>
      </c>
      <c r="I347" s="138">
        <v>0</v>
      </c>
      <c r="J347" s="142">
        <f>(((C347*$G$4*0.000000001*Input!G347*(234/233))-(I347*0.000000000000001))/Input!F347)*1000000000000</f>
        <v>756.49698191765265</v>
      </c>
      <c r="K347" s="138">
        <f>J347*Input!P347/100</f>
        <v>8.3609228832073867</v>
      </c>
      <c r="L347" s="143">
        <f t="shared" si="1224"/>
        <v>10.461803368994438</v>
      </c>
      <c r="M347" s="144">
        <f>L347*Input!P347/100</f>
        <v>0.11562548599428936</v>
      </c>
      <c r="N347" s="138">
        <v>0</v>
      </c>
      <c r="O347" s="142">
        <f>(((G347*$D$4*0.000000001*Input!G347*(238/236))-(N347*0.000000001))/Input!F347)*1000000</f>
        <v>13.720732390006402</v>
      </c>
      <c r="P347" s="138">
        <f>O347*Input!N347/100</f>
        <v>2.2859658679647639E-3</v>
      </c>
      <c r="Q347" s="145">
        <f t="shared" si="1225"/>
        <v>10.237027182809944</v>
      </c>
      <c r="R347" s="146">
        <f>Q347*Input!N347/100</f>
        <v>1.7055572592010956E-3</v>
      </c>
      <c r="S347" s="144">
        <f>Input!S347*0.0000028263/0.000000000155125</f>
        <v>1.0007537917249125</v>
      </c>
      <c r="T347" s="138">
        <f>S347*Input!T347/100</f>
        <v>2.4481466185057705E-3</v>
      </c>
      <c r="U347" s="144">
        <f>S347</f>
        <v>1.0007537917249125</v>
      </c>
      <c r="V347" s="138">
        <f>U347*Input!T347/100</f>
        <v>2.4481466185057705E-3</v>
      </c>
      <c r="W347" s="147">
        <v>0</v>
      </c>
      <c r="X347" s="142">
        <f>((($L$4*0.000000001*Input!G347/Input!W347*(232/229))-(W347*0.000000001))/Input!F347)*1000000000</f>
        <v>0.90534176137414302</v>
      </c>
      <c r="Y347" s="142">
        <f>X347*Input!X347/100</f>
        <v>8.2271511167997941E-3</v>
      </c>
      <c r="Z347" s="142">
        <f t="shared" si="1226"/>
        <v>2.21058553642471E-4</v>
      </c>
      <c r="AA347" s="142">
        <f>Z347*Input!X347/100</f>
        <v>2.008834899781245E-6</v>
      </c>
      <c r="AB347" s="143">
        <v>0</v>
      </c>
      <c r="AC347" s="143">
        <v>0</v>
      </c>
      <c r="AD347" s="142">
        <f>(((Input!G347*$L$4*0.000000001*Input!U347*(230/229))-((AB347*0.000000000000001)+(Input!G347*AC347*0.000000000000001)))/Input!F347)*1000000000000</f>
        <v>224.45356996387255</v>
      </c>
      <c r="AE347" s="142">
        <f>AD347*Input!V347/100</f>
        <v>0.75795324414090604</v>
      </c>
      <c r="AF347" s="142">
        <f t="shared" si="1227"/>
        <v>10.23250689214969</v>
      </c>
      <c r="AG347" s="142">
        <f>AF347*Input!V347/100</f>
        <v>3.4553969428275898E-2</v>
      </c>
      <c r="AH347" s="138">
        <f t="shared" si="1228"/>
        <v>46288.672044327373</v>
      </c>
      <c r="AI347" s="147">
        <f t="shared" si="1229"/>
        <v>448.74506628875304</v>
      </c>
      <c r="AJ347" s="144">
        <f t="shared" si="1230"/>
        <v>0.75379172491252255</v>
      </c>
      <c r="AK347" s="147">
        <f t="shared" si="1231"/>
        <v>2.4481466185057705</v>
      </c>
      <c r="AL347" s="147">
        <f t="shared" si="1232"/>
        <v>0.99955843717326009</v>
      </c>
      <c r="AM347" s="147">
        <f t="shared" si="1233"/>
        <v>3.3794966623746795E-3</v>
      </c>
      <c r="AN347" s="138">
        <f>AF347/Q347</f>
        <v>0.99955843717326009</v>
      </c>
      <c r="AO347" s="142">
        <f t="shared" si="1234"/>
        <v>3.3794966623746795E-3</v>
      </c>
      <c r="AP347" s="138">
        <f t="shared" si="1235"/>
        <v>708.6241</v>
      </c>
      <c r="AQ347" s="138" t="e">
        <f t="shared" si="1236"/>
        <v>#VALUE!</v>
      </c>
      <c r="AR347" s="138" t="e">
        <f t="shared" si="1237"/>
        <v>#VALUE!</v>
      </c>
      <c r="AS347" s="146">
        <f t="shared" si="1238"/>
        <v>2.1594018428872923E-5</v>
      </c>
      <c r="AT347" s="146">
        <f t="shared" si="1239"/>
        <v>1.9626522947634182E-7</v>
      </c>
      <c r="AU347" s="138">
        <v>0.75</v>
      </c>
      <c r="AV347" s="138">
        <f t="shared" si="1240"/>
        <v>0.375</v>
      </c>
      <c r="AW347" s="138">
        <f t="shared" si="1241"/>
        <v>708.6223</v>
      </c>
      <c r="AX347" s="148">
        <f t="shared" si="1242"/>
        <v>312.93937484150001</v>
      </c>
      <c r="AY347" s="148">
        <f t="shared" si="1243"/>
        <v>347.75286524433807</v>
      </c>
      <c r="AZ347" s="138" t="str">
        <f>Input!B347</f>
        <v>Hu1-13</v>
      </c>
      <c r="BA347" s="149">
        <f>Input!E347</f>
        <v>0</v>
      </c>
      <c r="BB347" s="138">
        <f t="shared" si="1244"/>
        <v>5.5853105230740248</v>
      </c>
      <c r="BC347" s="144">
        <f t="shared" si="1245"/>
        <v>18.800456344384216</v>
      </c>
      <c r="BD347" s="138">
        <f t="shared" si="1246"/>
        <v>708564.3</v>
      </c>
      <c r="BE347" s="150">
        <f t="shared" si="1247"/>
        <v>173876.43262216903</v>
      </c>
      <c r="BF347" s="151">
        <f t="shared" si="1248"/>
        <v>49.074502064687785</v>
      </c>
      <c r="BG347" s="152"/>
      <c r="BH347" s="152"/>
      <c r="BI347" s="152"/>
      <c r="BJ347" s="152"/>
      <c r="BK347" s="152"/>
      <c r="BL347" s="152"/>
      <c r="BM347" s="156"/>
      <c r="BN347" s="152"/>
      <c r="BO347" s="152"/>
      <c r="BP347" s="152"/>
      <c r="BQ347" s="152"/>
      <c r="BR347" s="152"/>
      <c r="BS347" s="152"/>
      <c r="BT347" s="152"/>
      <c r="BU347" s="152"/>
      <c r="BV347" s="152"/>
      <c r="BW347" s="152"/>
      <c r="BX347" s="152"/>
      <c r="BY347" s="152"/>
      <c r="BZ347" s="152"/>
      <c r="CA347" s="152"/>
      <c r="CB347" s="152"/>
      <c r="CC347" s="152"/>
      <c r="CD347" s="152"/>
      <c r="CE347" s="152"/>
      <c r="CF347" s="152"/>
      <c r="CG347" s="152"/>
      <c r="CH347" s="152"/>
      <c r="CI347" s="152"/>
      <c r="CJ347" s="152"/>
      <c r="CK347" s="152"/>
      <c r="CL347" s="152"/>
      <c r="CM347" s="152"/>
      <c r="CN347" s="152"/>
      <c r="CO347" s="152"/>
      <c r="CP347" s="152"/>
      <c r="CQ347" s="152"/>
      <c r="CR347" s="152"/>
      <c r="CS347" s="152"/>
      <c r="CT347" s="152"/>
      <c r="CU347" s="152"/>
      <c r="CV347" s="152"/>
      <c r="CW347" s="152"/>
      <c r="CX347" s="152"/>
      <c r="CY347" s="152"/>
      <c r="CZ347" s="152"/>
      <c r="DA347" s="152"/>
      <c r="DB347" s="152"/>
      <c r="DC347" s="152"/>
      <c r="DD347" s="152"/>
      <c r="DE347" s="152"/>
    </row>
    <row r="348" spans="1:109" ht="15" customHeight="1" x14ac:dyDescent="0.2">
      <c r="A348" s="9">
        <f>Input!A348</f>
        <v>8522</v>
      </c>
      <c r="B348" s="9" t="str">
        <f>Input!B348</f>
        <v>M39-62 50,8cm</v>
      </c>
      <c r="C348" s="9">
        <f>Input!O348</f>
        <v>1.9760396094782218</v>
      </c>
      <c r="D348" s="9">
        <f>C348*Input!P348/100</f>
        <v>6.2717327319466469E-3</v>
      </c>
      <c r="E348" s="11">
        <f>Input!M348</f>
        <v>0.97867766364596598</v>
      </c>
      <c r="F348" s="12">
        <f>E348*Input!N348/100</f>
        <v>6.097374005459964E-5</v>
      </c>
      <c r="G348" s="13">
        <f t="shared" si="1223"/>
        <v>134.94007626350577</v>
      </c>
      <c r="H348" s="12">
        <f>G348*Input!L348/100</f>
        <v>1.3507781745876295E-2</v>
      </c>
      <c r="I348" s="9">
        <v>0.3</v>
      </c>
      <c r="J348" s="21">
        <f>(((C348*$G$4*0.000000001*Input!G348*(234/233))-(I348*0.000000000000001))/Input!F348)*1000000000000</f>
        <v>33.288656250779709</v>
      </c>
      <c r="K348" s="9">
        <f>J348*Input!P348/100</f>
        <v>0.10565453951890351</v>
      </c>
      <c r="L348" s="14">
        <f t="shared" si="1224"/>
        <v>0.46035791872017567</v>
      </c>
      <c r="M348" s="22">
        <f>L348*Input!P348/100</f>
        <v>1.4611254822015148E-3</v>
      </c>
      <c r="N348" s="9">
        <v>5.0000000000000001E-3</v>
      </c>
      <c r="O348" s="21">
        <f>(((G348*$D$4*0.000000001*Input!G348*(238/236))-(N348*0.000000001))/Input!F348)*1000000</f>
        <v>0.22897855730905295</v>
      </c>
      <c r="P348" s="58">
        <f>O348*Input!N348/100</f>
        <v>1.4265860507561396E-5</v>
      </c>
      <c r="Q348" s="66">
        <f t="shared" si="1225"/>
        <v>0.17084071380626104</v>
      </c>
      <c r="R348" s="67">
        <f>Q348*Input!N348/100</f>
        <v>1.0643746824218379E-5</v>
      </c>
      <c r="S348" s="65">
        <f>Input!S348*0.0000028263/0.000000000155125</f>
        <v>2.6726393219067033</v>
      </c>
      <c r="T348" s="9">
        <f>S348*Input!T348/100</f>
        <v>1.838199926212313E-3</v>
      </c>
      <c r="U348" s="9">
        <f>S348*1/((U347+U349)/2)</f>
        <v>2.6746838552438676</v>
      </c>
      <c r="V348" s="9">
        <f>U348*Input!T348/100</f>
        <v>1.8396061245716311E-3</v>
      </c>
      <c r="W348" s="3">
        <v>3.0000000000000001E-3</v>
      </c>
      <c r="X348" s="21">
        <f>((($L$4*0.000000001*Input!G348/Input!W348*(232/229))-(W348*0.000000001))/Input!F348)*1000000000</f>
        <v>2.355849292919257E-2</v>
      </c>
      <c r="Y348" s="21">
        <f>X348*Input!X348/100</f>
        <v>9.2048829702301178E-5</v>
      </c>
      <c r="Z348" s="21">
        <f t="shared" si="1226"/>
        <v>5.7523098956787241E-6</v>
      </c>
      <c r="AA348" s="21">
        <f>Z348*Input!X348/100</f>
        <v>2.2475690426108268E-8</v>
      </c>
      <c r="AB348" s="14">
        <v>0.05</v>
      </c>
      <c r="AC348" s="14">
        <v>0</v>
      </c>
      <c r="AD348" s="21">
        <f>(((Input!G348*$L$4*0.000000001*Input!U348*(230/229))-((AB348*0.000000000000001)+(Input!G348*AC348*0.000000000000001)))/Input!F348)*1000000000000</f>
        <v>8.8156351326223792</v>
      </c>
      <c r="AE348" s="21">
        <f>AD348*Input!V348/100</f>
        <v>2.3133331725976505E-2</v>
      </c>
      <c r="AF348" s="21">
        <f t="shared" si="1227"/>
        <v>0.40189179110742046</v>
      </c>
      <c r="AG348" s="21">
        <f>AF348*Input!V348/100</f>
        <v>1.0546144414746454E-3</v>
      </c>
      <c r="AH348" s="9">
        <f t="shared" si="1228"/>
        <v>69866.157838493964</v>
      </c>
      <c r="AI348" s="3">
        <f t="shared" si="1229"/>
        <v>328.83593626730942</v>
      </c>
      <c r="AJ348" s="22">
        <f t="shared" si="1230"/>
        <v>1674.6838552438676</v>
      </c>
      <c r="AK348" s="3">
        <f t="shared" si="1231"/>
        <v>1.8396061245716311</v>
      </c>
      <c r="AL348" s="3">
        <f t="shared" si="1232"/>
        <v>2.3524356820656869</v>
      </c>
      <c r="AM348" s="3">
        <f t="shared" si="1233"/>
        <v>6.1748257293812291E-3</v>
      </c>
      <c r="AN348" s="9">
        <f>AL348*1/((AN347+AN349)/2)</f>
        <v>2.3463360408013885</v>
      </c>
      <c r="AO348" s="21">
        <f t="shared" si="1234"/>
        <v>6.1588149954402644E-3</v>
      </c>
      <c r="AP348" s="58">
        <f t="shared" si="1235"/>
        <v>164.58609999999999</v>
      </c>
      <c r="AQ348" s="58">
        <f t="shared" si="1236"/>
        <v>0.80630000000000002</v>
      </c>
      <c r="AR348" s="58">
        <f t="shared" si="1237"/>
        <v>0.48989556226194075</v>
      </c>
      <c r="AS348" s="67">
        <f t="shared" si="1238"/>
        <v>3.367060326265103E-5</v>
      </c>
      <c r="AT348" s="67">
        <f t="shared" si="1239"/>
        <v>1.3157605696553048E-7</v>
      </c>
      <c r="AU348" s="58">
        <v>0.75</v>
      </c>
      <c r="AV348" s="58">
        <f t="shared" si="1240"/>
        <v>0.375</v>
      </c>
      <c r="AW348" s="58">
        <f t="shared" si="1241"/>
        <v>164.58539999999999</v>
      </c>
      <c r="AX348" s="57">
        <f t="shared" si="1242"/>
        <v>0.93291038469999998</v>
      </c>
      <c r="AY348" s="47">
        <f t="shared" si="1243"/>
        <v>0.85972275017620048</v>
      </c>
      <c r="AZ348" s="9" t="str">
        <f>Input!B348</f>
        <v>M39-62 50,8cm</v>
      </c>
      <c r="BA348" s="48">
        <f>Input!E348</f>
        <v>50.8</v>
      </c>
      <c r="BB348" s="58">
        <f t="shared" si="1244"/>
        <v>2666.5676480599877</v>
      </c>
      <c r="BC348" s="22">
        <f t="shared" si="1245"/>
        <v>7.6166635675385477</v>
      </c>
      <c r="BD348" s="9">
        <f t="shared" si="1246"/>
        <v>164527.4</v>
      </c>
      <c r="BE348" s="49">
        <f t="shared" si="1247"/>
        <v>429.86137508810026</v>
      </c>
      <c r="BF348" s="89">
        <f t="shared" si="1248"/>
        <v>0.52235663076810002</v>
      </c>
      <c r="BG348" s="85"/>
      <c r="BH348" s="85"/>
      <c r="BI348" s="85"/>
      <c r="BJ348" s="85"/>
      <c r="BK348" s="85"/>
      <c r="BL348" s="85"/>
      <c r="BM348" s="90"/>
      <c r="BN348" s="85"/>
      <c r="BO348" s="85"/>
      <c r="BP348" s="85"/>
      <c r="BQ348" s="85"/>
      <c r="BR348" s="85"/>
      <c r="BS348" s="85"/>
      <c r="BT348" s="85"/>
      <c r="BU348" s="85"/>
      <c r="BV348" s="85"/>
      <c r="BW348" s="85"/>
      <c r="BX348" s="85"/>
      <c r="BY348" s="85"/>
      <c r="BZ348" s="85"/>
      <c r="CA348" s="85"/>
      <c r="CB348" s="85"/>
      <c r="CC348" s="85"/>
      <c r="CD348" s="85"/>
      <c r="CE348" s="85"/>
      <c r="CF348" s="85"/>
      <c r="CG348" s="85"/>
      <c r="CH348" s="85"/>
      <c r="CI348" s="85"/>
      <c r="CJ348" s="85"/>
      <c r="CK348" s="85"/>
      <c r="CL348" s="85"/>
      <c r="CM348" s="85"/>
      <c r="CN348" s="85"/>
      <c r="CO348" s="85"/>
      <c r="CP348" s="85"/>
      <c r="CQ348" s="85"/>
      <c r="CR348" s="85"/>
      <c r="CS348" s="85"/>
      <c r="CT348" s="85"/>
      <c r="CU348" s="85"/>
      <c r="CV348" s="85"/>
      <c r="CW348" s="85"/>
      <c r="CX348" s="85"/>
      <c r="CY348" s="85"/>
      <c r="CZ348" s="85"/>
      <c r="DA348" s="85"/>
      <c r="DB348" s="85"/>
      <c r="DC348" s="85"/>
      <c r="DD348" s="85"/>
      <c r="DE348" s="85"/>
    </row>
    <row r="349" spans="1:109" s="155" customFormat="1" ht="15" customHeight="1" x14ac:dyDescent="0.2">
      <c r="A349" s="138">
        <f>Input!A349</f>
        <v>8307</v>
      </c>
      <c r="B349" s="138" t="str">
        <f>Input!B349</f>
        <v>Hu1-13</v>
      </c>
      <c r="C349" s="138">
        <f>Input!O349</f>
        <v>2.0756119012054346</v>
      </c>
      <c r="D349" s="138">
        <f>C349*Input!P349/100</f>
        <v>2.2491407197227361E-2</v>
      </c>
      <c r="E349" s="139">
        <f>Input!M349</f>
        <v>2.7198161674627399</v>
      </c>
      <c r="F349" s="140">
        <f>E349*Input!N349/100</f>
        <v>5.1828020792615663E-4</v>
      </c>
      <c r="G349" s="141">
        <f t="shared" si="1223"/>
        <v>375.00825316976255</v>
      </c>
      <c r="H349" s="140">
        <f>G349*Input!L349/100</f>
        <v>3.7405135009559866E-2</v>
      </c>
      <c r="I349" s="138">
        <v>0</v>
      </c>
      <c r="J349" s="142">
        <f>(((C349*$G$4*0.000000001*Input!G349*(234/233))-(I349*0.000000000000001))/Input!F349)*1000000000000</f>
        <v>753.49593977165159</v>
      </c>
      <c r="K349" s="138">
        <f>J349*Input!P349/100</f>
        <v>8.1649098239509303</v>
      </c>
      <c r="L349" s="143">
        <f t="shared" si="1224"/>
        <v>10.420301137546085</v>
      </c>
      <c r="M349" s="144">
        <f>L349*Input!P349/100</f>
        <v>0.11291476786492174</v>
      </c>
      <c r="N349" s="138">
        <v>0</v>
      </c>
      <c r="O349" s="142">
        <f>(((G349*$D$4*0.000000001*Input!G349*(238/236))-(N349*0.000000001))/Input!F349)*1000000</f>
        <v>13.713636863815298</v>
      </c>
      <c r="P349" s="138">
        <f>O349*Input!N349/100</f>
        <v>2.6132305007336011E-3</v>
      </c>
      <c r="Q349" s="145">
        <f t="shared" si="1225"/>
        <v>10.231733216538322</v>
      </c>
      <c r="R349" s="146">
        <f>Q349*Input!N349/100</f>
        <v>1.9497291332963194E-3</v>
      </c>
      <c r="S349" s="144">
        <f>Input!S349*0.0000028263/0.000000000155125</f>
        <v>0.99771740453766178</v>
      </c>
      <c r="T349" s="138">
        <f>S349*Input!T349/100</f>
        <v>2.3471711041331378E-3</v>
      </c>
      <c r="U349" s="144">
        <f>S349</f>
        <v>0.99771740453766178</v>
      </c>
      <c r="V349" s="138">
        <f>U349*Input!T349/100</f>
        <v>2.3471711041331378E-3</v>
      </c>
      <c r="W349" s="147">
        <v>0</v>
      </c>
      <c r="X349" s="142">
        <f>((($L$4*0.000000001*Input!G349/Input!W349*(232/229))-(W349*0.000000001))/Input!F349)*1000000000</f>
        <v>0.9109093434939397</v>
      </c>
      <c r="Y349" s="142">
        <f>X349*Input!X349/100</f>
        <v>5.581327206137022E-3</v>
      </c>
      <c r="Z349" s="142">
        <f t="shared" si="1226"/>
        <v>2.2241799789125932E-4</v>
      </c>
      <c r="AA349" s="142">
        <f>Z349*Input!X349/100</f>
        <v>1.3628004055853351E-6</v>
      </c>
      <c r="AB349" s="143">
        <v>0</v>
      </c>
      <c r="AC349" s="143">
        <v>0</v>
      </c>
      <c r="AD349" s="142">
        <f>(((Input!G349*$L$4*0.000000001*Input!U349*(230/229))-((AB349*0.000000000000001)+(Input!G349*AC349*0.000000000000001)))/Input!F349)*1000000000000</f>
        <v>225.70261304401205</v>
      </c>
      <c r="AE349" s="142">
        <f>AD349*Input!V349/100</f>
        <v>0.72298442549187103</v>
      </c>
      <c r="AF349" s="142">
        <f t="shared" si="1227"/>
        <v>10.289448922201499</v>
      </c>
      <c r="AG349" s="142">
        <f>AF349*Input!V349/100</f>
        <v>3.2959792610797879E-2</v>
      </c>
      <c r="AH349" s="138">
        <f t="shared" si="1228"/>
        <v>46261.763974838199</v>
      </c>
      <c r="AI349" s="147">
        <f t="shared" si="1229"/>
        <v>319.85421414749305</v>
      </c>
      <c r="AJ349" s="144">
        <f t="shared" si="1230"/>
        <v>-2.2825954623382216</v>
      </c>
      <c r="AK349" s="147">
        <f t="shared" si="1231"/>
        <v>2.3471711041331376</v>
      </c>
      <c r="AL349" s="147">
        <f t="shared" si="1232"/>
        <v>1.0056408532593371</v>
      </c>
      <c r="AM349" s="147">
        <f t="shared" si="1233"/>
        <v>3.2270252485899751E-3</v>
      </c>
      <c r="AN349" s="138">
        <f>AF349/Q349</f>
        <v>1.0056408532593371</v>
      </c>
      <c r="AO349" s="142">
        <f t="shared" si="1234"/>
        <v>3.2270252485899751E-3</v>
      </c>
      <c r="AP349" s="138" t="str">
        <f t="shared" si="1235"/>
        <v>Out of range</v>
      </c>
      <c r="AQ349" s="138" t="e">
        <f t="shared" si="1236"/>
        <v>#VALUE!</v>
      </c>
      <c r="AR349" s="138" t="e">
        <f t="shared" si="1237"/>
        <v>#VALUE!</v>
      </c>
      <c r="AS349" s="146">
        <f t="shared" si="1238"/>
        <v>2.1738056806616923E-5</v>
      </c>
      <c r="AT349" s="146">
        <f t="shared" si="1239"/>
        <v>1.3325790280945732E-7</v>
      </c>
      <c r="AU349" s="138">
        <v>0.75</v>
      </c>
      <c r="AV349" s="138">
        <f t="shared" si="1240"/>
        <v>0.375</v>
      </c>
      <c r="AW349" s="138" t="str">
        <f t="shared" si="1241"/>
        <v>Out of range</v>
      </c>
      <c r="AX349" s="148">
        <f t="shared" si="1242"/>
        <v>116.4542354048</v>
      </c>
      <c r="AY349" s="148" t="e">
        <f t="shared" si="1243"/>
        <v>#VALUE!</v>
      </c>
      <c r="AZ349" s="138" t="str">
        <f>Input!B349</f>
        <v>Hu1-13</v>
      </c>
      <c r="BA349" s="149">
        <f>Input!E349</f>
        <v>0</v>
      </c>
      <c r="BB349" s="138" t="e">
        <f t="shared" si="1244"/>
        <v>#VALUE!</v>
      </c>
      <c r="BC349" s="144" t="e">
        <f t="shared" si="1245"/>
        <v>#VALUE!</v>
      </c>
      <c r="BD349" s="138" t="e">
        <f t="shared" si="1246"/>
        <v>#VALUE!</v>
      </c>
      <c r="BE349" s="150" t="e">
        <f t="shared" si="1247"/>
        <v>#VALUE!</v>
      </c>
      <c r="BF349" s="151" t="e">
        <f t="shared" si="1248"/>
        <v>#VALUE!</v>
      </c>
      <c r="BG349" s="152"/>
      <c r="BH349" s="152"/>
      <c r="BI349" s="152"/>
      <c r="BJ349" s="152"/>
      <c r="BK349" s="152"/>
      <c r="BL349" s="152"/>
      <c r="BM349" s="156"/>
      <c r="BN349" s="152"/>
      <c r="BO349" s="152"/>
      <c r="BP349" s="152"/>
      <c r="BQ349" s="152"/>
      <c r="BR349" s="152"/>
      <c r="BS349" s="152"/>
      <c r="BT349" s="152"/>
      <c r="BU349" s="152"/>
      <c r="BV349" s="152"/>
      <c r="BW349" s="152"/>
      <c r="BX349" s="152"/>
      <c r="BY349" s="152"/>
      <c r="BZ349" s="152"/>
      <c r="CA349" s="152"/>
      <c r="CB349" s="152"/>
      <c r="CC349" s="152"/>
      <c r="CD349" s="152"/>
      <c r="CE349" s="152"/>
      <c r="CF349" s="152"/>
      <c r="CG349" s="152"/>
      <c r="CH349" s="152"/>
      <c r="CI349" s="152"/>
      <c r="CJ349" s="152"/>
      <c r="CK349" s="152"/>
      <c r="CL349" s="152"/>
      <c r="CM349" s="152"/>
      <c r="CN349" s="152"/>
      <c r="CO349" s="152"/>
      <c r="CP349" s="152"/>
      <c r="CQ349" s="152"/>
      <c r="CR349" s="152"/>
      <c r="CS349" s="152"/>
      <c r="CT349" s="152"/>
      <c r="CU349" s="152"/>
      <c r="CV349" s="152"/>
      <c r="CW349" s="152"/>
      <c r="CX349" s="152"/>
      <c r="CY349" s="152"/>
      <c r="CZ349" s="152"/>
      <c r="DA349" s="152"/>
      <c r="DB349" s="152"/>
      <c r="DC349" s="152"/>
      <c r="DD349" s="152"/>
      <c r="DE349" s="152"/>
    </row>
    <row r="350" spans="1:109" ht="15" customHeight="1" x14ac:dyDescent="0.2">
      <c r="A350" s="9">
        <f>Input!A350</f>
        <v>8523</v>
      </c>
      <c r="B350" s="9" t="str">
        <f>Input!B350</f>
        <v>M39-62 54,0cm</v>
      </c>
      <c r="C350" s="9">
        <f>Input!O350</f>
        <v>1.5259679675189577</v>
      </c>
      <c r="D350" s="9">
        <f>C350*Input!P350/100</f>
        <v>4.1052699119736103E-3</v>
      </c>
      <c r="E350" s="11">
        <f>Input!M350</f>
        <v>0.77412916078190697</v>
      </c>
      <c r="F350" s="12">
        <f>E350*Input!N350/100</f>
        <v>6.7104484091382025E-5</v>
      </c>
      <c r="G350" s="13">
        <f t="shared" si="1223"/>
        <v>106.73692868860932</v>
      </c>
      <c r="H350" s="12">
        <f>G350*Input!L350/100</f>
        <v>9.1357906484724211E-3</v>
      </c>
      <c r="I350" s="9">
        <v>0.3</v>
      </c>
      <c r="J350" s="21">
        <f>(((C350*$G$4*0.000000001*Input!G350*(234/233))-(I350*0.000000000000001))/Input!F350)*1000000000000</f>
        <v>26.038959795228969</v>
      </c>
      <c r="K350" s="9">
        <f>J350*Input!P350/100</f>
        <v>7.005190178418079E-2</v>
      </c>
      <c r="L350" s="14">
        <f t="shared" si="1224"/>
        <v>0.36009988647977242</v>
      </c>
      <c r="M350" s="22">
        <f>L350*Input!P350/100</f>
        <v>9.6876688157096361E-4</v>
      </c>
      <c r="N350" s="9">
        <v>5.0000000000000001E-3</v>
      </c>
      <c r="O350" s="21">
        <f>(((G350*$D$4*0.000000001*Input!G350*(238/236))-(N350*0.000000001))/Input!F350)*1000000</f>
        <v>0.1834598849959401</v>
      </c>
      <c r="P350" s="58">
        <f>O350*Input!N350/100</f>
        <v>1.590300631703651E-5</v>
      </c>
      <c r="Q350" s="66">
        <f t="shared" si="1225"/>
        <v>0.13687926972663217</v>
      </c>
      <c r="R350" s="67">
        <f>Q350*Input!N350/100</f>
        <v>1.1865219969925019E-5</v>
      </c>
      <c r="S350" s="65">
        <f>Input!S350*0.0000028263/0.000000000155125</f>
        <v>2.6090774316187089</v>
      </c>
      <c r="T350" s="9">
        <f>S350*Input!T350/100</f>
        <v>1.9151141307121541E-3</v>
      </c>
      <c r="U350" s="9">
        <f>S350*1/((U349+U351)/2)</f>
        <v>2.615046524950364</v>
      </c>
      <c r="V350" s="9">
        <f>U350*Input!T350/100</f>
        <v>1.9194955625732623E-3</v>
      </c>
      <c r="W350" s="3">
        <v>3.0000000000000001E-3</v>
      </c>
      <c r="X350" s="21">
        <f>((($L$4*0.000000001*Input!G350/Input!W350*(232/229))-(W350*0.000000001))/Input!F350)*1000000000</f>
        <v>0.24835707321949974</v>
      </c>
      <c r="Y350" s="21">
        <f>X350*Input!X350/100</f>
        <v>7.1334209269806868E-4</v>
      </c>
      <c r="Z350" s="21">
        <f t="shared" si="1226"/>
        <v>6.0641691055375058E-5</v>
      </c>
      <c r="AA350" s="21">
        <f>Z350*Input!X350/100</f>
        <v>1.7417772822583969E-7</v>
      </c>
      <c r="AB350" s="14">
        <v>0.05</v>
      </c>
      <c r="AC350" s="14">
        <v>0</v>
      </c>
      <c r="AD350" s="21">
        <f>(((Input!G350*$L$4*0.000000001*Input!U350*(230/229))-((AB350*0.000000000000001)+(Input!G350*AC350*0.000000000000001)))/Input!F350)*1000000000000</f>
        <v>6.9372869595156788</v>
      </c>
      <c r="AE350" s="21">
        <f>AD350*Input!V350/100</f>
        <v>1.8092602142952437E-2</v>
      </c>
      <c r="AF350" s="21">
        <f t="shared" si="1227"/>
        <v>0.31626067091510296</v>
      </c>
      <c r="AG350" s="21">
        <f>AF350*Input!V350/100</f>
        <v>8.2481502145179283E-4</v>
      </c>
      <c r="AH350" s="9">
        <f t="shared" si="1228"/>
        <v>5215.2350208424932</v>
      </c>
      <c r="AI350" s="3">
        <f t="shared" si="1229"/>
        <v>20.23320831640271</v>
      </c>
      <c r="AJ350" s="22">
        <f t="shared" si="1230"/>
        <v>1615.0465249503641</v>
      </c>
      <c r="AK350" s="3">
        <f t="shared" si="1231"/>
        <v>1.9194955625732624</v>
      </c>
      <c r="AL350" s="3">
        <f t="shared" si="1232"/>
        <v>2.3105081693285006</v>
      </c>
      <c r="AM350" s="3">
        <f t="shared" si="1233"/>
        <v>6.0291853798952327E-3</v>
      </c>
      <c r="AN350" s="9">
        <f>AL350*1/((AN349+AN351)/2)</f>
        <v>2.2975480379899218</v>
      </c>
      <c r="AO350" s="21">
        <f t="shared" si="1234"/>
        <v>5.9953663978092311E-3</v>
      </c>
      <c r="AP350" s="58">
        <f t="shared" si="1235"/>
        <v>165.56190000000001</v>
      </c>
      <c r="AQ350" s="58">
        <f t="shared" si="1236"/>
        <v>0.85629999999999995</v>
      </c>
      <c r="AR350" s="58">
        <f t="shared" si="1237"/>
        <v>0.51720836738404186</v>
      </c>
      <c r="AS350" s="67">
        <f t="shared" si="1238"/>
        <v>4.4303049816444336E-4</v>
      </c>
      <c r="AT350" s="67">
        <f t="shared" si="1239"/>
        <v>1.2730710281257402E-6</v>
      </c>
      <c r="AU350" s="58">
        <v>0.75</v>
      </c>
      <c r="AV350" s="58">
        <f t="shared" si="1240"/>
        <v>0.375</v>
      </c>
      <c r="AW350" s="58">
        <f t="shared" si="1241"/>
        <v>165.55170000000001</v>
      </c>
      <c r="AX350" s="57">
        <f t="shared" si="1242"/>
        <v>0.83254156270000002</v>
      </c>
      <c r="AY350" s="47">
        <f t="shared" si="1243"/>
        <v>0.8699616530799773</v>
      </c>
      <c r="AZ350" s="9" t="str">
        <f>Input!B350</f>
        <v>M39-62 54,0cm</v>
      </c>
      <c r="BA350" s="48">
        <f>Input!E350</f>
        <v>54</v>
      </c>
      <c r="BB350" s="58">
        <f t="shared" si="1244"/>
        <v>2578.6410464657015</v>
      </c>
      <c r="BC350" s="22">
        <f t="shared" si="1245"/>
        <v>6.7976507102336159</v>
      </c>
      <c r="BD350" s="9">
        <f t="shared" si="1246"/>
        <v>165493.70000000001</v>
      </c>
      <c r="BE350" s="49">
        <f t="shared" si="1247"/>
        <v>434.98082653998864</v>
      </c>
      <c r="BF350" s="89">
        <f t="shared" si="1248"/>
        <v>0.52549243111365052</v>
      </c>
      <c r="BG350" s="85"/>
      <c r="BH350" s="85"/>
      <c r="BI350" s="85"/>
      <c r="BJ350" s="85"/>
      <c r="BK350" s="85"/>
      <c r="BL350" s="85"/>
      <c r="BM350" s="90"/>
      <c r="BN350" s="85"/>
      <c r="BO350" s="85"/>
      <c r="BP350" s="85"/>
      <c r="BQ350" s="85"/>
      <c r="BR350" s="85"/>
      <c r="BS350" s="85"/>
      <c r="BT350" s="85"/>
      <c r="BU350" s="85"/>
      <c r="BV350" s="85"/>
      <c r="BW350" s="85"/>
      <c r="BX350" s="85"/>
      <c r="BY350" s="85"/>
      <c r="BZ350" s="85"/>
      <c r="CA350" s="85"/>
      <c r="CB350" s="85"/>
      <c r="CC350" s="85"/>
      <c r="CD350" s="85"/>
      <c r="CE350" s="85"/>
      <c r="CF350" s="85"/>
      <c r="CG350" s="85"/>
      <c r="CH350" s="85"/>
      <c r="CI350" s="85"/>
      <c r="CJ350" s="85"/>
      <c r="CK350" s="85"/>
      <c r="CL350" s="85"/>
      <c r="CM350" s="85"/>
      <c r="CN350" s="85"/>
      <c r="CO350" s="85"/>
      <c r="CP350" s="85"/>
      <c r="CQ350" s="85"/>
      <c r="CR350" s="85"/>
      <c r="CS350" s="85"/>
      <c r="CT350" s="85"/>
      <c r="CU350" s="85"/>
      <c r="CV350" s="85"/>
      <c r="CW350" s="85"/>
      <c r="CX350" s="85"/>
      <c r="CY350" s="85"/>
      <c r="CZ350" s="85"/>
      <c r="DA350" s="85"/>
      <c r="DB350" s="85"/>
      <c r="DC350" s="85"/>
      <c r="DD350" s="85"/>
      <c r="DE350" s="85"/>
    </row>
    <row r="351" spans="1:109" s="155" customFormat="1" ht="15" customHeight="1" x14ac:dyDescent="0.2">
      <c r="A351" s="138">
        <f>Input!A351</f>
        <v>8307</v>
      </c>
      <c r="B351" s="138" t="str">
        <f>Input!B351</f>
        <v>Hu1-13</v>
      </c>
      <c r="C351" s="138">
        <f>Input!O351</f>
        <v>2.0756119012054346</v>
      </c>
      <c r="D351" s="138">
        <f>C351*Input!P351/100</f>
        <v>2.2491407197227361E-2</v>
      </c>
      <c r="E351" s="139">
        <f>Input!M351</f>
        <v>2.7198161674627399</v>
      </c>
      <c r="F351" s="140">
        <f>E351*Input!N351/100</f>
        <v>5.1828020792615663E-4</v>
      </c>
      <c r="G351" s="141">
        <f t="shared" si="1223"/>
        <v>375.00825316976255</v>
      </c>
      <c r="H351" s="140">
        <f>G351*Input!L351/100</f>
        <v>3.7405135009559866E-2</v>
      </c>
      <c r="I351" s="138">
        <v>0</v>
      </c>
      <c r="J351" s="142">
        <f>(((C351*$G$4*0.000000001*Input!G351*(234/233))-(I351*0.000000000000001))/Input!F351)*1000000000000</f>
        <v>753.49593977165159</v>
      </c>
      <c r="K351" s="138">
        <f>J351*Input!P351/100</f>
        <v>8.1649098239509303</v>
      </c>
      <c r="L351" s="143">
        <f t="shared" si="1224"/>
        <v>10.420301137546085</v>
      </c>
      <c r="M351" s="144">
        <f>L351*Input!P351/100</f>
        <v>0.11291476786492174</v>
      </c>
      <c r="N351" s="138">
        <v>0</v>
      </c>
      <c r="O351" s="142">
        <f>(((G351*$D$4*0.000000001*Input!G351*(238/236))-(N351*0.000000001))/Input!F351)*1000000</f>
        <v>13.713636863815298</v>
      </c>
      <c r="P351" s="138">
        <f>O351*Input!N351/100</f>
        <v>2.6132305007336011E-3</v>
      </c>
      <c r="Q351" s="145">
        <f t="shared" si="1225"/>
        <v>10.231733216538322</v>
      </c>
      <c r="R351" s="146">
        <f>Q351*Input!N351/100</f>
        <v>1.9497291332963194E-3</v>
      </c>
      <c r="S351" s="144">
        <f>Input!S351*0.0000028263/0.000000000155125</f>
        <v>0.99771740453766178</v>
      </c>
      <c r="T351" s="138">
        <f>S351*Input!T351/100</f>
        <v>2.3471711041331378E-3</v>
      </c>
      <c r="U351" s="144">
        <f>S351</f>
        <v>0.99771740453766178</v>
      </c>
      <c r="V351" s="138">
        <f>U351*Input!T351/100</f>
        <v>2.3471711041331378E-3</v>
      </c>
      <c r="W351" s="147">
        <v>0</v>
      </c>
      <c r="X351" s="142">
        <f>((($L$4*0.000000001*Input!G351/Input!W351*(232/229))-(W351*0.000000001))/Input!F351)*1000000000</f>
        <v>0.9109093434939397</v>
      </c>
      <c r="Y351" s="142">
        <f>X351*Input!X351/100</f>
        <v>5.581327206137022E-3</v>
      </c>
      <c r="Z351" s="142">
        <f t="shared" si="1226"/>
        <v>2.2241799789125932E-4</v>
      </c>
      <c r="AA351" s="142">
        <f>Z351*Input!X351/100</f>
        <v>1.3628004055853351E-6</v>
      </c>
      <c r="AB351" s="143">
        <v>0</v>
      </c>
      <c r="AC351" s="143">
        <v>0</v>
      </c>
      <c r="AD351" s="142">
        <f>(((Input!G351*$L$4*0.000000001*Input!U351*(230/229))-((AB351*0.000000000000001)+(Input!G351*AC351*0.000000000000001)))/Input!F351)*1000000000000</f>
        <v>225.70261304401205</v>
      </c>
      <c r="AE351" s="142">
        <f>AD351*Input!V351/100</f>
        <v>0.72298442549187103</v>
      </c>
      <c r="AF351" s="142">
        <f t="shared" si="1227"/>
        <v>10.289448922201499</v>
      </c>
      <c r="AG351" s="142">
        <f>AF351*Input!V351/100</f>
        <v>3.2959792610797879E-2</v>
      </c>
      <c r="AH351" s="138">
        <f t="shared" si="1228"/>
        <v>46261.763974838199</v>
      </c>
      <c r="AI351" s="147">
        <f t="shared" si="1229"/>
        <v>319.85421414749305</v>
      </c>
      <c r="AJ351" s="144">
        <f t="shared" si="1230"/>
        <v>-2.2825954623382216</v>
      </c>
      <c r="AK351" s="147">
        <f t="shared" si="1231"/>
        <v>2.3471711041331376</v>
      </c>
      <c r="AL351" s="147">
        <f t="shared" si="1232"/>
        <v>1.0056408532593371</v>
      </c>
      <c r="AM351" s="147">
        <f t="shared" si="1233"/>
        <v>3.2270252485899751E-3</v>
      </c>
      <c r="AN351" s="138">
        <f>AF351/Q351</f>
        <v>1.0056408532593371</v>
      </c>
      <c r="AO351" s="142">
        <f t="shared" si="1234"/>
        <v>3.2270252485899751E-3</v>
      </c>
      <c r="AP351" s="138" t="str">
        <f t="shared" si="1235"/>
        <v>Out of range</v>
      </c>
      <c r="AQ351" s="138" t="e">
        <f t="shared" si="1236"/>
        <v>#VALUE!</v>
      </c>
      <c r="AR351" s="138" t="e">
        <f t="shared" si="1237"/>
        <v>#VALUE!</v>
      </c>
      <c r="AS351" s="146">
        <f t="shared" si="1238"/>
        <v>2.1738056806616923E-5</v>
      </c>
      <c r="AT351" s="146">
        <f t="shared" si="1239"/>
        <v>1.3325790280945732E-7</v>
      </c>
      <c r="AU351" s="138">
        <v>0.75</v>
      </c>
      <c r="AV351" s="138">
        <f t="shared" si="1240"/>
        <v>0.375</v>
      </c>
      <c r="AW351" s="138" t="str">
        <f t="shared" si="1241"/>
        <v>Out of range</v>
      </c>
      <c r="AX351" s="148">
        <f t="shared" si="1242"/>
        <v>155.01339074769999</v>
      </c>
      <c r="AY351" s="148" t="e">
        <f t="shared" si="1243"/>
        <v>#VALUE!</v>
      </c>
      <c r="AZ351" s="138" t="str">
        <f>Input!B351</f>
        <v>Hu1-13</v>
      </c>
      <c r="BA351" s="149">
        <f>Input!E351</f>
        <v>0</v>
      </c>
      <c r="BB351" s="138" t="e">
        <f t="shared" si="1244"/>
        <v>#VALUE!</v>
      </c>
      <c r="BC351" s="144" t="e">
        <f t="shared" si="1245"/>
        <v>#VALUE!</v>
      </c>
      <c r="BD351" s="138" t="e">
        <f t="shared" si="1246"/>
        <v>#VALUE!</v>
      </c>
      <c r="BE351" s="150" t="e">
        <f t="shared" si="1247"/>
        <v>#VALUE!</v>
      </c>
      <c r="BF351" s="151" t="e">
        <f t="shared" si="1248"/>
        <v>#VALUE!</v>
      </c>
      <c r="BG351" s="152"/>
      <c r="BH351" s="152"/>
      <c r="BI351" s="152"/>
      <c r="BJ351" s="152"/>
      <c r="BK351" s="152"/>
      <c r="BL351" s="152"/>
      <c r="BM351" s="156"/>
      <c r="BN351" s="152"/>
      <c r="BO351" s="152"/>
      <c r="BP351" s="152"/>
      <c r="BQ351" s="152"/>
      <c r="BR351" s="152"/>
      <c r="BS351" s="152"/>
      <c r="BT351" s="152"/>
      <c r="BU351" s="152"/>
      <c r="BV351" s="152"/>
      <c r="BW351" s="152"/>
      <c r="BX351" s="152"/>
      <c r="BY351" s="152"/>
      <c r="BZ351" s="152"/>
      <c r="CA351" s="152"/>
      <c r="CB351" s="152"/>
      <c r="CC351" s="152"/>
      <c r="CD351" s="152"/>
      <c r="CE351" s="152"/>
      <c r="CF351" s="152"/>
      <c r="CG351" s="152"/>
      <c r="CH351" s="152"/>
      <c r="CI351" s="152"/>
      <c r="CJ351" s="152"/>
      <c r="CK351" s="152"/>
      <c r="CL351" s="152"/>
      <c r="CM351" s="152"/>
      <c r="CN351" s="152"/>
      <c r="CO351" s="152"/>
      <c r="CP351" s="152"/>
      <c r="CQ351" s="152"/>
      <c r="CR351" s="152"/>
      <c r="CS351" s="152"/>
      <c r="CT351" s="152"/>
      <c r="CU351" s="152"/>
      <c r="CV351" s="152"/>
      <c r="CW351" s="152"/>
      <c r="CX351" s="152"/>
      <c r="CY351" s="152"/>
      <c r="CZ351" s="152"/>
      <c r="DA351" s="152"/>
      <c r="DB351" s="152"/>
      <c r="DC351" s="152"/>
      <c r="DD351" s="152"/>
      <c r="DE351" s="152"/>
    </row>
    <row r="352" spans="1:109" s="76" customFormat="1" ht="15" customHeight="1" x14ac:dyDescent="0.2">
      <c r="A352" s="58"/>
      <c r="B352" s="58"/>
      <c r="C352" s="58"/>
      <c r="D352" s="58"/>
      <c r="E352" s="60"/>
      <c r="F352" s="61"/>
      <c r="G352" s="59"/>
      <c r="H352" s="61"/>
      <c r="I352" s="58"/>
      <c r="J352" s="63"/>
      <c r="K352" s="58"/>
      <c r="L352" s="64"/>
      <c r="M352" s="65"/>
      <c r="N352" s="58"/>
      <c r="O352" s="63"/>
      <c r="P352" s="58"/>
      <c r="Q352" s="66"/>
      <c r="R352" s="67"/>
      <c r="S352" s="65"/>
      <c r="T352" s="58"/>
      <c r="U352" s="58"/>
      <c r="V352" s="58"/>
      <c r="W352" s="68"/>
      <c r="X352" s="63"/>
      <c r="Y352" s="63"/>
      <c r="Z352" s="63"/>
      <c r="AA352" s="63"/>
      <c r="AB352" s="64"/>
      <c r="AC352" s="64"/>
      <c r="AD352" s="63"/>
      <c r="AE352" s="63"/>
      <c r="AF352" s="63"/>
      <c r="AG352" s="63"/>
      <c r="AH352" s="58"/>
      <c r="AI352" s="68"/>
      <c r="AJ352" s="65"/>
      <c r="AK352" s="68"/>
      <c r="AL352" s="68"/>
      <c r="AM352" s="68"/>
      <c r="AN352" s="58"/>
      <c r="AO352" s="63"/>
      <c r="AP352" s="58"/>
      <c r="AQ352" s="58"/>
      <c r="AR352" s="58"/>
      <c r="AS352" s="67"/>
      <c r="AT352" s="67"/>
      <c r="AU352" s="58"/>
      <c r="AV352" s="58"/>
      <c r="AW352" s="58"/>
      <c r="AX352" s="57"/>
      <c r="AY352" s="57"/>
      <c r="AZ352" s="58"/>
      <c r="BA352" s="69"/>
      <c r="BB352" s="58"/>
      <c r="BC352" s="65"/>
      <c r="BD352" s="58"/>
      <c r="BE352" s="62"/>
      <c r="BF352" s="74"/>
      <c r="BG352" s="75"/>
      <c r="BH352" s="75"/>
      <c r="BI352" s="75"/>
      <c r="BJ352" s="75"/>
      <c r="BK352" s="75"/>
      <c r="BL352" s="75"/>
      <c r="BM352" s="103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</row>
    <row r="353" spans="1:109" s="155" customFormat="1" ht="15" customHeight="1" x14ac:dyDescent="0.2">
      <c r="A353" s="138">
        <f>Input!A353</f>
        <v>8307</v>
      </c>
      <c r="B353" s="138" t="str">
        <f>Input!B353</f>
        <v>Hu1-13</v>
      </c>
      <c r="C353" s="138">
        <f>Input!O353</f>
        <v>2.0977463264883878</v>
      </c>
      <c r="D353" s="138">
        <f>C353*Input!P353/100</f>
        <v>2.6175914199435716E-2</v>
      </c>
      <c r="E353" s="139">
        <f>Input!M353</f>
        <v>2.7200834175297137</v>
      </c>
      <c r="F353" s="140">
        <f>E353*Input!N353/100</f>
        <v>4.0298090269342787E-4</v>
      </c>
      <c r="G353" s="141">
        <f t="shared" ref="G353:G359" si="1249">E353*137.88</f>
        <v>375.0451016089969</v>
      </c>
      <c r="H353" s="140">
        <f>G353*Input!L353/100</f>
        <v>2.4427447491057644E-2</v>
      </c>
      <c r="I353" s="138">
        <v>0</v>
      </c>
      <c r="J353" s="142">
        <f>(((C353*$G$4*0.000000001*Input!G353*(234/233))-(I353*0.000000000000001))/Input!F353)*1000000000000</f>
        <v>761.53125676429272</v>
      </c>
      <c r="K353" s="138">
        <f>J353*Input!P353/100</f>
        <v>9.5024725275622686</v>
      </c>
      <c r="L353" s="143">
        <f t="shared" ref="L353:L359" si="1250">(J353/234)*602200000000*0.0000028263/(365.2425*24*60)</f>
        <v>10.531423730753867</v>
      </c>
      <c r="M353" s="144">
        <f>L353*Input!P353/100</f>
        <v>0.13141228779343561</v>
      </c>
      <c r="N353" s="138">
        <v>0</v>
      </c>
      <c r="O353" s="142">
        <f>(((G353*$D$4*0.000000001*Input!G353*(238/236))-(N353*0.000000001))/Input!F353)*1000000</f>
        <v>13.714984370464515</v>
      </c>
      <c r="P353" s="138">
        <f>O353*Input!N353/100</f>
        <v>2.0318776793453509E-3</v>
      </c>
      <c r="Q353" s="145">
        <f t="shared" ref="Q353:Q359" si="1251">(O353/238.05)*602200000000000000*0.00000000015512/(365.2425*24*60)</f>
        <v>10.232738590144111</v>
      </c>
      <c r="R353" s="146">
        <f>Q353*Input!N353/100</f>
        <v>1.5159822700684153E-3</v>
      </c>
      <c r="S353" s="144">
        <f>Input!S353*0.0000028263/0.000000000155125</f>
        <v>1.0012027892010311</v>
      </c>
      <c r="T353" s="138">
        <f>S353*Input!T353/100</f>
        <v>1.7379271298633571E-3</v>
      </c>
      <c r="U353" s="144">
        <f>S353</f>
        <v>1.0012027892010311</v>
      </c>
      <c r="V353" s="138">
        <f>U353*Input!T353/100</f>
        <v>1.7379271298633571E-3</v>
      </c>
      <c r="W353" s="147">
        <v>0</v>
      </c>
      <c r="X353" s="142">
        <f>((($L$4*0.000000001*Input!G353/Input!W353*(232/229))-(W353*0.000000001))/Input!F353)*1000000000</f>
        <v>0.87939335021387122</v>
      </c>
      <c r="Y353" s="142">
        <f>X353*Input!X353/100</f>
        <v>6.3512703340909303E-3</v>
      </c>
      <c r="Z353" s="142">
        <f t="shared" ref="Z353:Z359" si="1252">(X353/232)*6.022E+23*0.000000001*0.000000000049475/(365.2425*24*60)</f>
        <v>2.1472269409733802E-4</v>
      </c>
      <c r="AA353" s="142">
        <f>Z353*Input!X353/100</f>
        <v>1.5507984870989002E-6</v>
      </c>
      <c r="AB353" s="143">
        <v>0</v>
      </c>
      <c r="AC353" s="143">
        <v>0</v>
      </c>
      <c r="AD353" s="142">
        <f>(((Input!G353*$L$4*0.000000001*Input!U353*(230/229))-((AB353*0.000000000000001)+(Input!G353*AC353*0.000000000000001)))/Input!F353)*1000000000000</f>
        <v>224.7037369899613</v>
      </c>
      <c r="AE353" s="142">
        <f>AD353*Input!V353/100</f>
        <v>0.8350585034185346</v>
      </c>
      <c r="AF353" s="142">
        <f t="shared" ref="AF353:AF359" si="1253">(AD353/230)*602200000000*0.0000091577/(365.2425*24*60)</f>
        <v>10.243911637545603</v>
      </c>
      <c r="AG353" s="142">
        <f>AF353*Input!V353/100</f>
        <v>3.8069084367665436E-2</v>
      </c>
      <c r="AH353" s="138">
        <f t="shared" ref="AH353:AH359" si="1254">AF353/Z353</f>
        <v>47707.633702201201</v>
      </c>
      <c r="AI353" s="147">
        <f t="shared" ref="AI353:AI359" si="1255">AH353*SQRT((AG353/AF353)^2+(AA353/Z353)^2)</f>
        <v>387.49846478870694</v>
      </c>
      <c r="AJ353" s="144">
        <f t="shared" ref="AJ353:AJ359" si="1256">(U353-1)*1000</f>
        <v>1.2027892010311181</v>
      </c>
      <c r="AK353" s="147">
        <f t="shared" ref="AK353:AK359" si="1257">V353*1000</f>
        <v>1.737927129863357</v>
      </c>
      <c r="AL353" s="147">
        <f t="shared" ref="AL353:AL359" si="1258">AF353/Q353</f>
        <v>1.0010918921951406</v>
      </c>
      <c r="AM353" s="147">
        <f t="shared" ref="AM353:AM359" si="1259">AL353*SQRT((R353/Q353)^2+(AG353/AF353)^2)</f>
        <v>3.723277263718564E-3</v>
      </c>
      <c r="AN353" s="138">
        <f>AF353/Q353</f>
        <v>1.0010918921951406</v>
      </c>
      <c r="AO353" s="142">
        <f t="shared" ref="AO353:AO359" si="1260">AN353*SQRT((R353/Q353)^2+(AG353/AF353)^2)</f>
        <v>3.723277263718564E-3</v>
      </c>
      <c r="AP353" s="138">
        <f t="shared" ref="AP353:AP359" si="1261">ThU_Alter_Kombi(AN353,U353)</f>
        <v>803.52760000000001</v>
      </c>
      <c r="AQ353" s="138" t="e">
        <f t="shared" ref="AQ353:AQ359" si="1262">Montealter(AN353,AO353,U353,V353)</f>
        <v>#VALUE!</v>
      </c>
      <c r="AR353" s="138" t="e">
        <f t="shared" ref="AR353:AR359" si="1263">(AQ353/AP353)*100</f>
        <v>#VALUE!</v>
      </c>
      <c r="AS353" s="146">
        <f t="shared" ref="AS353:AS359" si="1264">Z353/Q353</f>
        <v>2.0983893236963266E-5</v>
      </c>
      <c r="AT353" s="146">
        <f t="shared" ref="AT353:AT359" si="1265">AS353*SQRT((Y353/X353)^2+(P353/O353)^2)</f>
        <v>1.5158451547669805E-7</v>
      </c>
      <c r="AU353" s="138">
        <v>0.75</v>
      </c>
      <c r="AV353" s="138">
        <f t="shared" ref="AV353:AV359" si="1266">AU353/2</f>
        <v>0.375</v>
      </c>
      <c r="AW353" s="138">
        <f t="shared" ref="AW353:AW359" si="1267">marincorr_age(AN353,U353,AS353,AU353)</f>
        <v>803.52589999999998</v>
      </c>
      <c r="AX353" s="148">
        <f t="shared" ref="AX353:AX359" si="1268">marincorr_age_error(AN353, AO353, U353, V353, AS353, AT353, AU353, AV353)</f>
        <v>324.32134264820002</v>
      </c>
      <c r="AY353" s="148">
        <f t="shared" ref="AY353:AY359" si="1269">SQRT(((AU353*EXP(-0.0000091577*AW353*1000))/(0.0000091577*(EXP(-0.0000091577*AW353*1000)+(AJ353/1000)*EXP(-(0.0000091577-0.0000028263)*AW353*1000)-AS353*AU353*EXP(-0.0000091577*AW353*1000))))^2*AT353^2+((AS353*EXP(-0.0000091577*AW353*1000))/(0.0000091577*(EXP(-0.0000091577*AW353*1000)+(AJ353/1000)*EXP(-(0.0000091577-0.0000028263)*AW353*1000)-AS353*AU353*EXP(-0.0000091577*AW353*1000))))^2*AV353^2+((0.0000091577/(0.0000091577-0.0000028263))*(EXP(-(0.0000091577-0.0000028263)*AW353*1000)-1)/(0.0000091577*(EXP(-0.0000091577*AW353*1000)+(AJ353/1000)*EXP(-(0.0000091577-0.0000028263)*AW353*1000)-AS353*AU353*EXP(-0.0000091577*AW353*1000))))^2*T353^2+(1/(0.0000091577*(EXP(-0.0000091577*AW353*1000)+(AJ353/1000)*EXP(-(0.0000091577-0.0000028263)*AW353*1000)-AS353*AU353*EXP(-0.0000091577*AW353*1000))))^2*AO353^2)/1000</f>
        <v>759.55932500668314</v>
      </c>
      <c r="AZ353" s="138" t="str">
        <f>Input!B353</f>
        <v>Hu1-13</v>
      </c>
      <c r="BA353" s="149">
        <f>Input!E353</f>
        <v>0</v>
      </c>
      <c r="BB353" s="138">
        <f t="shared" ref="BB353:BB359" si="1270">((U353-1)*EXP(0.0000028263*AW353*1000))*1000</f>
        <v>11.653988070382351</v>
      </c>
      <c r="BC353" s="144">
        <f t="shared" ref="BC353:BC359" si="1271">SQRT((EXP(0.0000028263*AW353*1000)*V353)^2+((U353-1)*0.0000028263*EXP(0.0000028263*AW353*1000)*AX353*1000)^2)*1000</f>
        <v>19.941558367857308</v>
      </c>
      <c r="BD353" s="138">
        <f t="shared" ref="BD353:BD359" si="1272">AW353*1000-58</f>
        <v>803467.9</v>
      </c>
      <c r="BE353" s="150">
        <f t="shared" ref="BE353:BE359" si="1273">AY353/2*1000</f>
        <v>379779.66250334156</v>
      </c>
      <c r="BF353" s="151">
        <f t="shared" ref="BF353:BF359" si="1274">AY353/AW353*100</f>
        <v>94.52829398612829</v>
      </c>
      <c r="BG353" s="152"/>
      <c r="BH353" s="152"/>
      <c r="BI353" s="152"/>
      <c r="BJ353" s="152"/>
      <c r="BK353" s="152"/>
      <c r="BL353" s="152"/>
      <c r="BM353" s="156"/>
      <c r="BN353" s="152"/>
      <c r="BO353" s="152"/>
      <c r="BP353" s="152"/>
      <c r="BQ353" s="152"/>
      <c r="BR353" s="152"/>
      <c r="BS353" s="152"/>
      <c r="BT353" s="152"/>
      <c r="BU353" s="152"/>
      <c r="BV353" s="152"/>
      <c r="BW353" s="152"/>
      <c r="BX353" s="152"/>
      <c r="BY353" s="152"/>
      <c r="BZ353" s="152"/>
      <c r="CA353" s="152"/>
      <c r="CB353" s="152"/>
      <c r="CC353" s="152"/>
      <c r="CD353" s="152"/>
      <c r="CE353" s="152"/>
      <c r="CF353" s="152"/>
      <c r="CG353" s="152"/>
      <c r="CH353" s="152"/>
      <c r="CI353" s="152"/>
      <c r="CJ353" s="152"/>
      <c r="CK353" s="152"/>
      <c r="CL353" s="152"/>
      <c r="CM353" s="152"/>
      <c r="CN353" s="152"/>
      <c r="CO353" s="152"/>
      <c r="CP353" s="152"/>
      <c r="CQ353" s="152"/>
      <c r="CR353" s="152"/>
      <c r="CS353" s="152"/>
      <c r="CT353" s="152"/>
      <c r="CU353" s="152"/>
      <c r="CV353" s="152"/>
      <c r="CW353" s="152"/>
      <c r="CX353" s="152"/>
      <c r="CY353" s="152"/>
      <c r="CZ353" s="152"/>
      <c r="DA353" s="152"/>
      <c r="DB353" s="152"/>
      <c r="DC353" s="152"/>
      <c r="DD353" s="152"/>
      <c r="DE353" s="152"/>
    </row>
    <row r="354" spans="1:109" ht="15" customHeight="1" x14ac:dyDescent="0.2">
      <c r="A354" s="9">
        <f>Input!A354</f>
        <v>8524</v>
      </c>
      <c r="B354" s="9" t="str">
        <f>Input!B354</f>
        <v>M39-62 Z1 1,8cm</v>
      </c>
      <c r="C354" s="9">
        <f>Input!O354</f>
        <v>1.5721053914794736</v>
      </c>
      <c r="D354" s="9">
        <f>C354*Input!P354/100</f>
        <v>5.5413805298629827E-3</v>
      </c>
      <c r="E354" s="11">
        <f>Input!M354</f>
        <v>0.75023020455892853</v>
      </c>
      <c r="F354" s="12">
        <f>E354*Input!N354/100</f>
        <v>4.2072370413889489E-5</v>
      </c>
      <c r="G354" s="13">
        <f t="shared" si="1249"/>
        <v>103.44174060458506</v>
      </c>
      <c r="H354" s="12">
        <f>G354*Input!L354/100</f>
        <v>1.7224747939182092E-2</v>
      </c>
      <c r="I354" s="9">
        <v>0.3</v>
      </c>
      <c r="J354" s="21">
        <f>(((C354*$G$4*0.000000001*Input!G354*(234/233))-(I354*0.000000000000001))/Input!F354)*1000000000000</f>
        <v>27.437763315341172</v>
      </c>
      <c r="K354" s="9">
        <f>J354*Input!P354/100</f>
        <v>9.671303733367137E-2</v>
      </c>
      <c r="L354" s="14">
        <f t="shared" si="1250"/>
        <v>0.37944432238508857</v>
      </c>
      <c r="M354" s="22">
        <f>L354*Input!P354/100</f>
        <v>1.3374710064781533E-3</v>
      </c>
      <c r="N354" s="9">
        <v>5.0000000000000001E-3</v>
      </c>
      <c r="O354" s="21">
        <f>(((G354*$D$4*0.000000001*Input!G354*(238/236))-(N354*0.000000001))/Input!F354)*1000000</f>
        <v>0.18184777191141277</v>
      </c>
      <c r="P354" s="58">
        <f>O354*Input!N354/100</f>
        <v>1.01978922900011E-5</v>
      </c>
      <c r="Q354" s="66">
        <f t="shared" si="1251"/>
        <v>0.13567647347647793</v>
      </c>
      <c r="R354" s="67">
        <f>Q354*Input!N354/100</f>
        <v>7.6086390735342161E-6</v>
      </c>
      <c r="S354" s="65">
        <f>Input!S354*0.0000028263/0.000000000155125</f>
        <v>2.7784233684851114</v>
      </c>
      <c r="T354" s="9">
        <f>S354*Input!T354/100</f>
        <v>2.4108113066490908E-3</v>
      </c>
      <c r="U354" s="9">
        <f>S354*1/((U353+U355)/2)</f>
        <v>2.7755720024888455</v>
      </c>
      <c r="V354" s="9">
        <f>U354*Input!T354/100</f>
        <v>2.40833720372397E-3</v>
      </c>
      <c r="W354" s="3">
        <v>3.0000000000000001E-3</v>
      </c>
      <c r="X354" s="21">
        <f>((($L$4*0.000000001*Input!G354/Input!W354*(232/229))-(W354*0.000000001))/Input!F354)*1000000000</f>
        <v>0.34431864589885991</v>
      </c>
      <c r="Y354" s="21">
        <f>X354*Input!X354/100</f>
        <v>9.7330040355901213E-4</v>
      </c>
      <c r="Z354" s="21">
        <f t="shared" si="1252"/>
        <v>8.4072761361420135E-5</v>
      </c>
      <c r="AA354" s="21">
        <f>Z354*Input!X354/100</f>
        <v>2.3765210956779521E-7</v>
      </c>
      <c r="AB354" s="14">
        <v>0.05</v>
      </c>
      <c r="AC354" s="14">
        <v>0</v>
      </c>
      <c r="AD354" s="21">
        <f>(((Input!G354*$L$4*0.000000001*Input!U354*(230/229))-((AB354*0.000000000000001)+(Input!G354*AC354*0.000000000000001)))/Input!F354)*1000000000000</f>
        <v>7.1001955233722072</v>
      </c>
      <c r="AE354" s="21">
        <f>AD354*Input!V354/100</f>
        <v>1.4139491051022199E-2</v>
      </c>
      <c r="AF354" s="21">
        <f t="shared" si="1253"/>
        <v>0.32368743183817694</v>
      </c>
      <c r="AG354" s="21">
        <f>AF354*Input!V354/100</f>
        <v>6.4459852277850237E-4</v>
      </c>
      <c r="AH354" s="9">
        <f t="shared" si="1254"/>
        <v>3850.0868366471041</v>
      </c>
      <c r="AI354" s="3">
        <f t="shared" si="1255"/>
        <v>13.312752958411778</v>
      </c>
      <c r="AJ354" s="22">
        <f t="shared" si="1256"/>
        <v>1775.5720024888456</v>
      </c>
      <c r="AK354" s="3">
        <f t="shared" si="1257"/>
        <v>2.4083372037239701</v>
      </c>
      <c r="AL354" s="3">
        <f t="shared" si="1258"/>
        <v>2.3857299909427132</v>
      </c>
      <c r="AM354" s="3">
        <f t="shared" si="1259"/>
        <v>4.7528804494472296E-3</v>
      </c>
      <c r="AN354" s="9">
        <f>AL354*1/((AN353+AN355)/2)</f>
        <v>2.3905724827113537</v>
      </c>
      <c r="AO354" s="21">
        <f t="shared" si="1260"/>
        <v>4.7625277207399407E-3</v>
      </c>
      <c r="AP354" s="58">
        <f t="shared" si="1261"/>
        <v>158.2619</v>
      </c>
      <c r="AQ354" s="58">
        <f t="shared" si="1262"/>
        <v>0.69</v>
      </c>
      <c r="AR354" s="58">
        <f t="shared" si="1263"/>
        <v>0.43598617228783426</v>
      </c>
      <c r="AS354" s="67">
        <f t="shared" si="1264"/>
        <v>6.1965615118965878E-4</v>
      </c>
      <c r="AT354" s="67">
        <f t="shared" si="1265"/>
        <v>1.7519534989459202E-6</v>
      </c>
      <c r="AU354" s="58">
        <v>0.75</v>
      </c>
      <c r="AV354" s="58">
        <f t="shared" si="1266"/>
        <v>0.375</v>
      </c>
      <c r="AW354" s="58">
        <f t="shared" si="1267"/>
        <v>158.24850000000001</v>
      </c>
      <c r="AX354" s="57">
        <f t="shared" si="1268"/>
        <v>0.63493600510000003</v>
      </c>
      <c r="AY354" s="47">
        <f t="shared" si="1269"/>
        <v>0.64652612097469497</v>
      </c>
      <c r="AZ354" s="9" t="str">
        <f>Input!B354</f>
        <v>M39-62 Z1 1,8cm</v>
      </c>
      <c r="BA354" s="48">
        <f>Input!E354</f>
        <v>1.8</v>
      </c>
      <c r="BB354" s="58">
        <f t="shared" si="1270"/>
        <v>2777.0254184501046</v>
      </c>
      <c r="BC354" s="22">
        <f t="shared" si="1271"/>
        <v>6.2467934193829517</v>
      </c>
      <c r="BD354" s="9">
        <f t="shared" si="1272"/>
        <v>158190.5</v>
      </c>
      <c r="BE354" s="49">
        <f t="shared" si="1273"/>
        <v>323.2630604873475</v>
      </c>
      <c r="BF354" s="89">
        <f t="shared" si="1274"/>
        <v>0.40855118435542515</v>
      </c>
      <c r="BG354" s="85"/>
      <c r="BH354" s="85"/>
      <c r="BI354" s="85"/>
      <c r="BJ354" s="85"/>
      <c r="BK354" s="85"/>
      <c r="BL354" s="85"/>
      <c r="BM354" s="90"/>
      <c r="BN354" s="85"/>
      <c r="BO354" s="85"/>
      <c r="BP354" s="85"/>
      <c r="BQ354" s="85"/>
      <c r="BR354" s="85"/>
      <c r="BS354" s="85"/>
      <c r="BT354" s="85"/>
      <c r="BU354" s="85"/>
      <c r="BV354" s="85"/>
      <c r="BW354" s="85"/>
      <c r="BX354" s="85"/>
      <c r="BY354" s="85"/>
      <c r="BZ354" s="85"/>
      <c r="CA354" s="85"/>
      <c r="CB354" s="85"/>
      <c r="CC354" s="85"/>
      <c r="CD354" s="85"/>
      <c r="CE354" s="85"/>
      <c r="CF354" s="85"/>
      <c r="CG354" s="85"/>
      <c r="CH354" s="85"/>
      <c r="CI354" s="85"/>
      <c r="CJ354" s="85"/>
      <c r="CK354" s="85"/>
      <c r="CL354" s="85"/>
      <c r="CM354" s="85"/>
      <c r="CN354" s="85"/>
      <c r="CO354" s="85"/>
      <c r="CP354" s="85"/>
      <c r="CQ354" s="85"/>
      <c r="CR354" s="85"/>
      <c r="CS354" s="85"/>
      <c r="CT354" s="85"/>
      <c r="CU354" s="85"/>
      <c r="CV354" s="85"/>
      <c r="CW354" s="85"/>
      <c r="CX354" s="85"/>
      <c r="CY354" s="85"/>
      <c r="CZ354" s="85"/>
      <c r="DA354" s="85"/>
      <c r="DB354" s="85"/>
      <c r="DC354" s="85"/>
      <c r="DD354" s="85"/>
      <c r="DE354" s="85"/>
    </row>
    <row r="355" spans="1:109" s="155" customFormat="1" ht="15" customHeight="1" x14ac:dyDescent="0.2">
      <c r="A355" s="138">
        <f>Input!A355</f>
        <v>8307</v>
      </c>
      <c r="B355" s="138" t="str">
        <f>Input!B355</f>
        <v>Hu1-13</v>
      </c>
      <c r="C355" s="138">
        <f>Input!O355</f>
        <v>2.0700671009818494</v>
      </c>
      <c r="D355" s="138">
        <f>C355*Input!P355/100</f>
        <v>3.0533773195664464E-2</v>
      </c>
      <c r="E355" s="139">
        <f>Input!M355</f>
        <v>2.7192906157999683</v>
      </c>
      <c r="F355" s="140">
        <f>E355*Input!N355/100</f>
        <v>4.0724363504162785E-4</v>
      </c>
      <c r="G355" s="141">
        <f t="shared" si="1249"/>
        <v>374.93579010649961</v>
      </c>
      <c r="H355" s="140">
        <f>G355*Input!L355/100</f>
        <v>2.7150512253728921E-2</v>
      </c>
      <c r="I355" s="138">
        <v>0</v>
      </c>
      <c r="J355" s="142">
        <f>(((C355*$G$4*0.000000001*Input!G355*(234/233))-(I355*0.000000000000001))/Input!F355)*1000000000000</f>
        <v>751.48304687347047</v>
      </c>
      <c r="K355" s="138">
        <f>J355*Input!P355/100</f>
        <v>11.084477842644883</v>
      </c>
      <c r="L355" s="143">
        <f t="shared" si="1250"/>
        <v>10.392464291918182</v>
      </c>
      <c r="M355" s="144">
        <f>L355*Input!P355/100</f>
        <v>0.15329027135543746</v>
      </c>
      <c r="N355" s="138">
        <v>0</v>
      </c>
      <c r="O355" s="142">
        <f>(((G355*$D$4*0.000000001*Input!G355*(238/236))-(N355*0.000000001))/Input!F355)*1000000</f>
        <v>13.710986969773691</v>
      </c>
      <c r="P355" s="138">
        <f>O355*Input!N355/100</f>
        <v>2.0533708832501528E-3</v>
      </c>
      <c r="Q355" s="145">
        <f t="shared" si="1251"/>
        <v>10.229756132767248</v>
      </c>
      <c r="R355" s="146">
        <f>Q355*Input!N355/100</f>
        <v>1.5320183318736434E-3</v>
      </c>
      <c r="S355" s="144">
        <f>Input!S355*0.0000028263/0.000000000155125</f>
        <v>1.0008518258431536</v>
      </c>
      <c r="T355" s="138">
        <f>S355*Input!T355/100</f>
        <v>2.5594421736782154E-3</v>
      </c>
      <c r="U355" s="144">
        <f>S355</f>
        <v>1.0008518258431536</v>
      </c>
      <c r="V355" s="138">
        <f>U355*Input!T355/100</f>
        <v>2.5594421736782154E-3</v>
      </c>
      <c r="W355" s="147">
        <v>0</v>
      </c>
      <c r="X355" s="142">
        <f>((($L$4*0.000000001*Input!G355/Input!W355*(232/229))-(W355*0.000000001))/Input!F355)*1000000000</f>
        <v>0.91267017529530725</v>
      </c>
      <c r="Y355" s="142">
        <f>X355*Input!X355/100</f>
        <v>6.8992109151566929E-3</v>
      </c>
      <c r="Z355" s="142">
        <f t="shared" si="1252"/>
        <v>2.2284794263458712E-4</v>
      </c>
      <c r="AA355" s="142">
        <f>Z355*Input!X355/100</f>
        <v>1.6845898988068547E-6</v>
      </c>
      <c r="AB355" s="143">
        <v>0</v>
      </c>
      <c r="AC355" s="143">
        <v>0</v>
      </c>
      <c r="AD355" s="142">
        <f>(((Input!G355*$L$4*0.000000001*Input!U355*(230/229))-((AB355*0.000000000000001)+(Input!G355*AC355*0.000000000000001)))/Input!F355)*1000000000000</f>
        <v>223.23912821994153</v>
      </c>
      <c r="AE355" s="142">
        <f>AD355*Input!V355/100</f>
        <v>0.8469997339662223</v>
      </c>
      <c r="AF355" s="142">
        <f t="shared" si="1253"/>
        <v>10.177142285933407</v>
      </c>
      <c r="AG355" s="142">
        <f>AF355*Input!V355/100</f>
        <v>3.8613467439405517E-2</v>
      </c>
      <c r="AH355" s="138">
        <f t="shared" si="1254"/>
        <v>45668.549440554103</v>
      </c>
      <c r="AI355" s="147">
        <f t="shared" si="1255"/>
        <v>386.26937638727304</v>
      </c>
      <c r="AJ355" s="144">
        <f t="shared" si="1256"/>
        <v>0.85182584315357524</v>
      </c>
      <c r="AK355" s="147">
        <f t="shared" si="1257"/>
        <v>2.5594421736782151</v>
      </c>
      <c r="AL355" s="147">
        <f t="shared" si="1258"/>
        <v>0.99485678386161014</v>
      </c>
      <c r="AM355" s="147">
        <f t="shared" si="1259"/>
        <v>3.7775617911751072E-3</v>
      </c>
      <c r="AN355" s="138">
        <f>AF355/Q355</f>
        <v>0.99485678386161014</v>
      </c>
      <c r="AO355" s="142">
        <f t="shared" si="1260"/>
        <v>3.7775617911751072E-3</v>
      </c>
      <c r="AP355" s="138">
        <f t="shared" si="1261"/>
        <v>552.66849999999999</v>
      </c>
      <c r="AQ355" s="138" t="e">
        <f t="shared" si="1262"/>
        <v>#VALUE!</v>
      </c>
      <c r="AR355" s="138" t="e">
        <f t="shared" si="1263"/>
        <v>#VALUE!</v>
      </c>
      <c r="AS355" s="146">
        <f t="shared" si="1264"/>
        <v>2.1784286911862541E-5</v>
      </c>
      <c r="AT355" s="146">
        <f t="shared" si="1265"/>
        <v>1.6470778335822228E-7</v>
      </c>
      <c r="AU355" s="138">
        <v>0.75</v>
      </c>
      <c r="AV355" s="138">
        <f t="shared" si="1266"/>
        <v>0.375</v>
      </c>
      <c r="AW355" s="138">
        <f t="shared" si="1267"/>
        <v>552.66669999999999</v>
      </c>
      <c r="AX355" s="148">
        <f t="shared" si="1268"/>
        <v>220.11892940140001</v>
      </c>
      <c r="AY355" s="148">
        <f t="shared" si="1269"/>
        <v>89.422377919915093</v>
      </c>
      <c r="AZ355" s="138" t="str">
        <f>Input!B355</f>
        <v>Hu1-13</v>
      </c>
      <c r="BA355" s="149">
        <f>Input!E355</f>
        <v>0</v>
      </c>
      <c r="BB355" s="138">
        <f t="shared" si="1270"/>
        <v>4.0618101000912947</v>
      </c>
      <c r="BC355" s="144">
        <f t="shared" si="1271"/>
        <v>12.463195090450295</v>
      </c>
      <c r="BD355" s="138">
        <f t="shared" si="1272"/>
        <v>552608.69999999995</v>
      </c>
      <c r="BE355" s="150">
        <f t="shared" si="1273"/>
        <v>44711.188959957544</v>
      </c>
      <c r="BF355" s="151">
        <f t="shared" si="1274"/>
        <v>16.18016390709176</v>
      </c>
      <c r="BG355" s="152"/>
      <c r="BH355" s="152"/>
      <c r="BI355" s="152"/>
      <c r="BJ355" s="152"/>
      <c r="BK355" s="152"/>
      <c r="BL355" s="152"/>
      <c r="BM355" s="156"/>
      <c r="BN355" s="152"/>
      <c r="BO355" s="152"/>
      <c r="BP355" s="152"/>
      <c r="BQ355" s="152"/>
      <c r="BR355" s="152"/>
      <c r="BS355" s="152"/>
      <c r="BT355" s="152"/>
      <c r="BU355" s="152"/>
      <c r="BV355" s="152"/>
      <c r="BW355" s="152"/>
      <c r="BX355" s="152"/>
      <c r="BY355" s="152"/>
      <c r="BZ355" s="152"/>
      <c r="CA355" s="152"/>
      <c r="CB355" s="152"/>
      <c r="CC355" s="152"/>
      <c r="CD355" s="152"/>
      <c r="CE355" s="152"/>
      <c r="CF355" s="152"/>
      <c r="CG355" s="152"/>
      <c r="CH355" s="152"/>
      <c r="CI355" s="152"/>
      <c r="CJ355" s="152"/>
      <c r="CK355" s="152"/>
      <c r="CL355" s="152"/>
      <c r="CM355" s="152"/>
      <c r="CN355" s="152"/>
      <c r="CO355" s="152"/>
      <c r="CP355" s="152"/>
      <c r="CQ355" s="152"/>
      <c r="CR355" s="152"/>
      <c r="CS355" s="152"/>
      <c r="CT355" s="152"/>
      <c r="CU355" s="152"/>
      <c r="CV355" s="152"/>
      <c r="CW355" s="152"/>
      <c r="CX355" s="152"/>
      <c r="CY355" s="152"/>
      <c r="CZ355" s="152"/>
      <c r="DA355" s="152"/>
      <c r="DB355" s="152"/>
      <c r="DC355" s="152"/>
      <c r="DD355" s="152"/>
      <c r="DE355" s="152"/>
    </row>
    <row r="356" spans="1:109" ht="15" customHeight="1" x14ac:dyDescent="0.2">
      <c r="A356" s="9">
        <f>Input!A356</f>
        <v>8525</v>
      </c>
      <c r="B356" s="9" t="str">
        <f>Input!B356</f>
        <v>M39-62 Z1 3,8cm</v>
      </c>
      <c r="C356" s="9">
        <f>Input!O356</f>
        <v>1.7165084594875417</v>
      </c>
      <c r="D356" s="9">
        <f>C356*Input!P356/100</f>
        <v>5.7951354519972312E-3</v>
      </c>
      <c r="E356" s="11">
        <f>Input!M356</f>
        <v>0.80938867170916184</v>
      </c>
      <c r="F356" s="12">
        <f>E356*Input!N356/100</f>
        <v>5.0120855565691428E-5</v>
      </c>
      <c r="G356" s="13">
        <f t="shared" si="1249"/>
        <v>111.59851005525923</v>
      </c>
      <c r="H356" s="12">
        <f>G356*Input!L356/100</f>
        <v>7.405986214522208E-3</v>
      </c>
      <c r="I356" s="9">
        <v>0.3</v>
      </c>
      <c r="J356" s="21">
        <f>(((C356*$G$4*0.000000001*Input!G356*(234/233))-(I356*0.000000000000001))/Input!F356)*1000000000000</f>
        <v>30.211442971610783</v>
      </c>
      <c r="K356" s="9">
        <f>J356*Input!P356/100</f>
        <v>0.10199740249054388</v>
      </c>
      <c r="L356" s="14">
        <f t="shared" si="1250"/>
        <v>0.41780229586822859</v>
      </c>
      <c r="M356" s="22">
        <f>L356*Input!P356/100</f>
        <v>1.4105499354396748E-3</v>
      </c>
      <c r="N356" s="9">
        <v>5.0000000000000001E-3</v>
      </c>
      <c r="O356" s="21">
        <f>(((G356*$D$4*0.000000001*Input!G356*(238/236))-(N356*0.000000001))/Input!F356)*1000000</f>
        <v>0.19784792942324211</v>
      </c>
      <c r="P356" s="58">
        <f>O356*Input!N356/100</f>
        <v>1.2251601537310203E-5</v>
      </c>
      <c r="Q356" s="66">
        <f t="shared" si="1251"/>
        <v>0.14761417787315709</v>
      </c>
      <c r="R356" s="67">
        <f>Q356*Input!N356/100</f>
        <v>9.1409098585547236E-6</v>
      </c>
      <c r="S356" s="65">
        <f>Input!S356*0.0000028263/0.000000000155125</f>
        <v>2.8013574507371573</v>
      </c>
      <c r="T356" s="9">
        <f>S356*Input!T356/100</f>
        <v>2.1883545665719582E-3</v>
      </c>
      <c r="U356" s="9">
        <f>S356*1/((U355+U357)/2)</f>
        <v>2.8009306744485758</v>
      </c>
      <c r="V356" s="9">
        <f>U356*Input!T356/100</f>
        <v>2.1880211789709661E-3</v>
      </c>
      <c r="W356" s="3">
        <v>3.0000000000000001E-3</v>
      </c>
      <c r="X356" s="21">
        <f>((($L$4*0.000000001*Input!G356/Input!W356*(232/229))-(W356*0.000000001))/Input!F356)*1000000000</f>
        <v>0.10863083113964042</v>
      </c>
      <c r="Y356" s="21">
        <f>X356*Input!X356/100</f>
        <v>2.8570214223263359E-4</v>
      </c>
      <c r="Z356" s="21">
        <f t="shared" si="1252"/>
        <v>2.6524540717374947E-5</v>
      </c>
      <c r="AA356" s="21">
        <f>Z356*Input!X356/100</f>
        <v>6.976028835634501E-8</v>
      </c>
      <c r="AB356" s="14">
        <v>0.05</v>
      </c>
      <c r="AC356" s="14">
        <v>0</v>
      </c>
      <c r="AD356" s="21">
        <f>(((Input!G356*$L$4*0.000000001*Input!U356*(230/229))-((AB356*0.000000000000001)+(Input!G356*AC356*0.000000000000001)))/Input!F356)*1000000000000</f>
        <v>7.82434995223075</v>
      </c>
      <c r="AE356" s="21">
        <f>AD356*Input!V356/100</f>
        <v>1.5244277759422947E-2</v>
      </c>
      <c r="AF356" s="21">
        <f t="shared" si="1253"/>
        <v>0.35670056317517657</v>
      </c>
      <c r="AG356" s="21">
        <f>AF356*Input!V356/100</f>
        <v>6.9496411780951752E-4</v>
      </c>
      <c r="AH356" s="9">
        <f t="shared" si="1254"/>
        <v>13447.944941852254</v>
      </c>
      <c r="AI356" s="3">
        <f t="shared" si="1255"/>
        <v>44.016027839301721</v>
      </c>
      <c r="AJ356" s="22">
        <f t="shared" si="1256"/>
        <v>1800.9306744485757</v>
      </c>
      <c r="AK356" s="3">
        <f t="shared" si="1257"/>
        <v>2.188021178970966</v>
      </c>
      <c r="AL356" s="3">
        <f t="shared" si="1258"/>
        <v>2.4164383686889797</v>
      </c>
      <c r="AM356" s="3">
        <f t="shared" si="1259"/>
        <v>4.71035414157857E-3</v>
      </c>
      <c r="AN356" s="9">
        <f>AL356*1/((AN355+AN357)/2)</f>
        <v>2.4266175717602363</v>
      </c>
      <c r="AO356" s="21">
        <f t="shared" si="1260"/>
        <v>4.7301964234947765E-3</v>
      </c>
      <c r="AP356" s="58">
        <f t="shared" si="1261"/>
        <v>159.8347</v>
      </c>
      <c r="AQ356" s="58">
        <f t="shared" si="1262"/>
        <v>0.56369999999999998</v>
      </c>
      <c r="AR356" s="58">
        <f t="shared" si="1263"/>
        <v>0.35267685928024389</v>
      </c>
      <c r="AS356" s="67">
        <f t="shared" si="1264"/>
        <v>1.7968830026724895E-4</v>
      </c>
      <c r="AT356" s="67">
        <f t="shared" si="1265"/>
        <v>4.7271626131044017E-7</v>
      </c>
      <c r="AU356" s="58">
        <v>0.75</v>
      </c>
      <c r="AV356" s="58">
        <f t="shared" si="1266"/>
        <v>0.375</v>
      </c>
      <c r="AW356" s="58">
        <f t="shared" si="1267"/>
        <v>159.83080000000001</v>
      </c>
      <c r="AX356" s="57">
        <f t="shared" si="1268"/>
        <v>0.63971811700000003</v>
      </c>
      <c r="AY356" s="47">
        <f t="shared" si="1269"/>
        <v>0.63366096749357725</v>
      </c>
      <c r="AZ356" s="9" t="str">
        <f>Input!B356</f>
        <v>M39-62 Z1 3,8cm</v>
      </c>
      <c r="BA356" s="48">
        <f>Input!E356</f>
        <v>3.8</v>
      </c>
      <c r="BB356" s="58">
        <f t="shared" si="1270"/>
        <v>2829.3114061954202</v>
      </c>
      <c r="BC356" s="22">
        <f t="shared" si="1271"/>
        <v>6.1631396525358992</v>
      </c>
      <c r="BD356" s="9">
        <f t="shared" si="1272"/>
        <v>159772.80000000002</v>
      </c>
      <c r="BE356" s="49">
        <f t="shared" si="1273"/>
        <v>316.83048374678862</v>
      </c>
      <c r="BF356" s="89">
        <f t="shared" si="1274"/>
        <v>0.39645735833993029</v>
      </c>
      <c r="BG356" s="85"/>
      <c r="BH356" s="85"/>
      <c r="BI356" s="85"/>
      <c r="BJ356" s="85"/>
      <c r="BK356" s="85"/>
      <c r="BL356" s="85"/>
      <c r="BM356" s="90"/>
      <c r="BN356" s="85"/>
      <c r="BO356" s="85"/>
      <c r="BP356" s="85"/>
      <c r="BQ356" s="85"/>
      <c r="BR356" s="85"/>
      <c r="BS356" s="85"/>
      <c r="BT356" s="85"/>
      <c r="BU356" s="85"/>
      <c r="BV356" s="85"/>
      <c r="BW356" s="85"/>
      <c r="BX356" s="85"/>
      <c r="BY356" s="85"/>
      <c r="BZ356" s="85"/>
      <c r="CA356" s="85"/>
      <c r="CB356" s="85"/>
      <c r="CC356" s="85"/>
      <c r="CD356" s="85"/>
      <c r="CE356" s="85"/>
      <c r="CF356" s="85"/>
      <c r="CG356" s="85"/>
      <c r="CH356" s="85"/>
      <c r="CI356" s="85"/>
      <c r="CJ356" s="85"/>
      <c r="CK356" s="85"/>
      <c r="CL356" s="85"/>
      <c r="CM356" s="85"/>
      <c r="CN356" s="85"/>
      <c r="CO356" s="85"/>
      <c r="CP356" s="85"/>
      <c r="CQ356" s="85"/>
      <c r="CR356" s="85"/>
      <c r="CS356" s="85"/>
      <c r="CT356" s="85"/>
      <c r="CU356" s="85"/>
      <c r="CV356" s="85"/>
      <c r="CW356" s="85"/>
      <c r="CX356" s="85"/>
      <c r="CY356" s="85"/>
      <c r="CZ356" s="85"/>
      <c r="DA356" s="85"/>
      <c r="DB356" s="85"/>
      <c r="DC356" s="85"/>
      <c r="DD356" s="85"/>
      <c r="DE356" s="85"/>
    </row>
    <row r="357" spans="1:109" s="155" customFormat="1" ht="15" customHeight="1" x14ac:dyDescent="0.2">
      <c r="A357" s="138">
        <f>Input!A357</f>
        <v>8307</v>
      </c>
      <c r="B357" s="138" t="str">
        <f>Input!B357</f>
        <v>Hu1-13</v>
      </c>
      <c r="C357" s="138">
        <f>Input!O357</f>
        <v>2.0767953532658736</v>
      </c>
      <c r="D357" s="138">
        <f>C357*Input!P357/100</f>
        <v>2.7515011313272789E-2</v>
      </c>
      <c r="E357" s="139">
        <f>Input!M357</f>
        <v>2.7199452431776803</v>
      </c>
      <c r="F357" s="140">
        <f>E357*Input!N357/100</f>
        <v>4.2387894456088002E-4</v>
      </c>
      <c r="G357" s="141">
        <f t="shared" si="1249"/>
        <v>375.02605012933856</v>
      </c>
      <c r="H357" s="140">
        <f>G357*Input!L357/100</f>
        <v>2.8813827930863026E-2</v>
      </c>
      <c r="I357" s="138">
        <v>0</v>
      </c>
      <c r="J357" s="142">
        <f>(((C357*$G$4*0.000000001*Input!G357*(234/233))-(I357*0.000000000000001))/Input!F357)*1000000000000</f>
        <v>753.92556070509158</v>
      </c>
      <c r="K357" s="138">
        <f>J357*Input!P357/100</f>
        <v>9.988596276250636</v>
      </c>
      <c r="L357" s="143">
        <f t="shared" si="1250"/>
        <v>10.426242482767924</v>
      </c>
      <c r="M357" s="144">
        <f>L357*Input!P357/100</f>
        <v>0.13813502587876716</v>
      </c>
      <c r="N357" s="138">
        <v>0</v>
      </c>
      <c r="O357" s="142">
        <f>(((G357*$D$4*0.000000001*Input!G357*(238/236))-(N357*0.000000001))/Input!F357)*1000000</f>
        <v>13.714287678934275</v>
      </c>
      <c r="P357" s="138">
        <f>O357*Input!N357/100</f>
        <v>2.1372480939945136E-3</v>
      </c>
      <c r="Q357" s="145">
        <f t="shared" si="1251"/>
        <v>10.232218789164808</v>
      </c>
      <c r="R357" s="146">
        <f>Q357*Input!N357/100</f>
        <v>1.5945990500161903E-3</v>
      </c>
      <c r="S357" s="144">
        <f>Input!S357*0.0000028263/0.000000000155125</f>
        <v>0.99945291307271777</v>
      </c>
      <c r="T357" s="138">
        <f>S357*Input!T357/100</f>
        <v>2.1455059097338978E-3</v>
      </c>
      <c r="U357" s="144">
        <f>S357</f>
        <v>0.99945291307271777</v>
      </c>
      <c r="V357" s="138">
        <f>U357*Input!T357/100</f>
        <v>2.1455059097338978E-3</v>
      </c>
      <c r="W357" s="147">
        <v>0</v>
      </c>
      <c r="X357" s="142">
        <f>((($L$4*0.000000001*Input!G357/Input!W357*(232/229))-(W357*0.000000001))/Input!F357)*1000000000</f>
        <v>0.90793963920625065</v>
      </c>
      <c r="Y357" s="142">
        <f>X357*Input!X357/100</f>
        <v>5.0486465124789407E-3</v>
      </c>
      <c r="Z357" s="142">
        <f t="shared" si="1252"/>
        <v>2.2169288107616177E-4</v>
      </c>
      <c r="AA357" s="142">
        <f>Z357*Input!X357/100</f>
        <v>1.2327350217521675E-6</v>
      </c>
      <c r="AB357" s="143">
        <v>0</v>
      </c>
      <c r="AC357" s="143">
        <v>0</v>
      </c>
      <c r="AD357" s="142">
        <f>(((Input!G357*$L$4*0.000000001*Input!U357*(230/229))-((AB357*0.000000000000001)+(Input!G357*AC357*0.000000000000001)))/Input!F357)*1000000000000</f>
        <v>223.71860327354474</v>
      </c>
      <c r="AE357" s="142">
        <f>AD357*Input!V357/100</f>
        <v>0.77420324601501289</v>
      </c>
      <c r="AF357" s="142">
        <f t="shared" si="1253"/>
        <v>10.199000845774529</v>
      </c>
      <c r="AG357" s="142">
        <f>AF357*Input!V357/100</f>
        <v>3.5294783023715734E-2</v>
      </c>
      <c r="AH357" s="138">
        <f t="shared" si="1254"/>
        <v>46005.08954669907</v>
      </c>
      <c r="AI357" s="147">
        <f t="shared" si="1255"/>
        <v>301.30904863677432</v>
      </c>
      <c r="AJ357" s="144">
        <f t="shared" si="1256"/>
        <v>-0.54708692728222541</v>
      </c>
      <c r="AK357" s="147">
        <f t="shared" si="1257"/>
        <v>2.145505909733898</v>
      </c>
      <c r="AL357" s="147">
        <f t="shared" si="1258"/>
        <v>0.99675359332372238</v>
      </c>
      <c r="AM357" s="147">
        <f t="shared" si="1259"/>
        <v>3.4528730944975738E-3</v>
      </c>
      <c r="AN357" s="138">
        <f>AF357/Q357</f>
        <v>0.99675359332372238</v>
      </c>
      <c r="AO357" s="142">
        <f t="shared" si="1260"/>
        <v>3.4528730944975738E-3</v>
      </c>
      <c r="AP357" s="138">
        <f t="shared" si="1261"/>
        <v>655.68110000000001</v>
      </c>
      <c r="AQ357" s="138" t="e">
        <f t="shared" si="1262"/>
        <v>#VALUE!</v>
      </c>
      <c r="AR357" s="138" t="e">
        <f t="shared" si="1263"/>
        <v>#VALUE!</v>
      </c>
      <c r="AS357" s="146">
        <f t="shared" si="1264"/>
        <v>2.1666159182495079E-5</v>
      </c>
      <c r="AT357" s="146">
        <f t="shared" si="1265"/>
        <v>1.2052313265160281E-7</v>
      </c>
      <c r="AU357" s="138">
        <v>0.75</v>
      </c>
      <c r="AV357" s="138">
        <f t="shared" si="1266"/>
        <v>0.375</v>
      </c>
      <c r="AW357" s="138">
        <f t="shared" si="1267"/>
        <v>655.67930000000001</v>
      </c>
      <c r="AX357" s="148">
        <f t="shared" si="1268"/>
        <v>287.12355114399998</v>
      </c>
      <c r="AY357" s="148">
        <f t="shared" si="1269"/>
        <v>204.72125111304257</v>
      </c>
      <c r="AZ357" s="138" t="str">
        <f>Input!B357</f>
        <v>Hu1-13</v>
      </c>
      <c r="BA357" s="149">
        <f>Input!E357</f>
        <v>0</v>
      </c>
      <c r="BB357" s="138">
        <f t="shared" si="1270"/>
        <v>-3.4903388836226701</v>
      </c>
      <c r="BC357" s="144">
        <f t="shared" si="1271"/>
        <v>13.978006997599598</v>
      </c>
      <c r="BD357" s="138">
        <f t="shared" si="1272"/>
        <v>655621.30000000005</v>
      </c>
      <c r="BE357" s="150">
        <f t="shared" si="1273"/>
        <v>102360.62555652128</v>
      </c>
      <c r="BF357" s="151">
        <f t="shared" si="1274"/>
        <v>31.222771728959959</v>
      </c>
      <c r="BG357" s="152"/>
      <c r="BH357" s="152"/>
      <c r="BI357" s="152"/>
      <c r="BJ357" s="152"/>
      <c r="BK357" s="152"/>
      <c r="BL357" s="152"/>
      <c r="BM357" s="156"/>
      <c r="BN357" s="152"/>
      <c r="BO357" s="152"/>
      <c r="BP357" s="152"/>
      <c r="BQ357" s="152"/>
      <c r="BR357" s="152"/>
      <c r="BS357" s="152"/>
      <c r="BT357" s="152"/>
      <c r="BU357" s="152"/>
      <c r="BV357" s="152"/>
      <c r="BW357" s="152"/>
      <c r="BX357" s="152"/>
      <c r="BY357" s="152"/>
      <c r="BZ357" s="152"/>
      <c r="CA357" s="152"/>
      <c r="CB357" s="152"/>
      <c r="CC357" s="152"/>
      <c r="CD357" s="152"/>
      <c r="CE357" s="152"/>
      <c r="CF357" s="152"/>
      <c r="CG357" s="152"/>
      <c r="CH357" s="152"/>
      <c r="CI357" s="152"/>
      <c r="CJ357" s="152"/>
      <c r="CK357" s="152"/>
      <c r="CL357" s="152"/>
      <c r="CM357" s="152"/>
      <c r="CN357" s="152"/>
      <c r="CO357" s="152"/>
      <c r="CP357" s="152"/>
      <c r="CQ357" s="152"/>
      <c r="CR357" s="152"/>
      <c r="CS357" s="152"/>
      <c r="CT357" s="152"/>
      <c r="CU357" s="152"/>
      <c r="CV357" s="152"/>
      <c r="CW357" s="152"/>
      <c r="CX357" s="152"/>
      <c r="CY357" s="152"/>
      <c r="CZ357" s="152"/>
      <c r="DA357" s="152"/>
      <c r="DB357" s="152"/>
      <c r="DC357" s="152"/>
      <c r="DD357" s="152"/>
      <c r="DE357" s="152"/>
    </row>
    <row r="358" spans="1:109" ht="15" customHeight="1" x14ac:dyDescent="0.2">
      <c r="A358" s="9">
        <f>Input!A358</f>
        <v>8526</v>
      </c>
      <c r="B358" s="9" t="str">
        <f>Input!B358</f>
        <v>M39-62 Z2 1,65cm</v>
      </c>
      <c r="C358" s="9">
        <f>Input!O358</f>
        <v>1.3885114328955079</v>
      </c>
      <c r="D358" s="9">
        <f>C358*Input!P358/100</f>
        <v>3.6060032570946455E-3</v>
      </c>
      <c r="E358" s="11">
        <f>Input!M358</f>
        <v>0.64750629585549757</v>
      </c>
      <c r="F358" s="12">
        <f>E358*Input!N358/100</f>
        <v>3.6860295887698474E-5</v>
      </c>
      <c r="G358" s="13">
        <f t="shared" si="1249"/>
        <v>89.278168072555999</v>
      </c>
      <c r="H358" s="12">
        <f>G358*Input!L358/100</f>
        <v>5.9603672183133191E-3</v>
      </c>
      <c r="I358" s="9">
        <v>0.3</v>
      </c>
      <c r="J358" s="21">
        <f>(((C358*$G$4*0.000000001*Input!G358*(234/233))-(I358*0.000000000000001))/Input!F358)*1000000000000</f>
        <v>25.190496855071299</v>
      </c>
      <c r="K358" s="9">
        <f>J358*Input!P358/100</f>
        <v>6.542042906898804E-2</v>
      </c>
      <c r="L358" s="14">
        <f t="shared" si="1250"/>
        <v>0.3483662607575555</v>
      </c>
      <c r="M358" s="22">
        <f>L358*Input!P358/100</f>
        <v>9.0471698049616523E-4</v>
      </c>
      <c r="N358" s="9">
        <v>5.0000000000000001E-3</v>
      </c>
      <c r="O358" s="21">
        <f>(((G358*$D$4*0.000000001*Input!G358*(238/236))-(N358*0.000000001))/Input!F358)*1000000</f>
        <v>0.16314486342292708</v>
      </c>
      <c r="P358" s="58">
        <f>O358*Input!N358/100</f>
        <v>9.2872733081027537E-6</v>
      </c>
      <c r="Q358" s="66">
        <f t="shared" si="1251"/>
        <v>0.12172224879283874</v>
      </c>
      <c r="R358" s="67">
        <f>Q358*Input!N358/100</f>
        <v>6.9292269980049335E-6</v>
      </c>
      <c r="S358" s="65">
        <f>Input!S358*0.0000028263/0.000000000155125</f>
        <v>2.8089036746898555</v>
      </c>
      <c r="T358" s="9">
        <f>S358*Input!T358/100</f>
        <v>2.4835969366171023E-3</v>
      </c>
      <c r="U358" s="9">
        <f>S358*1/((U357+U359)/2)</f>
        <v>2.8104377147477897</v>
      </c>
      <c r="V358" s="9">
        <f>U358*Input!T358/100</f>
        <v>2.4849533153433871E-3</v>
      </c>
      <c r="W358" s="3">
        <v>3.0000000000000001E-3</v>
      </c>
      <c r="X358" s="21">
        <f>((($L$4*0.000000001*Input!G358/Input!W358*(232/229))-(W358*0.000000001))/Input!F358)*1000000000</f>
        <v>1.5448149466783705</v>
      </c>
      <c r="Y358" s="21">
        <f>X358*Input!X358/100</f>
        <v>4.5366062357054017E-3</v>
      </c>
      <c r="Z358" s="21">
        <f t="shared" si="1252"/>
        <v>3.7719960828899057E-4</v>
      </c>
      <c r="AA358" s="21">
        <f>Z358*Input!X358/100</f>
        <v>1.1077094371392961E-6</v>
      </c>
      <c r="AB358" s="14">
        <v>0.05</v>
      </c>
      <c r="AC358" s="14">
        <v>0</v>
      </c>
      <c r="AD358" s="21">
        <f>(((Input!G358*$L$4*0.000000001*Input!U358*(230/229))-((AB358*0.000000000000001)+(Input!G358*AC358*0.000000000000001)))/Input!F358)*1000000000000</f>
        <v>6.4552900319415381</v>
      </c>
      <c r="AE358" s="21">
        <f>AD358*Input!V358/100</f>
        <v>1.7600527319068693E-2</v>
      </c>
      <c r="AF358" s="21">
        <f t="shared" si="1253"/>
        <v>0.29428714256270827</v>
      </c>
      <c r="AG358" s="21">
        <f>AF358*Input!V358/100</f>
        <v>8.0238205668471804E-4</v>
      </c>
      <c r="AH358" s="9">
        <f t="shared" si="1254"/>
        <v>780.18941720968303</v>
      </c>
      <c r="AI358" s="3">
        <f t="shared" si="1255"/>
        <v>3.1264053600045938</v>
      </c>
      <c r="AJ358" s="22">
        <f t="shared" si="1256"/>
        <v>1810.4377147477896</v>
      </c>
      <c r="AK358" s="3">
        <f t="shared" si="1257"/>
        <v>2.4849533153433869</v>
      </c>
      <c r="AL358" s="3">
        <f t="shared" si="1258"/>
        <v>2.4176939341924317</v>
      </c>
      <c r="AM358" s="3">
        <f t="shared" si="1259"/>
        <v>6.5933461958933527E-3</v>
      </c>
      <c r="AN358" s="9">
        <f>AL358*1/((AN357+AN359)/2)</f>
        <v>2.4232196398376016</v>
      </c>
      <c r="AO358" s="21">
        <f t="shared" si="1260"/>
        <v>6.608415469046564E-3</v>
      </c>
      <c r="AP358" s="58">
        <f t="shared" si="1261"/>
        <v>158.35079999999999</v>
      </c>
      <c r="AQ358" s="58">
        <f t="shared" si="1262"/>
        <v>0.753</v>
      </c>
      <c r="AR358" s="58">
        <f t="shared" si="1263"/>
        <v>0.47552648928833963</v>
      </c>
      <c r="AS358" s="67">
        <f t="shared" si="1264"/>
        <v>3.0988550739885958E-3</v>
      </c>
      <c r="AT358" s="67">
        <f t="shared" si="1265"/>
        <v>9.1020133931868352E-6</v>
      </c>
      <c r="AU358" s="58">
        <v>0.75</v>
      </c>
      <c r="AV358" s="58">
        <f t="shared" si="1266"/>
        <v>0.375</v>
      </c>
      <c r="AW358" s="58">
        <f t="shared" si="1267"/>
        <v>158.28460000000001</v>
      </c>
      <c r="AX358" s="57">
        <f t="shared" si="1268"/>
        <v>0.82625498259999997</v>
      </c>
      <c r="AY358" s="47">
        <f t="shared" si="1269"/>
        <v>0.84978484060945514</v>
      </c>
      <c r="AZ358" s="9" t="str">
        <f>Input!B358</f>
        <v>M39-62 Z2 1,65cm</v>
      </c>
      <c r="BA358" s="48">
        <f>Input!E358</f>
        <v>1.65</v>
      </c>
      <c r="BB358" s="58">
        <f t="shared" si="1270"/>
        <v>2831.844914133907</v>
      </c>
      <c r="BC358" s="22">
        <f t="shared" si="1271"/>
        <v>7.6707545600805584</v>
      </c>
      <c r="BD358" s="9">
        <f t="shared" si="1272"/>
        <v>158226.6</v>
      </c>
      <c r="BE358" s="49">
        <f t="shared" si="1273"/>
        <v>424.89242030472758</v>
      </c>
      <c r="BF358" s="89">
        <f t="shared" si="1274"/>
        <v>0.53687145850541063</v>
      </c>
      <c r="BG358" s="85"/>
      <c r="BH358" s="85"/>
      <c r="BI358" s="85"/>
      <c r="BJ358" s="85"/>
      <c r="BK358" s="85"/>
      <c r="BL358" s="85"/>
      <c r="BM358" s="90"/>
      <c r="BN358" s="85"/>
      <c r="BO358" s="85"/>
      <c r="BP358" s="85"/>
      <c r="BQ358" s="85"/>
      <c r="BR358" s="85"/>
      <c r="BS358" s="85"/>
      <c r="BT358" s="85"/>
      <c r="BU358" s="85"/>
      <c r="BV358" s="85"/>
      <c r="BW358" s="85"/>
      <c r="BX358" s="85"/>
      <c r="BY358" s="85"/>
      <c r="BZ358" s="85"/>
      <c r="CA358" s="85"/>
      <c r="CB358" s="85"/>
      <c r="CC358" s="85"/>
      <c r="CD358" s="85"/>
      <c r="CE358" s="85"/>
      <c r="CF358" s="85"/>
      <c r="CG358" s="85"/>
      <c r="CH358" s="85"/>
      <c r="CI358" s="85"/>
      <c r="CJ358" s="85"/>
      <c r="CK358" s="85"/>
      <c r="CL358" s="85"/>
      <c r="CM358" s="85"/>
      <c r="CN358" s="85"/>
      <c r="CO358" s="85"/>
      <c r="CP358" s="85"/>
      <c r="CQ358" s="85"/>
      <c r="CR358" s="85"/>
      <c r="CS358" s="85"/>
      <c r="CT358" s="85"/>
      <c r="CU358" s="85"/>
      <c r="CV358" s="85"/>
      <c r="CW358" s="85"/>
      <c r="CX358" s="85"/>
      <c r="CY358" s="85"/>
      <c r="CZ358" s="85"/>
      <c r="DA358" s="85"/>
      <c r="DB358" s="85"/>
      <c r="DC358" s="85"/>
      <c r="DD358" s="85"/>
      <c r="DE358" s="85"/>
    </row>
    <row r="359" spans="1:109" s="155" customFormat="1" ht="15" customHeight="1" x14ac:dyDescent="0.2">
      <c r="A359" s="138">
        <f>Input!A359</f>
        <v>8307</v>
      </c>
      <c r="B359" s="138" t="str">
        <f>Input!B359</f>
        <v>Hu1-13</v>
      </c>
      <c r="C359" s="138">
        <f>Input!O359</f>
        <v>2.0947804360666042</v>
      </c>
      <c r="D359" s="138">
        <f>C359*Input!P359/100</f>
        <v>2.6030587301113992E-2</v>
      </c>
      <c r="E359" s="139">
        <f>Input!M359</f>
        <v>2.7208277115050219</v>
      </c>
      <c r="F359" s="140">
        <f>E359*Input!N359/100</f>
        <v>3.7941292833119645E-4</v>
      </c>
      <c r="G359" s="141">
        <f t="shared" si="1249"/>
        <v>375.14772486231243</v>
      </c>
      <c r="H359" s="140">
        <f>G359*Input!L359/100</f>
        <v>2.6914278053813089E-2</v>
      </c>
      <c r="I359" s="138">
        <v>0</v>
      </c>
      <c r="J359" s="142">
        <f>(((C359*$G$4*0.000000001*Input!G359*(234/233))-(I359*0.000000000000001))/Input!F359)*1000000000000</f>
        <v>760.45456878166772</v>
      </c>
      <c r="K359" s="138">
        <f>J359*Input!P359/100</f>
        <v>9.4497154452958654</v>
      </c>
      <c r="L359" s="143">
        <f t="shared" si="1250"/>
        <v>10.516533918589079</v>
      </c>
      <c r="M359" s="144">
        <f>L359*Input!P359/100</f>
        <v>0.13068269569434504</v>
      </c>
      <c r="N359" s="138">
        <v>0</v>
      </c>
      <c r="O359" s="142">
        <f>(((G359*$D$4*0.000000001*Input!G359*(238/236))-(N359*0.000000001))/Input!F359)*1000000</f>
        <v>13.718737189283456</v>
      </c>
      <c r="P359" s="138">
        <f>O359*Input!N359/100</f>
        <v>1.913045147247838E-3</v>
      </c>
      <c r="Q359" s="145">
        <f t="shared" si="1251"/>
        <v>10.235538565186964</v>
      </c>
      <c r="R359" s="146">
        <f>Q359*Input!N359/100</f>
        <v>1.4273214153336922E-3</v>
      </c>
      <c r="S359" s="144">
        <f>Input!S359*0.0000028263/0.000000000155125</f>
        <v>0.99945541352005141</v>
      </c>
      <c r="T359" s="138">
        <f>S359*Input!T359/100</f>
        <v>1.4984764965881114E-3</v>
      </c>
      <c r="U359" s="144">
        <f>S359</f>
        <v>0.99945541352005141</v>
      </c>
      <c r="V359" s="138">
        <f>U359*Input!T359/100</f>
        <v>1.4984764965881114E-3</v>
      </c>
      <c r="W359" s="147">
        <v>0</v>
      </c>
      <c r="X359" s="142">
        <f>((($L$4*0.000000001*Input!G359/Input!W359*(232/229))-(W359*0.000000001))/Input!F359)*1000000000</f>
        <v>0.90744641564939355</v>
      </c>
      <c r="Y359" s="142">
        <f>X359*Input!X359/100</f>
        <v>5.5745035293164212E-3</v>
      </c>
      <c r="Z359" s="142">
        <f t="shared" si="1252"/>
        <v>2.2157244999615095E-4</v>
      </c>
      <c r="AA359" s="142">
        <f>Z359*Input!X359/100</f>
        <v>1.3611342589511669E-6</v>
      </c>
      <c r="AB359" s="143">
        <v>0</v>
      </c>
      <c r="AC359" s="143">
        <v>0</v>
      </c>
      <c r="AD359" s="142">
        <f>(((Input!G359*$L$4*0.000000001*Input!U359*(230/229))-((AB359*0.000000000000001)+(Input!G359*AC359*0.000000000000001)))/Input!F359)*1000000000000</f>
        <v>224.22500095692982</v>
      </c>
      <c r="AE359" s="142">
        <f>AD359*Input!V359/100</f>
        <v>0.88530512692828478</v>
      </c>
      <c r="AF359" s="142">
        <f t="shared" si="1253"/>
        <v>10.222086768561324</v>
      </c>
      <c r="AG359" s="142">
        <f>AF359*Input!V359/100</f>
        <v>4.0359753754004558E-2</v>
      </c>
      <c r="AH359" s="138">
        <f t="shared" si="1254"/>
        <v>46134.285958109402</v>
      </c>
      <c r="AI359" s="147">
        <f t="shared" si="1255"/>
        <v>336.8948164096177</v>
      </c>
      <c r="AJ359" s="144">
        <f t="shared" si="1256"/>
        <v>-0.54458647994859444</v>
      </c>
      <c r="AK359" s="147">
        <f t="shared" si="1257"/>
        <v>1.4984764965881114</v>
      </c>
      <c r="AL359" s="147">
        <f t="shared" si="1258"/>
        <v>0.99868577539521053</v>
      </c>
      <c r="AM359" s="147">
        <f t="shared" si="1259"/>
        <v>3.9455586968237411E-3</v>
      </c>
      <c r="AN359" s="138">
        <f>AF359/Q359</f>
        <v>0.99868577539521053</v>
      </c>
      <c r="AO359" s="142">
        <f t="shared" si="1260"/>
        <v>3.9455586968237411E-3</v>
      </c>
      <c r="AP359" s="138">
        <f t="shared" si="1261"/>
        <v>823.47540000000004</v>
      </c>
      <c r="AQ359" s="138" t="e">
        <f t="shared" si="1262"/>
        <v>#VALUE!</v>
      </c>
      <c r="AR359" s="138" t="e">
        <f t="shared" si="1263"/>
        <v>#VALUE!</v>
      </c>
      <c r="AS359" s="146">
        <f t="shared" si="1264"/>
        <v>2.1647366045765437E-5</v>
      </c>
      <c r="AT359" s="146">
        <f t="shared" si="1265"/>
        <v>1.3301546319078585E-7</v>
      </c>
      <c r="AU359" s="138">
        <v>0.75</v>
      </c>
      <c r="AV359" s="138">
        <f t="shared" si="1266"/>
        <v>0.375</v>
      </c>
      <c r="AW359" s="138">
        <f t="shared" si="1267"/>
        <v>823.47360000000003</v>
      </c>
      <c r="AX359" s="148">
        <f t="shared" si="1268"/>
        <v>328.83611278389998</v>
      </c>
      <c r="AY359" s="148">
        <f t="shared" si="1269"/>
        <v>930.13702747585808</v>
      </c>
      <c r="AZ359" s="138" t="str">
        <f>Input!B359</f>
        <v>Hu1-13</v>
      </c>
      <c r="BA359" s="149">
        <f>Input!E359</f>
        <v>0</v>
      </c>
      <c r="BB359" s="138">
        <f t="shared" si="1270"/>
        <v>-5.58260163727536</v>
      </c>
      <c r="BC359" s="144">
        <f t="shared" si="1271"/>
        <v>16.21358020974148</v>
      </c>
      <c r="BD359" s="138">
        <f t="shared" si="1272"/>
        <v>823415.6</v>
      </c>
      <c r="BE359" s="150">
        <f t="shared" si="1273"/>
        <v>465068.51373792905</v>
      </c>
      <c r="BF359" s="151">
        <f t="shared" si="1274"/>
        <v>112.95286545626455</v>
      </c>
      <c r="BG359" s="152"/>
      <c r="BH359" s="152"/>
      <c r="BI359" s="152"/>
      <c r="BJ359" s="152"/>
      <c r="BK359" s="152"/>
      <c r="BL359" s="152"/>
      <c r="BM359" s="156"/>
      <c r="BN359" s="152"/>
      <c r="BO359" s="152"/>
      <c r="BP359" s="152"/>
      <c r="BQ359" s="152"/>
      <c r="BR359" s="152"/>
      <c r="BS359" s="152"/>
      <c r="BT359" s="152"/>
      <c r="BU359" s="152"/>
      <c r="BV359" s="152"/>
      <c r="BW359" s="152"/>
      <c r="BX359" s="152"/>
      <c r="BY359" s="152"/>
      <c r="BZ359" s="152"/>
      <c r="CA359" s="152"/>
      <c r="CB359" s="152"/>
      <c r="CC359" s="152"/>
      <c r="CD359" s="152"/>
      <c r="CE359" s="152"/>
      <c r="CF359" s="152"/>
      <c r="CG359" s="152"/>
      <c r="CH359" s="152"/>
      <c r="CI359" s="152"/>
      <c r="CJ359" s="152"/>
      <c r="CK359" s="152"/>
      <c r="CL359" s="152"/>
      <c r="CM359" s="152"/>
      <c r="CN359" s="152"/>
      <c r="CO359" s="152"/>
      <c r="CP359" s="152"/>
      <c r="CQ359" s="152"/>
      <c r="CR359" s="152"/>
      <c r="CS359" s="152"/>
      <c r="CT359" s="152"/>
      <c r="CU359" s="152"/>
      <c r="CV359" s="152"/>
      <c r="CW359" s="152"/>
      <c r="CX359" s="152"/>
      <c r="CY359" s="152"/>
      <c r="CZ359" s="152"/>
      <c r="DA359" s="152"/>
      <c r="DB359" s="152"/>
      <c r="DC359" s="152"/>
      <c r="DD359" s="152"/>
      <c r="DE359" s="152"/>
    </row>
    <row r="360" spans="1:109" s="76" customFormat="1" ht="15" customHeight="1" x14ac:dyDescent="0.2">
      <c r="A360" s="58"/>
      <c r="B360" s="58"/>
      <c r="C360" s="58"/>
      <c r="D360" s="58"/>
      <c r="E360" s="60"/>
      <c r="F360" s="61"/>
      <c r="G360" s="59"/>
      <c r="H360" s="61"/>
      <c r="I360" s="58"/>
      <c r="J360" s="63"/>
      <c r="K360" s="58"/>
      <c r="L360" s="64"/>
      <c r="M360" s="65"/>
      <c r="N360" s="58"/>
      <c r="O360" s="63"/>
      <c r="P360" s="58"/>
      <c r="Q360" s="66"/>
      <c r="R360" s="67"/>
      <c r="S360" s="65"/>
      <c r="T360" s="58"/>
      <c r="U360" s="58"/>
      <c r="V360" s="58"/>
      <c r="W360" s="68"/>
      <c r="X360" s="63"/>
      <c r="Y360" s="63"/>
      <c r="Z360" s="63"/>
      <c r="AA360" s="63"/>
      <c r="AB360" s="64"/>
      <c r="AC360" s="64"/>
      <c r="AD360" s="63"/>
      <c r="AE360" s="63"/>
      <c r="AF360" s="63"/>
      <c r="AG360" s="63"/>
      <c r="AH360" s="58"/>
      <c r="AI360" s="68"/>
      <c r="AJ360" s="65"/>
      <c r="AK360" s="68"/>
      <c r="AL360" s="68"/>
      <c r="AM360" s="68"/>
      <c r="AN360" s="58"/>
      <c r="AO360" s="63"/>
      <c r="AP360" s="58"/>
      <c r="AQ360" s="58"/>
      <c r="AR360" s="58"/>
      <c r="AS360" s="67"/>
      <c r="AT360" s="67"/>
      <c r="AU360" s="58"/>
      <c r="AV360" s="58"/>
      <c r="AW360" s="58"/>
      <c r="AX360" s="57"/>
      <c r="AY360" s="57"/>
      <c r="AZ360" s="58"/>
      <c r="BA360" s="69"/>
      <c r="BB360" s="58"/>
      <c r="BC360" s="65"/>
      <c r="BD360" s="58"/>
      <c r="BE360" s="62"/>
      <c r="BF360" s="74"/>
      <c r="BG360" s="75"/>
      <c r="BH360" s="75"/>
      <c r="BI360" s="75"/>
      <c r="BJ360" s="75"/>
      <c r="BK360" s="75"/>
      <c r="BL360" s="75"/>
      <c r="BM360" s="103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</row>
    <row r="361" spans="1:109" s="155" customFormat="1" ht="15" customHeight="1" x14ac:dyDescent="0.2">
      <c r="A361" s="138">
        <f>Input!A361</f>
        <v>8307</v>
      </c>
      <c r="B361" s="138" t="str">
        <f>Input!B361</f>
        <v>Hu1-13</v>
      </c>
      <c r="C361" s="138">
        <f>Input!O361</f>
        <v>2.2618144609509634</v>
      </c>
      <c r="D361" s="138">
        <f>C361*Input!P361/100</f>
        <v>5.6882838825577965E-2</v>
      </c>
      <c r="E361" s="139">
        <f>Input!M361</f>
        <v>2.7202469476507174</v>
      </c>
      <c r="F361" s="140">
        <f>E361*Input!N361/100</f>
        <v>1.0267079132487984E-3</v>
      </c>
      <c r="G361" s="141">
        <f t="shared" ref="G361:G367" si="1275">E361*137.88</f>
        <v>375.06764914208088</v>
      </c>
      <c r="H361" s="140">
        <f>G361*Input!L361/100</f>
        <v>5.3821544662229097E-2</v>
      </c>
      <c r="I361" s="138">
        <v>0</v>
      </c>
      <c r="J361" s="142">
        <f>(((C361*$G$4*0.000000001*Input!G361*(234/233))-(I361*0.000000000000001))/Input!F361)*1000000000000</f>
        <v>821.09184855491787</v>
      </c>
      <c r="K361" s="138">
        <f>J361*Input!P361/100</f>
        <v>20.649808412095858</v>
      </c>
      <c r="L361" s="143">
        <f t="shared" ref="L361:L367" si="1276">(J361/234)*602200000000*0.0000028263/(365.2425*24*60)</f>
        <v>11.355103421153865</v>
      </c>
      <c r="M361" s="144">
        <f>L361*Input!P361/100</f>
        <v>0.28557184017724246</v>
      </c>
      <c r="N361" s="138">
        <v>0</v>
      </c>
      <c r="O361" s="142">
        <f>(((G361*$D$4*0.000000001*Input!G361*(238/236))-(N361*0.000000001))/Input!F361)*1000000</f>
        <v>13.715808908800073</v>
      </c>
      <c r="P361" s="138">
        <f>O361*Input!N361/100</f>
        <v>5.1767835105688206E-3</v>
      </c>
      <c r="Q361" s="145">
        <f t="shared" ref="Q361:Q367" si="1277">(O361/238.05)*602200000000000000*0.00000000015512/(365.2425*24*60)</f>
        <v>10.233353777520007</v>
      </c>
      <c r="R361" s="146">
        <f>Q361*Input!N361/100</f>
        <v>3.8623939313774912E-3</v>
      </c>
      <c r="S361" s="144">
        <f>Input!S361*0.0000028263/0.000000000155125</f>
        <v>1.0020374297515431</v>
      </c>
      <c r="T361" s="138">
        <f>S361*Input!T361/100</f>
        <v>3.997566137541069E-3</v>
      </c>
      <c r="U361" s="144">
        <f>S361</f>
        <v>1.0020374297515431</v>
      </c>
      <c r="V361" s="138">
        <f>U361*Input!T361/100</f>
        <v>3.997566137541069E-3</v>
      </c>
      <c r="W361" s="147">
        <v>0</v>
      </c>
      <c r="X361" s="142">
        <f>((($L$4*0.000000001*Input!G361/Input!W361*(232/229))-(W361*0.000000001))/Input!F361)*1000000000</f>
        <v>0.83511299612327117</v>
      </c>
      <c r="Y361" s="142">
        <f>X361*Input!X361/100</f>
        <v>1.7222075755658504E-2</v>
      </c>
      <c r="Z361" s="142">
        <f t="shared" ref="Z361:Z367" si="1278">(X361/232)*6.022E+23*0.000000001*0.000000000049475/(365.2425*24*60)</f>
        <v>2.0391069861931292E-4</v>
      </c>
      <c r="AA361" s="142">
        <f>Z361*Input!X361/100</f>
        <v>4.2051381253952907E-6</v>
      </c>
      <c r="AB361" s="143">
        <v>0</v>
      </c>
      <c r="AC361" s="143">
        <v>0</v>
      </c>
      <c r="AD361" s="142">
        <f>(((Input!G361*$L$4*0.000000001*Input!U361*(230/229))-((AB361*0.000000000000001)+(Input!G361*AC361*0.000000000000001)))/Input!F361)*1000000000000</f>
        <v>224.53136061236543</v>
      </c>
      <c r="AE361" s="142">
        <f>AD361*Input!V361/100</f>
        <v>1.0654851994400714</v>
      </c>
      <c r="AF361" s="142">
        <f t="shared" ref="AF361:AF367" si="1279">(AD361/230)*602200000000*0.0000091577/(365.2425*24*60)</f>
        <v>10.236053252971557</v>
      </c>
      <c r="AG361" s="142">
        <f>AF361*Input!V361/100</f>
        <v>4.8573897258612844E-2</v>
      </c>
      <c r="AH361" s="138">
        <f t="shared" ref="AH361:AH367" si="1280">AF361/Z361</f>
        <v>50198.7062095332</v>
      </c>
      <c r="AI361" s="147">
        <f t="shared" ref="AI361:AI367" si="1281">AH361*SQRT((AG361/AF361)^2+(AA361/Z361)^2)</f>
        <v>1062.2738964802802</v>
      </c>
      <c r="AJ361" s="144">
        <f t="shared" ref="AJ361:AJ367" si="1282">(U361-1)*1000</f>
        <v>2.037429751543085</v>
      </c>
      <c r="AK361" s="147">
        <f t="shared" ref="AK361:AK367" si="1283">V361*1000</f>
        <v>3.9975661375410692</v>
      </c>
      <c r="AL361" s="147">
        <f t="shared" ref="AL361:AL367" si="1284">AF361/Q361</f>
        <v>1.000263791862398</v>
      </c>
      <c r="AM361" s="147">
        <f t="shared" ref="AM361:AM367" si="1285">AL361*SQRT((R361/Q361)^2+(AG361/AF361)^2)</f>
        <v>4.7616155816052486E-3</v>
      </c>
      <c r="AN361" s="138">
        <f>AF361/Q361</f>
        <v>1.000263791862398</v>
      </c>
      <c r="AO361" s="142">
        <f t="shared" ref="AO361:AO367" si="1286">AN361*SQRT((R361/Q361)^2+(AG361/AF361)^2)</f>
        <v>4.7616155816052486E-3</v>
      </c>
      <c r="AP361" s="138">
        <f t="shared" ref="AP361:AP367" si="1287">ThU_Alter_Kombi(AN361,U361)</f>
        <v>648.53030000000001</v>
      </c>
      <c r="AQ361" s="138" t="e">
        <f t="shared" ref="AQ361:AQ367" si="1288">Montealter(AN361,AO361,U361,V361)</f>
        <v>#VALUE!</v>
      </c>
      <c r="AR361" s="138" t="e">
        <f t="shared" ref="AR361:AR367" si="1289">(AQ361/AP361)*100</f>
        <v>#VALUE!</v>
      </c>
      <c r="AS361" s="146">
        <f t="shared" ref="AS361:AS367" si="1290">Z361/Q361</f>
        <v>1.9926087092508344E-5</v>
      </c>
      <c r="AT361" s="146">
        <f t="shared" ref="AT361:AT367" si="1291">AS361*SQRT((Y361/X361)^2+(P361/O361)^2)</f>
        <v>4.1099354526401477E-7</v>
      </c>
      <c r="AU361" s="138">
        <v>0.75</v>
      </c>
      <c r="AV361" s="138">
        <f t="shared" ref="AV361:AV367" si="1292">AU361/2</f>
        <v>0.375</v>
      </c>
      <c r="AW361" s="138">
        <f t="shared" ref="AW361:AW367" si="1293">marincorr_age(AN361,U361,AS361,AU361)</f>
        <v>648.52869999999996</v>
      </c>
      <c r="AX361" s="148">
        <f t="shared" ref="AX361:AX367" si="1294">marincorr_age_error(AN361, AO361, U361, V361, AS361, AT361, AU361, AV361)</f>
        <v>295.68161545480001</v>
      </c>
      <c r="AY361" s="148">
        <f t="shared" ref="AY361:AY367" si="1295">SQRT(((AU361*EXP(-0.0000091577*AW361*1000))/(0.0000091577*(EXP(-0.0000091577*AW361*1000)+(AJ361/1000)*EXP(-(0.0000091577-0.0000028263)*AW361*1000)-AS361*AU361*EXP(-0.0000091577*AW361*1000))))^2*AT361^2+((AS361*EXP(-0.0000091577*AW361*1000))/(0.0000091577*(EXP(-0.0000091577*AW361*1000)+(AJ361/1000)*EXP(-(0.0000091577-0.0000028263)*AW361*1000)-AS361*AU361*EXP(-0.0000091577*AW361*1000))))^2*AV361^2+((0.0000091577/(0.0000091577-0.0000028263))*(EXP(-(0.0000091577-0.0000028263)*AW361*1000)-1)/(0.0000091577*(EXP(-0.0000091577*AW361*1000)+(AJ361/1000)*EXP(-(0.0000091577-0.0000028263)*AW361*1000)-AS361*AU361*EXP(-0.0000091577*AW361*1000))))^2*T361^2+(1/(0.0000091577*(EXP(-0.0000091577*AW361*1000)+(AJ361/1000)*EXP(-(0.0000091577-0.0000028263)*AW361*1000)-AS361*AU361*EXP(-0.0000091577*AW361*1000))))^2*AO361^2)/1000</f>
        <v>303.55908974154335</v>
      </c>
      <c r="AZ361" s="138" t="str">
        <f>Input!B361</f>
        <v>Hu1-13</v>
      </c>
      <c r="BA361" s="149">
        <f>Input!E361</f>
        <v>0</v>
      </c>
      <c r="BB361" s="138">
        <f t="shared" ref="BB361:BB367" si="1296">((U361-1)*EXP(0.0000028263*AW361*1000))*1000</f>
        <v>12.738459858113622</v>
      </c>
      <c r="BC361" s="144">
        <f t="shared" ref="BC361:BC367" si="1297">SQRT((EXP(0.0000028263*AW361*1000)*V361)^2+((U361-1)*0.0000028263*EXP(0.0000028263*AW361*1000)*AX361*1000)^2)*1000</f>
        <v>27.166275315173465</v>
      </c>
      <c r="BD361" s="138">
        <f t="shared" ref="BD361:BD367" si="1298">AW361*1000-58</f>
        <v>648470.69999999995</v>
      </c>
      <c r="BE361" s="150">
        <f t="shared" ref="BE361:BE367" si="1299">AY361/2*1000</f>
        <v>151779.54487077167</v>
      </c>
      <c r="BF361" s="151">
        <f t="shared" ref="BF361:BF367" si="1300">AY361/AW361*100</f>
        <v>46.80734865574081</v>
      </c>
      <c r="BG361" s="152"/>
      <c r="BH361" s="152"/>
      <c r="BI361" s="152"/>
      <c r="BJ361" s="152"/>
      <c r="BK361" s="152"/>
      <c r="BL361" s="152"/>
      <c r="BM361" s="156"/>
      <c r="BN361" s="152"/>
      <c r="BO361" s="152"/>
      <c r="BP361" s="152"/>
      <c r="BQ361" s="152"/>
      <c r="BR361" s="152"/>
      <c r="BS361" s="152"/>
      <c r="BT361" s="152"/>
      <c r="BU361" s="152"/>
      <c r="BV361" s="152"/>
      <c r="BW361" s="152"/>
      <c r="BX361" s="152"/>
      <c r="BY361" s="152"/>
      <c r="BZ361" s="152"/>
      <c r="CA361" s="152"/>
      <c r="CB361" s="152"/>
      <c r="CC361" s="152"/>
      <c r="CD361" s="152"/>
      <c r="CE361" s="152"/>
      <c r="CF361" s="152"/>
      <c r="CG361" s="152"/>
      <c r="CH361" s="152"/>
      <c r="CI361" s="152"/>
      <c r="CJ361" s="152"/>
      <c r="CK361" s="152"/>
      <c r="CL361" s="152"/>
      <c r="CM361" s="152"/>
      <c r="CN361" s="152"/>
      <c r="CO361" s="152"/>
      <c r="CP361" s="152"/>
      <c r="CQ361" s="152"/>
      <c r="CR361" s="152"/>
      <c r="CS361" s="152"/>
      <c r="CT361" s="152"/>
      <c r="CU361" s="152"/>
      <c r="CV361" s="152"/>
      <c r="CW361" s="152"/>
      <c r="CX361" s="152"/>
      <c r="CY361" s="152"/>
      <c r="CZ361" s="152"/>
      <c r="DA361" s="152"/>
      <c r="DB361" s="152"/>
      <c r="DC361" s="152"/>
      <c r="DD361" s="152"/>
      <c r="DE361" s="152"/>
    </row>
    <row r="362" spans="1:109" ht="15" customHeight="1" x14ac:dyDescent="0.2">
      <c r="A362" s="9">
        <f>Input!A362</f>
        <v>8560</v>
      </c>
      <c r="B362" s="9" t="str">
        <f>Input!B362</f>
        <v>FR-18_12 631,5mm</v>
      </c>
      <c r="C362" s="9">
        <f>Input!O362</f>
        <v>7.8312676185941454E-2</v>
      </c>
      <c r="D362" s="9">
        <f>C362*Input!P362/100</f>
        <v>6.4245625482052451E-4</v>
      </c>
      <c r="E362" s="11">
        <f>Input!M362</f>
        <v>0.10109301717707525</v>
      </c>
      <c r="F362" s="12">
        <f>E362*Input!N362/100</f>
        <v>3.1006121250615208E-5</v>
      </c>
      <c r="G362" s="13">
        <f t="shared" si="1275"/>
        <v>13.938705208375135</v>
      </c>
      <c r="H362" s="12">
        <f>G362*Input!L362/100</f>
        <v>4.4639120966211239E-3</v>
      </c>
      <c r="I362" s="9">
        <v>0.3</v>
      </c>
      <c r="J362" s="21">
        <f>(((C362*$G$4*0.000000001*Input!G362*(234/233))-(I362*0.000000000000001))/Input!F362)*1000000000000</f>
        <v>3.4492480885837895</v>
      </c>
      <c r="K362" s="9">
        <f>J362*Input!P362/100</f>
        <v>2.8296708998641073E-2</v>
      </c>
      <c r="L362" s="14">
        <f t="shared" si="1276"/>
        <v>4.770059383736118E-2</v>
      </c>
      <c r="M362" s="22">
        <f>L362*Input!P362/100</f>
        <v>3.9132291682514975E-4</v>
      </c>
      <c r="N362" s="9">
        <v>5.0000000000000001E-3</v>
      </c>
      <c r="O362" s="21">
        <f>(((G362*$D$4*0.000000001*Input!G362*(238/236))-(N362*0.000000001))/Input!F362)*1000000</f>
        <v>6.1847433581295283E-2</v>
      </c>
      <c r="P362" s="58">
        <f>O362*Input!N362/100</f>
        <v>1.8969154133584169E-5</v>
      </c>
      <c r="Q362" s="66">
        <f t="shared" si="1277"/>
        <v>4.6144319469411124E-2</v>
      </c>
      <c r="R362" s="67">
        <f>Q362*Input!N362/100</f>
        <v>1.4152870341079664E-5</v>
      </c>
      <c r="S362" s="65">
        <f>Input!S362*0.0000028263/0.000000000155125</f>
        <v>1.0283166352621176</v>
      </c>
      <c r="T362" s="9">
        <f>S362*Input!T362/100</f>
        <v>8.5827925697039668E-3</v>
      </c>
      <c r="U362" s="9">
        <f>S362*1/((U361+U363)/2)</f>
        <v>1.0269104332705228</v>
      </c>
      <c r="V362" s="9">
        <f>U362*Input!T362/100</f>
        <v>8.5710557761998086E-3</v>
      </c>
      <c r="W362" s="3">
        <v>3.0000000000000001E-3</v>
      </c>
      <c r="X362" s="21">
        <f>((($L$4*0.000000001*Input!G362/Input!W362*(232/229))-(W362*0.000000001))/Input!F362)*1000000000</f>
        <v>5.3957436161568145E-2</v>
      </c>
      <c r="Y362" s="21">
        <f>X362*Input!X362/100</f>
        <v>3.3466196938337629E-4</v>
      </c>
      <c r="Z362" s="21">
        <f t="shared" si="1278"/>
        <v>1.3174862030033905E-5</v>
      </c>
      <c r="AA362" s="21">
        <f>Z362*Input!X362/100</f>
        <v>8.1714877262197783E-8</v>
      </c>
      <c r="AB362" s="14">
        <v>0.05</v>
      </c>
      <c r="AC362" s="14">
        <v>0</v>
      </c>
      <c r="AD362" s="21">
        <f>(((Input!G362*$L$4*0.000000001*Input!U362*(230/229))-((AB362*0.000000000000001)+(Input!G362*AC362*0.000000000000001)))/Input!F362)*1000000000000</f>
        <v>0.15086614559446387</v>
      </c>
      <c r="AE362" s="21">
        <f>AD362*Input!V362/100</f>
        <v>1.745039514373002E-3</v>
      </c>
      <c r="AF362" s="21">
        <f t="shared" si="1279"/>
        <v>6.8777648528196098E-3</v>
      </c>
      <c r="AG362" s="21">
        <f>AF362*Input!V362/100</f>
        <v>7.9553775245229383E-5</v>
      </c>
      <c r="AH362" s="9">
        <f t="shared" si="1280"/>
        <v>522.03695470516516</v>
      </c>
      <c r="AI362" s="3">
        <f t="shared" si="1281"/>
        <v>6.8516220380920618</v>
      </c>
      <c r="AJ362" s="22">
        <f t="shared" si="1282"/>
        <v>26.91043327052278</v>
      </c>
      <c r="AK362" s="3">
        <f t="shared" si="1283"/>
        <v>8.5710557761998079</v>
      </c>
      <c r="AL362" s="3">
        <f t="shared" si="1284"/>
        <v>0.14904900390564543</v>
      </c>
      <c r="AM362" s="3">
        <f t="shared" si="1285"/>
        <v>1.7246269730412051E-3</v>
      </c>
      <c r="AN362" s="9">
        <f>AL362*1/((AN361+AN363)/2)</f>
        <v>0.14941875660842158</v>
      </c>
      <c r="AO362" s="21">
        <f t="shared" si="1286"/>
        <v>1.7289053343039634E-3</v>
      </c>
      <c r="AP362" s="58">
        <f t="shared" si="1287"/>
        <v>17.158799999999999</v>
      </c>
      <c r="AQ362" s="58">
        <f t="shared" si="1288"/>
        <v>0.2853</v>
      </c>
      <c r="AR362" s="58">
        <f t="shared" si="1289"/>
        <v>1.6627036855724178</v>
      </c>
      <c r="AS362" s="67">
        <f t="shared" si="1290"/>
        <v>2.855142774132245E-4</v>
      </c>
      <c r="AT362" s="67">
        <f t="shared" si="1291"/>
        <v>1.7730183966942877E-6</v>
      </c>
      <c r="AU362" s="58">
        <v>0.75</v>
      </c>
      <c r="AV362" s="58">
        <f t="shared" si="1292"/>
        <v>0.375</v>
      </c>
      <c r="AW362" s="58">
        <f t="shared" si="1293"/>
        <v>17.136099999999999</v>
      </c>
      <c r="AX362" s="57">
        <f t="shared" si="1294"/>
        <v>0.25547238059999999</v>
      </c>
      <c r="AY362" s="47">
        <f t="shared" si="1295"/>
        <v>0.26729608266038202</v>
      </c>
      <c r="AZ362" s="9" t="str">
        <f>Input!B362</f>
        <v>FR-18_12 631,5mm</v>
      </c>
      <c r="BA362" s="48" t="str">
        <f>Input!E362</f>
        <v>631,5</v>
      </c>
      <c r="BB362" s="58">
        <f t="shared" si="1296"/>
        <v>28.245829680461206</v>
      </c>
      <c r="BC362" s="22">
        <f t="shared" si="1297"/>
        <v>8.9964067577609708</v>
      </c>
      <c r="BD362" s="9">
        <f t="shared" si="1298"/>
        <v>17078.099999999999</v>
      </c>
      <c r="BE362" s="49">
        <f t="shared" si="1299"/>
        <v>133.64804133019101</v>
      </c>
      <c r="BF362" s="89">
        <f t="shared" si="1300"/>
        <v>1.5598419865686008</v>
      </c>
      <c r="BG362" s="85"/>
      <c r="BH362" s="85"/>
      <c r="BI362" s="85"/>
      <c r="BJ362" s="85"/>
      <c r="BK362" s="85"/>
      <c r="BL362" s="85"/>
      <c r="BM362" s="90"/>
      <c r="BN362" s="85"/>
      <c r="BO362" s="85"/>
      <c r="BP362" s="85"/>
      <c r="BQ362" s="85"/>
      <c r="BR362" s="85"/>
      <c r="BS362" s="85"/>
      <c r="BT362" s="85"/>
      <c r="BU362" s="85"/>
      <c r="BV362" s="85"/>
      <c r="BW362" s="85"/>
      <c r="BX362" s="85"/>
      <c r="BY362" s="85"/>
      <c r="BZ362" s="85"/>
      <c r="CA362" s="85"/>
      <c r="CB362" s="85"/>
      <c r="CC362" s="85"/>
      <c r="CD362" s="85"/>
      <c r="CE362" s="85"/>
      <c r="CF362" s="85"/>
      <c r="CG362" s="85"/>
      <c r="CH362" s="85"/>
      <c r="CI362" s="85"/>
      <c r="CJ362" s="85"/>
      <c r="CK362" s="85"/>
      <c r="CL362" s="85"/>
      <c r="CM362" s="85"/>
      <c r="CN362" s="85"/>
      <c r="CO362" s="85"/>
      <c r="CP362" s="85"/>
      <c r="CQ362" s="85"/>
      <c r="CR362" s="85"/>
      <c r="CS362" s="85"/>
      <c r="CT362" s="85"/>
      <c r="CU362" s="85"/>
      <c r="CV362" s="85"/>
      <c r="CW362" s="85"/>
      <c r="CX362" s="85"/>
      <c r="CY362" s="85"/>
      <c r="CZ362" s="85"/>
      <c r="DA362" s="85"/>
      <c r="DB362" s="85"/>
      <c r="DC362" s="85"/>
      <c r="DD362" s="85"/>
      <c r="DE362" s="85"/>
    </row>
    <row r="363" spans="1:109" s="155" customFormat="1" ht="15" customHeight="1" x14ac:dyDescent="0.2">
      <c r="A363" s="138">
        <f>Input!A363</f>
        <v>8307</v>
      </c>
      <c r="B363" s="138" t="str">
        <f>Input!B363</f>
        <v>Hu1-13</v>
      </c>
      <c r="C363" s="138">
        <f>Input!O363</f>
        <v>2.1844667758741814</v>
      </c>
      <c r="D363" s="138">
        <f>C363*Input!P363/100</f>
        <v>5.6860295413711043E-2</v>
      </c>
      <c r="E363" s="139">
        <f>Input!M363</f>
        <v>2.7220748467078031</v>
      </c>
      <c r="F363" s="140">
        <f>E363*Input!N363/100</f>
        <v>1.1194206643197555E-3</v>
      </c>
      <c r="G363" s="141">
        <f t="shared" si="1275"/>
        <v>375.31967986407187</v>
      </c>
      <c r="H363" s="140">
        <f>G363*Input!L363/100</f>
        <v>4.9867680082478723E-2</v>
      </c>
      <c r="I363" s="138">
        <v>0</v>
      </c>
      <c r="J363" s="142">
        <f>(((C363*$G$4*0.000000001*Input!G363*(234/233))-(I363*0.000000000000001))/Input!F363)*1000000000000</f>
        <v>793.01281960820359</v>
      </c>
      <c r="K363" s="138">
        <f>J363*Input!P363/100</f>
        <v>20.641624623353621</v>
      </c>
      <c r="L363" s="143">
        <f t="shared" si="1276"/>
        <v>10.966790861217168</v>
      </c>
      <c r="M363" s="144">
        <f>L363*Input!P363/100</f>
        <v>0.28545866432766048</v>
      </c>
      <c r="N363" s="138">
        <v>0</v>
      </c>
      <c r="O363" s="142">
        <f>(((G363*$D$4*0.000000001*Input!G363*(238/236))-(N363*0.000000001))/Input!F363)*1000000</f>
        <v>13.725025393425931</v>
      </c>
      <c r="P363" s="138">
        <f>O363*Input!N363/100</f>
        <v>5.6442522373315197E-3</v>
      </c>
      <c r="Q363" s="145">
        <f t="shared" si="1277"/>
        <v>10.240230189140249</v>
      </c>
      <c r="R363" s="146">
        <f>Q363*Input!N363/100</f>
        <v>4.2111719650099267E-3</v>
      </c>
      <c r="S363" s="144">
        <f>Input!S363*0.0000028263/0.000000000155125</f>
        <v>1.0007012745132802</v>
      </c>
      <c r="T363" s="138">
        <f>S363*Input!T363/100</f>
        <v>5.2595243889648679E-3</v>
      </c>
      <c r="U363" s="144">
        <f>S363</f>
        <v>1.0007012745132802</v>
      </c>
      <c r="V363" s="138">
        <f>U363*Input!T363/100</f>
        <v>5.2595243889648679E-3</v>
      </c>
      <c r="W363" s="147">
        <v>0</v>
      </c>
      <c r="X363" s="142">
        <f>((($L$4*0.000000001*Input!G363/Input!W363*(232/229))-(W363*0.000000001))/Input!F363)*1000000000</f>
        <v>0.91130628299582916</v>
      </c>
      <c r="Y363" s="142">
        <f>X363*Input!X363/100</f>
        <v>1.2721535142047657E-2</v>
      </c>
      <c r="Z363" s="142">
        <f t="shared" si="1278"/>
        <v>2.2251491916001648E-4</v>
      </c>
      <c r="AA363" s="142">
        <f>Z363*Input!X363/100</f>
        <v>3.1062348812281795E-6</v>
      </c>
      <c r="AB363" s="143">
        <v>0</v>
      </c>
      <c r="AC363" s="143">
        <v>0</v>
      </c>
      <c r="AD363" s="142">
        <f>(((Input!G363*$L$4*0.000000001*Input!U363*(230/229))-((AB363*0.000000000000001)+(Input!G363*AC363*0.000000000000001)))/Input!F363)*1000000000000</f>
        <v>223.4520222154853</v>
      </c>
      <c r="AE363" s="142">
        <f>AD363*Input!V363/100</f>
        <v>0.99900818024324867</v>
      </c>
      <c r="AF363" s="142">
        <f t="shared" si="1279"/>
        <v>10.186847808893232</v>
      </c>
      <c r="AG363" s="142">
        <f>AF363*Input!V363/100</f>
        <v>4.5543308093956021E-2</v>
      </c>
      <c r="AH363" s="138">
        <f t="shared" si="1280"/>
        <v>45780.515964269318</v>
      </c>
      <c r="AI363" s="147">
        <f t="shared" si="1281"/>
        <v>671.05616759632528</v>
      </c>
      <c r="AJ363" s="144">
        <f t="shared" si="1282"/>
        <v>0.7012745132801701</v>
      </c>
      <c r="AK363" s="147">
        <f t="shared" si="1283"/>
        <v>5.2595243889648682</v>
      </c>
      <c r="AL363" s="147">
        <f t="shared" si="1284"/>
        <v>0.99478699411428961</v>
      </c>
      <c r="AM363" s="147">
        <f t="shared" si="1285"/>
        <v>4.4662639715716164E-3</v>
      </c>
      <c r="AN363" s="138">
        <f>AF363/Q363</f>
        <v>0.99478699411428961</v>
      </c>
      <c r="AO363" s="142">
        <f t="shared" si="1286"/>
        <v>4.4662639715716164E-3</v>
      </c>
      <c r="AP363" s="138">
        <f t="shared" si="1287"/>
        <v>555.12369999999999</v>
      </c>
      <c r="AQ363" s="138" t="e">
        <f t="shared" si="1288"/>
        <v>#VALUE!</v>
      </c>
      <c r="AR363" s="138" t="e">
        <f t="shared" si="1289"/>
        <v>#VALUE!</v>
      </c>
      <c r="AS363" s="146">
        <f t="shared" si="1290"/>
        <v>2.1729484108276519E-5</v>
      </c>
      <c r="AT363" s="146">
        <f t="shared" si="1291"/>
        <v>3.0346802544662728E-7</v>
      </c>
      <c r="AU363" s="138">
        <v>0.75</v>
      </c>
      <c r="AV363" s="138">
        <f t="shared" si="1292"/>
        <v>0.375</v>
      </c>
      <c r="AW363" s="138">
        <f t="shared" si="1293"/>
        <v>555.12189999999998</v>
      </c>
      <c r="AX363" s="148">
        <f t="shared" si="1294"/>
        <v>258.22619178880001</v>
      </c>
      <c r="AY363" s="148">
        <f t="shared" si="1295"/>
        <v>151.50281711324786</v>
      </c>
      <c r="AZ363" s="138" t="str">
        <f>Input!B363</f>
        <v>Hu1-13</v>
      </c>
      <c r="BA363" s="149">
        <f>Input!E363</f>
        <v>0</v>
      </c>
      <c r="BB363" s="138">
        <f t="shared" si="1296"/>
        <v>3.3672121936258645</v>
      </c>
      <c r="BC363" s="144">
        <f t="shared" si="1297"/>
        <v>25.373213416771677</v>
      </c>
      <c r="BD363" s="138">
        <f t="shared" si="1298"/>
        <v>555063.9</v>
      </c>
      <c r="BE363" s="150">
        <f t="shared" si="1299"/>
        <v>75751.408556623923</v>
      </c>
      <c r="BF363" s="151">
        <f t="shared" si="1300"/>
        <v>27.291810521841754</v>
      </c>
      <c r="BG363" s="152"/>
      <c r="BH363" s="152"/>
      <c r="BI363" s="152"/>
      <c r="BJ363" s="152"/>
      <c r="BK363" s="152"/>
      <c r="BL363" s="152"/>
      <c r="BM363" s="156"/>
      <c r="BN363" s="152"/>
      <c r="BO363" s="152"/>
      <c r="BP363" s="152"/>
      <c r="BQ363" s="152"/>
      <c r="BR363" s="152"/>
      <c r="BS363" s="152"/>
      <c r="BT363" s="152"/>
      <c r="BU363" s="152"/>
      <c r="BV363" s="152"/>
      <c r="BW363" s="152"/>
      <c r="BX363" s="152"/>
      <c r="BY363" s="152"/>
      <c r="BZ363" s="152"/>
      <c r="CA363" s="152"/>
      <c r="CB363" s="152"/>
      <c r="CC363" s="152"/>
      <c r="CD363" s="152"/>
      <c r="CE363" s="152"/>
      <c r="CF363" s="152"/>
      <c r="CG363" s="152"/>
      <c r="CH363" s="152"/>
      <c r="CI363" s="152"/>
      <c r="CJ363" s="152"/>
      <c r="CK363" s="152"/>
      <c r="CL363" s="152"/>
      <c r="CM363" s="152"/>
      <c r="CN363" s="152"/>
      <c r="CO363" s="152"/>
      <c r="CP363" s="152"/>
      <c r="CQ363" s="152"/>
      <c r="CR363" s="152"/>
      <c r="CS363" s="152"/>
      <c r="CT363" s="152"/>
      <c r="CU363" s="152"/>
      <c r="CV363" s="152"/>
      <c r="CW363" s="152"/>
      <c r="CX363" s="152"/>
      <c r="CY363" s="152"/>
      <c r="CZ363" s="152"/>
      <c r="DA363" s="152"/>
      <c r="DB363" s="152"/>
      <c r="DC363" s="152"/>
      <c r="DD363" s="152"/>
      <c r="DE363" s="152"/>
    </row>
    <row r="364" spans="1:109" ht="15" customHeight="1" x14ac:dyDescent="0.2">
      <c r="A364" s="9">
        <f>Input!A364</f>
        <v>8557</v>
      </c>
      <c r="B364" s="9" t="str">
        <f>Input!B364</f>
        <v>Fr-18_9 483,55mm</v>
      </c>
      <c r="C364" s="9">
        <f>Input!O364</f>
        <v>0.14691752421810081</v>
      </c>
      <c r="D364" s="9">
        <f>C364*Input!P364/100</f>
        <v>7.7715843936126234E-4</v>
      </c>
      <c r="E364" s="11">
        <f>Input!M364</f>
        <v>0.19460357802107836</v>
      </c>
      <c r="F364" s="12">
        <f>E364*Input!N364/100</f>
        <v>1.8676824712071362E-5</v>
      </c>
      <c r="G364" s="13">
        <f t="shared" si="1275"/>
        <v>26.831941337546283</v>
      </c>
      <c r="H364" s="12">
        <f>G364*Input!L364/100</f>
        <v>3.8270858148082578E-3</v>
      </c>
      <c r="I364" s="9">
        <v>0.3</v>
      </c>
      <c r="J364" s="21">
        <f>(((C364*$G$4*0.000000001*Input!G364*(234/233))-(I364*0.000000000000001))/Input!F364)*1000000000000</f>
        <v>4.7121557096176412</v>
      </c>
      <c r="K364" s="9">
        <f>J364*Input!P364/100</f>
        <v>2.4926172672752704E-2</v>
      </c>
      <c r="L364" s="14">
        <f t="shared" si="1276"/>
        <v>6.5165688239943884E-2</v>
      </c>
      <c r="M364" s="22">
        <f>L364*Input!P364/100</f>
        <v>3.4471084945098608E-4</v>
      </c>
      <c r="N364" s="9">
        <v>5.0000000000000001E-3</v>
      </c>
      <c r="O364" s="21">
        <f>(((G364*$D$4*0.000000001*Input!G364*(238/236))-(N364*0.000000001))/Input!F364)*1000000</f>
        <v>8.6695453727284461E-2</v>
      </c>
      <c r="P364" s="58">
        <f>O364*Input!N364/100</f>
        <v>8.3204831538226058E-6</v>
      </c>
      <c r="Q364" s="66">
        <f t="shared" si="1277"/>
        <v>6.4683406920659173E-2</v>
      </c>
      <c r="R364" s="67">
        <f>Q364*Input!N364/100</f>
        <v>6.2079056568316666E-6</v>
      </c>
      <c r="S364" s="65">
        <f>Input!S364*0.0000028263/0.000000000155125</f>
        <v>1.0028305239178434</v>
      </c>
      <c r="T364" s="9">
        <f>S364*Input!T364/100</f>
        <v>4.4877164085380021E-3</v>
      </c>
      <c r="U364" s="9">
        <f>S364*1/((U363+U365)/2)</f>
        <v>1.0016964574519931</v>
      </c>
      <c r="V364" s="9">
        <f>U364*Input!T364/100</f>
        <v>4.4826414047703803E-3</v>
      </c>
      <c r="W364" s="3">
        <v>3.0000000000000001E-3</v>
      </c>
      <c r="X364" s="21">
        <f>((($L$4*0.000000001*Input!G364/Input!W364*(232/229))-(W364*0.000000001))/Input!F364)*1000000000</f>
        <v>0.12750364083893551</v>
      </c>
      <c r="Y364" s="21">
        <f>X364*Input!X364/100</f>
        <v>5.475283126828845E-4</v>
      </c>
      <c r="Z364" s="21">
        <f t="shared" si="1278"/>
        <v>3.1132740839463038E-5</v>
      </c>
      <c r="AA364" s="21">
        <f>Z364*Input!X364/100</f>
        <v>1.3369074756506411E-7</v>
      </c>
      <c r="AB364" s="14">
        <v>0.05</v>
      </c>
      <c r="AC364" s="14">
        <v>0</v>
      </c>
      <c r="AD364" s="21">
        <f>(((Input!G364*$L$4*0.000000001*Input!U364*(230/229))-((AB364*0.000000000000001)+(Input!G364*AC364*0.000000000000001)))/Input!F364)*1000000000000</f>
        <v>0.12208683436163303</v>
      </c>
      <c r="AE364" s="21">
        <f>AD364*Input!V364/100</f>
        <v>1.1876201045885602E-3</v>
      </c>
      <c r="AF364" s="21">
        <f t="shared" si="1279"/>
        <v>5.5657585408297331E-3</v>
      </c>
      <c r="AG364" s="21">
        <f>AF364*Input!V364/100</f>
        <v>5.4141847275648074E-5</v>
      </c>
      <c r="AH364" s="9">
        <f t="shared" si="1280"/>
        <v>178.77508984929219</v>
      </c>
      <c r="AI364" s="3">
        <f t="shared" si="1281"/>
        <v>1.9009754027971386</v>
      </c>
      <c r="AJ364" s="22">
        <f t="shared" si="1282"/>
        <v>1.6964574519930942</v>
      </c>
      <c r="AK364" s="3">
        <f t="shared" si="1283"/>
        <v>4.48264140477038</v>
      </c>
      <c r="AL364" s="3">
        <f t="shared" si="1284"/>
        <v>8.6046156283275346E-2</v>
      </c>
      <c r="AM364" s="3">
        <f t="shared" si="1285"/>
        <v>8.3706911628001726E-4</v>
      </c>
      <c r="AN364" s="9">
        <f>AL364*1/((AN363+AN365)/2)</f>
        <v>8.6585740426419602E-2</v>
      </c>
      <c r="AO364" s="21">
        <f t="shared" si="1286"/>
        <v>8.4231826675192816E-4</v>
      </c>
      <c r="AP364" s="58">
        <f t="shared" si="1287"/>
        <v>9.8718000000000004</v>
      </c>
      <c r="AQ364" s="58">
        <f t="shared" si="1288"/>
        <v>9.8400000000000001E-2</v>
      </c>
      <c r="AR364" s="58">
        <f t="shared" si="1289"/>
        <v>0.99677870297210225</v>
      </c>
      <c r="AS364" s="67">
        <f t="shared" si="1290"/>
        <v>4.8130954013678553E-4</v>
      </c>
      <c r="AT364" s="67">
        <f t="shared" si="1291"/>
        <v>2.0673637815439503E-6</v>
      </c>
      <c r="AU364" s="58">
        <v>0.75</v>
      </c>
      <c r="AV364" s="58">
        <f t="shared" si="1292"/>
        <v>0.375</v>
      </c>
      <c r="AW364" s="58">
        <f t="shared" si="1293"/>
        <v>9.8323999999999998</v>
      </c>
      <c r="AX364" s="57">
        <f t="shared" si="1294"/>
        <v>0.11489048859999999</v>
      </c>
      <c r="AY364" s="47">
        <f t="shared" si="1295"/>
        <v>0.11257944402573873</v>
      </c>
      <c r="AZ364" s="9" t="str">
        <f>Input!B364</f>
        <v>Fr-18_9 483,55mm</v>
      </c>
      <c r="BA364" s="48" t="str">
        <f>Input!E364</f>
        <v>483,55</v>
      </c>
      <c r="BB364" s="58">
        <f t="shared" si="1296"/>
        <v>1.7442619888575923</v>
      </c>
      <c r="BC364" s="22">
        <f t="shared" si="1297"/>
        <v>4.6089579564008503</v>
      </c>
      <c r="BD364" s="9">
        <f t="shared" si="1298"/>
        <v>9774.4</v>
      </c>
      <c r="BE364" s="49">
        <f t="shared" si="1299"/>
        <v>56.289722012869369</v>
      </c>
      <c r="BF364" s="89">
        <f t="shared" si="1300"/>
        <v>1.1449843784400424</v>
      </c>
      <c r="BG364" s="85"/>
      <c r="BH364" s="85"/>
      <c r="BI364" s="85"/>
      <c r="BJ364" s="85"/>
      <c r="BK364" s="85"/>
      <c r="BL364" s="85"/>
      <c r="BM364" s="90"/>
      <c r="BN364" s="85"/>
      <c r="BO364" s="85"/>
      <c r="BP364" s="85"/>
      <c r="BQ364" s="85"/>
      <c r="BR364" s="85"/>
      <c r="BS364" s="85"/>
      <c r="BT364" s="85"/>
      <c r="BU364" s="85"/>
      <c r="BV364" s="85"/>
      <c r="BW364" s="85"/>
      <c r="BX364" s="85"/>
      <c r="BY364" s="85"/>
      <c r="BZ364" s="85"/>
      <c r="CA364" s="85"/>
      <c r="CB364" s="85"/>
      <c r="CC364" s="85"/>
      <c r="CD364" s="85"/>
      <c r="CE364" s="85"/>
      <c r="CF364" s="85"/>
      <c r="CG364" s="85"/>
      <c r="CH364" s="85"/>
      <c r="CI364" s="85"/>
      <c r="CJ364" s="85"/>
      <c r="CK364" s="85"/>
      <c r="CL364" s="85"/>
      <c r="CM364" s="85"/>
      <c r="CN364" s="85"/>
      <c r="CO364" s="85"/>
      <c r="CP364" s="85"/>
      <c r="CQ364" s="85"/>
      <c r="CR364" s="85"/>
      <c r="CS364" s="85"/>
      <c r="CT364" s="85"/>
      <c r="CU364" s="85"/>
      <c r="CV364" s="85"/>
      <c r="CW364" s="85"/>
      <c r="CX364" s="85"/>
      <c r="CY364" s="85"/>
      <c r="CZ364" s="85"/>
      <c r="DA364" s="85"/>
      <c r="DB364" s="85"/>
      <c r="DC364" s="85"/>
      <c r="DD364" s="85"/>
      <c r="DE364" s="85"/>
    </row>
    <row r="365" spans="1:109" s="155" customFormat="1" ht="15" customHeight="1" x14ac:dyDescent="0.2">
      <c r="A365" s="138">
        <f>Input!A365</f>
        <v>8307</v>
      </c>
      <c r="B365" s="138" t="str">
        <f>Input!B365</f>
        <v>Hu1-13</v>
      </c>
      <c r="C365" s="138">
        <f>Input!O365</f>
        <v>2.1460450881303261</v>
      </c>
      <c r="D365" s="138">
        <f>C365*Input!P365/100</f>
        <v>8.0153360137374591E-2</v>
      </c>
      <c r="E365" s="139">
        <f>Input!M365</f>
        <v>2.7197625813141202</v>
      </c>
      <c r="F365" s="140">
        <f>E365*Input!N365/100</f>
        <v>8.3405982565298343E-4</v>
      </c>
      <c r="G365" s="141">
        <f t="shared" si="1275"/>
        <v>375.00086471159091</v>
      </c>
      <c r="H365" s="140">
        <f>G365*Input!L365/100</f>
        <v>4.8529593612431726E-2</v>
      </c>
      <c r="I365" s="138">
        <v>0</v>
      </c>
      <c r="J365" s="142">
        <f>(((C365*$G$4*0.000000001*Input!G365*(234/233))-(I365*0.000000000000001))/Input!F365)*1000000000000</f>
        <v>779.06484325609483</v>
      </c>
      <c r="K365" s="138">
        <f>J365*Input!P365/100</f>
        <v>29.097554984865663</v>
      </c>
      <c r="L365" s="143">
        <f t="shared" si="1276"/>
        <v>10.773900486927442</v>
      </c>
      <c r="M365" s="144">
        <f>L365*Input!P365/100</f>
        <v>0.40239803468681251</v>
      </c>
      <c r="N365" s="138">
        <v>0</v>
      </c>
      <c r="O365" s="142">
        <f>(((G365*$D$4*0.000000001*Input!G365*(238/236))-(N365*0.000000001))/Input!F365)*1000000</f>
        <v>13.713366676075445</v>
      </c>
      <c r="P365" s="138">
        <f>O365*Input!N365/100</f>
        <v>4.2054289214599307E-3</v>
      </c>
      <c r="Q365" s="145">
        <f t="shared" si="1277"/>
        <v>10.231531629687217</v>
      </c>
      <c r="R365" s="146">
        <f>Q365*Input!N365/100</f>
        <v>3.1376670691221267E-3</v>
      </c>
      <c r="S365" s="144">
        <f>Input!S365*0.0000028263/0.000000000155125</f>
        <v>1.0015630171439651</v>
      </c>
      <c r="T365" s="138">
        <f>S365*Input!T365/100</f>
        <v>6.6969245507920759E-3</v>
      </c>
      <c r="U365" s="144">
        <f>S365</f>
        <v>1.0015630171439651</v>
      </c>
      <c r="V365" s="138">
        <f>U365*Input!T365/100</f>
        <v>6.6969245507920759E-3</v>
      </c>
      <c r="W365" s="147">
        <v>0</v>
      </c>
      <c r="X365" s="142">
        <f>((($L$4*0.000000001*Input!G365/Input!W365*(232/229))-(W365*0.000000001))/Input!F365)*1000000000</f>
        <v>0.8877139424527043</v>
      </c>
      <c r="Y365" s="142">
        <f>X365*Input!X365/100</f>
        <v>2.5307104572328005E-2</v>
      </c>
      <c r="Z365" s="142">
        <f t="shared" si="1278"/>
        <v>2.1675434464549505E-4</v>
      </c>
      <c r="AA365" s="142">
        <f>Z365*Input!X365/100</f>
        <v>6.1792708260208736E-6</v>
      </c>
      <c r="AB365" s="143">
        <v>0</v>
      </c>
      <c r="AC365" s="143">
        <v>0</v>
      </c>
      <c r="AD365" s="142">
        <f>(((Input!G365*$L$4*0.000000001*Input!U365*(230/229))-((AB365*0.000000000000001)+(Input!G365*AC365*0.000000000000001)))/Input!F365)*1000000000000</f>
        <v>222.8049151528885</v>
      </c>
      <c r="AE365" s="142">
        <f>AD365*Input!V365/100</f>
        <v>0.9292216839855254</v>
      </c>
      <c r="AF365" s="142">
        <f t="shared" si="1279"/>
        <v>10.157347153238495</v>
      </c>
      <c r="AG365" s="142">
        <f>AF365*Input!V365/100</f>
        <v>4.2361844755898763E-2</v>
      </c>
      <c r="AH365" s="138">
        <f t="shared" si="1280"/>
        <v>46861.100615311712</v>
      </c>
      <c r="AI365" s="147">
        <f t="shared" si="1281"/>
        <v>1350.1443788974664</v>
      </c>
      <c r="AJ365" s="144">
        <f t="shared" si="1282"/>
        <v>1.5630171439651175</v>
      </c>
      <c r="AK365" s="147">
        <f t="shared" si="1283"/>
        <v>6.696924550792076</v>
      </c>
      <c r="AL365" s="147">
        <f t="shared" si="1284"/>
        <v>0.99274942607483396</v>
      </c>
      <c r="AM365" s="147">
        <f t="shared" si="1285"/>
        <v>4.1515008412957325E-3</v>
      </c>
      <c r="AN365" s="138">
        <f>AF365/Q365</f>
        <v>0.99274942607483396</v>
      </c>
      <c r="AO365" s="142">
        <f t="shared" si="1286"/>
        <v>4.1515008412957325E-3</v>
      </c>
      <c r="AP365" s="138">
        <f t="shared" si="1287"/>
        <v>509.38130000000001</v>
      </c>
      <c r="AQ365" s="138" t="e">
        <f t="shared" si="1288"/>
        <v>#VALUE!</v>
      </c>
      <c r="AR365" s="138" t="e">
        <f t="shared" si="1289"/>
        <v>#VALUE!</v>
      </c>
      <c r="AS365" s="146">
        <f t="shared" si="1290"/>
        <v>2.1184936184585823E-5</v>
      </c>
      <c r="AT365" s="146">
        <f t="shared" si="1291"/>
        <v>6.0397881370342631E-7</v>
      </c>
      <c r="AU365" s="138">
        <v>0.75</v>
      </c>
      <c r="AV365" s="138">
        <f t="shared" si="1292"/>
        <v>0.375</v>
      </c>
      <c r="AW365" s="138">
        <f t="shared" si="1293"/>
        <v>509.37959999999998</v>
      </c>
      <c r="AX365" s="148">
        <f t="shared" si="1294"/>
        <v>229.3760279283</v>
      </c>
      <c r="AY365" s="148">
        <f t="shared" si="1295"/>
        <v>117.28235262759149</v>
      </c>
      <c r="AZ365" s="138" t="str">
        <f>Input!B365</f>
        <v>Hu1-13</v>
      </c>
      <c r="BA365" s="149">
        <f>Input!E365</f>
        <v>0</v>
      </c>
      <c r="BB365" s="138">
        <f t="shared" si="1296"/>
        <v>6.5947744371671586</v>
      </c>
      <c r="BC365" s="144">
        <f t="shared" si="1297"/>
        <v>28.577668015890858</v>
      </c>
      <c r="BD365" s="138">
        <f t="shared" si="1298"/>
        <v>509321.6</v>
      </c>
      <c r="BE365" s="150">
        <f t="shared" si="1299"/>
        <v>58641.176313795746</v>
      </c>
      <c r="BF365" s="151">
        <f t="shared" si="1300"/>
        <v>23.024548416856799</v>
      </c>
      <c r="BG365" s="152"/>
      <c r="BH365" s="152"/>
      <c r="BI365" s="152"/>
      <c r="BJ365" s="152"/>
      <c r="BK365" s="152"/>
      <c r="BL365" s="152"/>
      <c r="BM365" s="156"/>
      <c r="BN365" s="152"/>
      <c r="BO365" s="152"/>
      <c r="BP365" s="152"/>
      <c r="BQ365" s="152"/>
      <c r="BR365" s="152"/>
      <c r="BS365" s="152"/>
      <c r="BT365" s="152"/>
      <c r="BU365" s="152"/>
      <c r="BV365" s="152"/>
      <c r="BW365" s="152"/>
      <c r="BX365" s="152"/>
      <c r="BY365" s="152"/>
      <c r="BZ365" s="152"/>
      <c r="CA365" s="152"/>
      <c r="CB365" s="152"/>
      <c r="CC365" s="152"/>
      <c r="CD365" s="152"/>
      <c r="CE365" s="152"/>
      <c r="CF365" s="152"/>
      <c r="CG365" s="152"/>
      <c r="CH365" s="152"/>
      <c r="CI365" s="152"/>
      <c r="CJ365" s="152"/>
      <c r="CK365" s="152"/>
      <c r="CL365" s="152"/>
      <c r="CM365" s="152"/>
      <c r="CN365" s="152"/>
      <c r="CO365" s="152"/>
      <c r="CP365" s="152"/>
      <c r="CQ365" s="152"/>
      <c r="CR365" s="152"/>
      <c r="CS365" s="152"/>
      <c r="CT365" s="152"/>
      <c r="CU365" s="152"/>
      <c r="CV365" s="152"/>
      <c r="CW365" s="152"/>
      <c r="CX365" s="152"/>
      <c r="CY365" s="152"/>
      <c r="CZ365" s="152"/>
      <c r="DA365" s="152"/>
      <c r="DB365" s="152"/>
      <c r="DC365" s="152"/>
      <c r="DD365" s="152"/>
      <c r="DE365" s="152"/>
    </row>
    <row r="366" spans="1:109" ht="15" customHeight="1" x14ac:dyDescent="0.2">
      <c r="A366" s="9">
        <f>Input!A366</f>
        <v>8554</v>
      </c>
      <c r="B366" s="9" t="str">
        <f>Input!B366</f>
        <v>FR-18_6 301.75mm</v>
      </c>
      <c r="C366" s="9">
        <f>Input!O366</f>
        <v>0.29080151180025465</v>
      </c>
      <c r="D366" s="9">
        <f>C366*Input!P366/100</f>
        <v>1.2397527893791801E-3</v>
      </c>
      <c r="E366" s="11">
        <f>Input!M366</f>
        <v>0.38510210305874593</v>
      </c>
      <c r="F366" s="12">
        <f>E366*Input!N366/100</f>
        <v>2.2141667063234026E-5</v>
      </c>
      <c r="G366" s="13">
        <f t="shared" si="1275"/>
        <v>53.097877969739883</v>
      </c>
      <c r="H366" s="12">
        <f>G366*Input!L366/100</f>
        <v>5.9828314363649712E-3</v>
      </c>
      <c r="I366" s="9">
        <v>0.3</v>
      </c>
      <c r="J366" s="21">
        <f>(((C366*$G$4*0.000000001*Input!G366*(234/233))-(I366*0.000000000000001))/Input!F366)*1000000000000</f>
        <v>7.7043665456489494</v>
      </c>
      <c r="K366" s="9">
        <f>J366*Input!P366/100</f>
        <v>3.2845461690476536E-2</v>
      </c>
      <c r="L366" s="14">
        <f t="shared" si="1276"/>
        <v>0.10654578909081754</v>
      </c>
      <c r="M366" s="22">
        <f>L366*Input!P366/100</f>
        <v>4.5422886010536615E-4</v>
      </c>
      <c r="N366" s="9">
        <v>5.0000000000000001E-3</v>
      </c>
      <c r="O366" s="21">
        <f>(((G366*$D$4*0.000000001*Input!G366*(238/236))-(N366*0.000000001))/Input!F366)*1000000</f>
        <v>0.14171149658577589</v>
      </c>
      <c r="P366" s="58">
        <f>O366*Input!N366/100</f>
        <v>8.1477840591180205E-6</v>
      </c>
      <c r="Q366" s="66">
        <f t="shared" si="1277"/>
        <v>0.10573083137470836</v>
      </c>
      <c r="R366" s="67">
        <f>Q366*Input!N366/100</f>
        <v>6.0790550039157048E-6</v>
      </c>
      <c r="S366" s="65">
        <f>Input!S366*0.0000028263/0.000000000155125</f>
        <v>1.0037776955539286</v>
      </c>
      <c r="T366" s="9">
        <f>S366*Input!T366/100</f>
        <v>4.0415098608442392E-3</v>
      </c>
      <c r="U366" s="9">
        <f>S366*1/((U365+U367)/2)</f>
        <v>1.0047262068781286</v>
      </c>
      <c r="V366" s="9">
        <f>U366*Input!T366/100</f>
        <v>4.0453288517292288E-3</v>
      </c>
      <c r="W366" s="3">
        <v>3.0000000000000001E-3</v>
      </c>
      <c r="X366" s="21">
        <f>((($L$4*0.000000001*Input!G366/Input!W366*(232/229))-(W366*0.000000001))/Input!F366)*1000000000</f>
        <v>6.5310519837561531E-2</v>
      </c>
      <c r="Y366" s="21">
        <f>X366*Input!X366/100</f>
        <v>1.5080630671509093E-4</v>
      </c>
      <c r="Z366" s="21">
        <f t="shared" si="1278"/>
        <v>1.5946960218664671E-5</v>
      </c>
      <c r="AA366" s="21">
        <f>Z366*Input!X366/100</f>
        <v>3.6822585088752967E-8</v>
      </c>
      <c r="AB366" s="14">
        <v>0.05</v>
      </c>
      <c r="AC366" s="14">
        <v>0</v>
      </c>
      <c r="AD366" s="21">
        <f>(((Input!G366*$L$4*0.000000001*Input!U366*(230/229))-((AB366*0.000000000000001)+(Input!G366*AC366*0.000000000000001)))/Input!F366)*1000000000000</f>
        <v>0.13628888982016846</v>
      </c>
      <c r="AE366" s="21">
        <f>AD366*Input!V366/100</f>
        <v>1.0829777916341419E-3</v>
      </c>
      <c r="AF366" s="21">
        <f t="shared" si="1279"/>
        <v>6.2132092825824556E-3</v>
      </c>
      <c r="AG366" s="21">
        <f>AF366*Input!V366/100</f>
        <v>4.9371358712294357E-5</v>
      </c>
      <c r="AH366" s="9">
        <f t="shared" si="1280"/>
        <v>389.61715570785583</v>
      </c>
      <c r="AI366" s="3">
        <f t="shared" si="1281"/>
        <v>3.2240381949808166</v>
      </c>
      <c r="AJ366" s="22">
        <f t="shared" si="1282"/>
        <v>4.7262068781286359</v>
      </c>
      <c r="AK366" s="3">
        <f t="shared" si="1283"/>
        <v>4.045328851729229</v>
      </c>
      <c r="AL366" s="3">
        <f t="shared" si="1284"/>
        <v>5.8764403928338954E-2</v>
      </c>
      <c r="AM366" s="3">
        <f t="shared" si="1285"/>
        <v>4.6696550523478821E-4</v>
      </c>
      <c r="AN366" s="9">
        <f>AL366*1/((AN365+AN367)/2)</f>
        <v>5.8917813742522328E-2</v>
      </c>
      <c r="AO366" s="21">
        <f t="shared" si="1286"/>
        <v>4.6818456110193311E-4</v>
      </c>
      <c r="AP366" s="58">
        <f t="shared" si="1287"/>
        <v>6.5986000000000002</v>
      </c>
      <c r="AQ366" s="58">
        <f t="shared" si="1288"/>
        <v>5.91E-2</v>
      </c>
      <c r="AR366" s="58">
        <f t="shared" si="1289"/>
        <v>0.8956445306580183</v>
      </c>
      <c r="AS366" s="67">
        <f t="shared" si="1290"/>
        <v>1.5082601745699796E-4</v>
      </c>
      <c r="AT366" s="67">
        <f t="shared" si="1291"/>
        <v>3.4837518970553087E-7</v>
      </c>
      <c r="AU366" s="58">
        <v>0.75</v>
      </c>
      <c r="AV366" s="58">
        <f t="shared" si="1292"/>
        <v>0.375</v>
      </c>
      <c r="AW366" s="58">
        <f t="shared" si="1293"/>
        <v>6.5862999999999996</v>
      </c>
      <c r="AX366" s="57">
        <f t="shared" si="1294"/>
        <v>5.3406481399999997E-2</v>
      </c>
      <c r="AY366" s="47">
        <f t="shared" si="1295"/>
        <v>6.0981820637468757E-2</v>
      </c>
      <c r="AZ366" s="9" t="str">
        <f>Input!B366</f>
        <v>FR-18_6 301.75mm</v>
      </c>
      <c r="BA366" s="48">
        <f>Input!E366</f>
        <v>301.75</v>
      </c>
      <c r="BB366" s="58">
        <f t="shared" si="1296"/>
        <v>4.8150085067308224</v>
      </c>
      <c r="BC366" s="22">
        <f t="shared" si="1297"/>
        <v>4.1213373935478641</v>
      </c>
      <c r="BD366" s="9">
        <f t="shared" si="1298"/>
        <v>6528.2999999999993</v>
      </c>
      <c r="BE366" s="49">
        <f t="shared" si="1299"/>
        <v>30.490910318734379</v>
      </c>
      <c r="BF366" s="89">
        <f t="shared" si="1300"/>
        <v>0.92588890025460058</v>
      </c>
      <c r="BG366" s="85"/>
      <c r="BH366" s="85"/>
      <c r="BI366" s="85"/>
      <c r="BJ366" s="85"/>
      <c r="BK366" s="85"/>
      <c r="BL366" s="85"/>
      <c r="BM366" s="90"/>
      <c r="BN366" s="85"/>
      <c r="BO366" s="85"/>
      <c r="BP366" s="85"/>
      <c r="BQ366" s="85"/>
      <c r="BR366" s="85"/>
      <c r="BS366" s="85"/>
      <c r="BT366" s="85"/>
      <c r="BU366" s="85"/>
      <c r="BV366" s="85"/>
      <c r="BW366" s="85"/>
      <c r="BX366" s="85"/>
      <c r="BY366" s="85"/>
      <c r="BZ366" s="85"/>
      <c r="CA366" s="85"/>
      <c r="CB366" s="85"/>
      <c r="CC366" s="85"/>
      <c r="CD366" s="85"/>
      <c r="CE366" s="85"/>
      <c r="CF366" s="85"/>
      <c r="CG366" s="85"/>
      <c r="CH366" s="85"/>
      <c r="CI366" s="85"/>
      <c r="CJ366" s="85"/>
      <c r="CK366" s="85"/>
      <c r="CL366" s="85"/>
      <c r="CM366" s="85"/>
      <c r="CN366" s="85"/>
      <c r="CO366" s="85"/>
      <c r="CP366" s="85"/>
      <c r="CQ366" s="85"/>
      <c r="CR366" s="85"/>
      <c r="CS366" s="85"/>
      <c r="CT366" s="85"/>
      <c r="CU366" s="85"/>
      <c r="CV366" s="85"/>
      <c r="CW366" s="85"/>
      <c r="CX366" s="85"/>
      <c r="CY366" s="85"/>
      <c r="CZ366" s="85"/>
      <c r="DA366" s="85"/>
      <c r="DB366" s="85"/>
      <c r="DC366" s="85"/>
      <c r="DD366" s="85"/>
      <c r="DE366" s="85"/>
    </row>
    <row r="367" spans="1:109" s="155" customFormat="1" ht="15" customHeight="1" x14ac:dyDescent="0.2">
      <c r="A367" s="138">
        <f>Input!A367</f>
        <v>8307</v>
      </c>
      <c r="B367" s="138" t="str">
        <f>Input!B367</f>
        <v>Hu1-13</v>
      </c>
      <c r="C367" s="138">
        <f>Input!O367</f>
        <v>2.2424267058837772</v>
      </c>
      <c r="D367" s="138">
        <f>C367*Input!P367/100</f>
        <v>6.1837180837070453E-2</v>
      </c>
      <c r="E367" s="139">
        <f>Input!M367</f>
        <v>2.7203558196599258</v>
      </c>
      <c r="F367" s="140">
        <f>E367*Input!N367/100</f>
        <v>8.1473187869399101E-4</v>
      </c>
      <c r="G367" s="141">
        <f t="shared" si="1275"/>
        <v>375.08266041471057</v>
      </c>
      <c r="H367" s="140">
        <f>G367*Input!L367/100</f>
        <v>5.5654716821554304E-2</v>
      </c>
      <c r="I367" s="138">
        <v>0</v>
      </c>
      <c r="J367" s="142">
        <f>(((C367*$G$4*0.000000001*Input!G367*(234/233))-(I367*0.000000000000001))/Input!F367)*1000000000000</f>
        <v>814.05363745392719</v>
      </c>
      <c r="K367" s="138">
        <f>J367*Input!P367/100</f>
        <v>22.448351091356695</v>
      </c>
      <c r="L367" s="143">
        <f t="shared" si="1276"/>
        <v>11.257770077640204</v>
      </c>
      <c r="M367" s="144">
        <f>L367*Input!P367/100</f>
        <v>0.31044437808674524</v>
      </c>
      <c r="N367" s="138">
        <v>0</v>
      </c>
      <c r="O367" s="142">
        <f>(((G367*$D$4*0.000000001*Input!G367*(238/236))-(N367*0.000000001))/Input!F367)*1000000</f>
        <v>13.716357854429848</v>
      </c>
      <c r="P367" s="138">
        <f>O367*Input!N367/100</f>
        <v>4.1079751122320924E-3</v>
      </c>
      <c r="Q367" s="145">
        <f t="shared" si="1277"/>
        <v>10.233763345404153</v>
      </c>
      <c r="R367" s="146">
        <f>Q367*Input!N367/100</f>
        <v>3.0649568619862165E-3</v>
      </c>
      <c r="S367" s="144">
        <f>Input!S367*0.0000028263/0.000000000155125</f>
        <v>0.99654888375459494</v>
      </c>
      <c r="T367" s="138">
        <f>S367*Input!T367/100</f>
        <v>5.4214905306184235E-3</v>
      </c>
      <c r="U367" s="144">
        <f>S367</f>
        <v>0.99654888375459494</v>
      </c>
      <c r="V367" s="138">
        <f>U367*Input!T367/100</f>
        <v>5.4214905306184235E-3</v>
      </c>
      <c r="W367" s="147">
        <v>0</v>
      </c>
      <c r="X367" s="142">
        <f>((($L$4*0.000000001*Input!G367/Input!W367*(232/229))-(W367*0.000000001))/Input!F367)*1000000000</f>
        <v>0.84933580192959002</v>
      </c>
      <c r="Y367" s="142">
        <f>X367*Input!X367/100</f>
        <v>1.2801092017739109E-2</v>
      </c>
      <c r="Z367" s="142">
        <f t="shared" si="1278"/>
        <v>2.0738350084099596E-4</v>
      </c>
      <c r="AA367" s="142">
        <f>Z367*Input!X367/100</f>
        <v>3.1256603939163069E-6</v>
      </c>
      <c r="AB367" s="143">
        <v>0</v>
      </c>
      <c r="AC367" s="143">
        <v>0</v>
      </c>
      <c r="AD367" s="142">
        <f>(((Input!G367*$L$4*0.000000001*Input!U367*(230/229))-((AB367*0.000000000000001)+(Input!G367*AC367*0.000000000000001)))/Input!F367)*1000000000000</f>
        <v>224.93974276238859</v>
      </c>
      <c r="AE367" s="142">
        <f>AD367*Input!V367/100</f>
        <v>1.1635874865147247</v>
      </c>
      <c r="AF367" s="142">
        <f t="shared" si="1279"/>
        <v>10.254670792293455</v>
      </c>
      <c r="AG367" s="142">
        <f>AF367*Input!V367/100</f>
        <v>5.3046235697197776E-2</v>
      </c>
      <c r="AH367" s="138">
        <f t="shared" si="1280"/>
        <v>49447.862297183732</v>
      </c>
      <c r="AI367" s="147">
        <f t="shared" si="1281"/>
        <v>787.94587029320098</v>
      </c>
      <c r="AJ367" s="144">
        <f t="shared" si="1282"/>
        <v>-3.4511162454050615</v>
      </c>
      <c r="AK367" s="147">
        <f t="shared" si="1283"/>
        <v>5.4214905306184233</v>
      </c>
      <c r="AL367" s="147">
        <f t="shared" si="1284"/>
        <v>1.0020429871381276</v>
      </c>
      <c r="AM367" s="147">
        <f t="shared" si="1285"/>
        <v>5.1921337938317874E-3</v>
      </c>
      <c r="AN367" s="138">
        <f>AF367/Q367</f>
        <v>1.0020429871381276</v>
      </c>
      <c r="AO367" s="142">
        <f t="shared" si="1286"/>
        <v>5.1921337938317874E-3</v>
      </c>
      <c r="AP367" s="138" t="str">
        <f t="shared" si="1287"/>
        <v>Out of range</v>
      </c>
      <c r="AQ367" s="138" t="e">
        <f t="shared" si="1288"/>
        <v>#VALUE!</v>
      </c>
      <c r="AR367" s="138" t="e">
        <f t="shared" si="1289"/>
        <v>#VALUE!</v>
      </c>
      <c r="AS367" s="146">
        <f t="shared" si="1290"/>
        <v>2.026463714681551E-5</v>
      </c>
      <c r="AT367" s="146">
        <f t="shared" si="1291"/>
        <v>3.0548658652403003E-7</v>
      </c>
      <c r="AU367" s="138">
        <v>0.75</v>
      </c>
      <c r="AV367" s="138">
        <f t="shared" si="1292"/>
        <v>0.375</v>
      </c>
      <c r="AW367" s="138" t="str">
        <f t="shared" si="1293"/>
        <v>Out of range</v>
      </c>
      <c r="AX367" s="148">
        <f t="shared" si="1294"/>
        <v>227.48338943409999</v>
      </c>
      <c r="AY367" s="148" t="e">
        <f t="shared" si="1295"/>
        <v>#VALUE!</v>
      </c>
      <c r="AZ367" s="138" t="str">
        <f>Input!B367</f>
        <v>Hu1-13</v>
      </c>
      <c r="BA367" s="149">
        <f>Input!E367</f>
        <v>0</v>
      </c>
      <c r="BB367" s="138" t="e">
        <f t="shared" si="1296"/>
        <v>#VALUE!</v>
      </c>
      <c r="BC367" s="144" t="e">
        <f t="shared" si="1297"/>
        <v>#VALUE!</v>
      </c>
      <c r="BD367" s="138" t="e">
        <f t="shared" si="1298"/>
        <v>#VALUE!</v>
      </c>
      <c r="BE367" s="150" t="e">
        <f t="shared" si="1299"/>
        <v>#VALUE!</v>
      </c>
      <c r="BF367" s="151" t="e">
        <f t="shared" si="1300"/>
        <v>#VALUE!</v>
      </c>
      <c r="BG367" s="152"/>
      <c r="BH367" s="152"/>
      <c r="BI367" s="152"/>
      <c r="BJ367" s="152"/>
      <c r="BK367" s="152"/>
      <c r="BL367" s="152"/>
      <c r="BM367" s="156"/>
      <c r="BN367" s="152"/>
      <c r="BO367" s="152"/>
      <c r="BP367" s="152"/>
      <c r="BQ367" s="152"/>
      <c r="BR367" s="152"/>
      <c r="BS367" s="152"/>
      <c r="BT367" s="152"/>
      <c r="BU367" s="152"/>
      <c r="BV367" s="152"/>
      <c r="BW367" s="152"/>
      <c r="BX367" s="152"/>
      <c r="BY367" s="152"/>
      <c r="BZ367" s="152"/>
      <c r="CA367" s="152"/>
      <c r="CB367" s="152"/>
      <c r="CC367" s="152"/>
      <c r="CD367" s="152"/>
      <c r="CE367" s="152"/>
      <c r="CF367" s="152"/>
      <c r="CG367" s="152"/>
      <c r="CH367" s="152"/>
      <c r="CI367" s="152"/>
      <c r="CJ367" s="152"/>
      <c r="CK367" s="152"/>
      <c r="CL367" s="152"/>
      <c r="CM367" s="152"/>
      <c r="CN367" s="152"/>
      <c r="CO367" s="152"/>
      <c r="CP367" s="152"/>
      <c r="CQ367" s="152"/>
      <c r="CR367" s="152"/>
      <c r="CS367" s="152"/>
      <c r="CT367" s="152"/>
      <c r="CU367" s="152"/>
      <c r="CV367" s="152"/>
      <c r="CW367" s="152"/>
      <c r="CX367" s="152"/>
      <c r="CY367" s="152"/>
      <c r="CZ367" s="152"/>
      <c r="DA367" s="152"/>
      <c r="DB367" s="152"/>
      <c r="DC367" s="152"/>
      <c r="DD367" s="152"/>
      <c r="DE367" s="152"/>
    </row>
    <row r="368" spans="1:109" s="76" customFormat="1" ht="15" customHeight="1" x14ac:dyDescent="0.2">
      <c r="A368" s="58"/>
      <c r="B368" s="58"/>
      <c r="C368" s="58"/>
      <c r="D368" s="58"/>
      <c r="E368" s="60"/>
      <c r="F368" s="61"/>
      <c r="G368" s="59"/>
      <c r="H368" s="61"/>
      <c r="I368" s="58"/>
      <c r="J368" s="63"/>
      <c r="K368" s="58"/>
      <c r="L368" s="64"/>
      <c r="M368" s="65"/>
      <c r="N368" s="58"/>
      <c r="O368" s="63"/>
      <c r="P368" s="58"/>
      <c r="Q368" s="66"/>
      <c r="R368" s="67"/>
      <c r="S368" s="65"/>
      <c r="T368" s="58"/>
      <c r="U368" s="58"/>
      <c r="V368" s="58"/>
      <c r="W368" s="68"/>
      <c r="X368" s="63"/>
      <c r="Y368" s="63"/>
      <c r="Z368" s="63"/>
      <c r="AA368" s="63"/>
      <c r="AB368" s="64"/>
      <c r="AC368" s="64"/>
      <c r="AD368" s="63"/>
      <c r="AE368" s="63"/>
      <c r="AF368" s="63"/>
      <c r="AG368" s="63"/>
      <c r="AH368" s="58"/>
      <c r="AI368" s="68"/>
      <c r="AJ368" s="65"/>
      <c r="AK368" s="68"/>
      <c r="AL368" s="68"/>
      <c r="AM368" s="68"/>
      <c r="AN368" s="58"/>
      <c r="AO368" s="63"/>
      <c r="AP368" s="58"/>
      <c r="AQ368" s="58"/>
      <c r="AR368" s="58"/>
      <c r="AS368" s="67"/>
      <c r="AT368" s="67"/>
      <c r="AU368" s="58"/>
      <c r="AV368" s="58"/>
      <c r="AW368" s="58"/>
      <c r="AX368" s="57"/>
      <c r="AY368" s="57"/>
      <c r="AZ368" s="58"/>
      <c r="BA368" s="69"/>
      <c r="BB368" s="58"/>
      <c r="BC368" s="65"/>
      <c r="BD368" s="58"/>
      <c r="BE368" s="62"/>
      <c r="BF368" s="74"/>
      <c r="BG368" s="75"/>
      <c r="BH368" s="75"/>
      <c r="BI368" s="75"/>
      <c r="BJ368" s="75"/>
      <c r="BK368" s="75"/>
      <c r="BL368" s="75"/>
      <c r="BM368" s="103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</row>
    <row r="369" spans="1:109" s="155" customFormat="1" ht="15" customHeight="1" x14ac:dyDescent="0.2">
      <c r="A369" s="138">
        <f>Input!A369</f>
        <v>8307</v>
      </c>
      <c r="B369" s="138" t="str">
        <f>Input!B369</f>
        <v>Hu1-13</v>
      </c>
      <c r="C369" s="138">
        <f>Input!O369</f>
        <v>2.1330305492019836</v>
      </c>
      <c r="D369" s="138">
        <f>C369*Input!P369/100</f>
        <v>5.7658762611781995E-2</v>
      </c>
      <c r="E369" s="139">
        <f>Input!M369</f>
        <v>2.7205150857213947</v>
      </c>
      <c r="F369" s="140">
        <f>E369*Input!N369/100</f>
        <v>1.0119307228804964E-3</v>
      </c>
      <c r="G369" s="141">
        <f t="shared" ref="G369:G375" si="1301">E369*137.88</f>
        <v>375.10462001926589</v>
      </c>
      <c r="H369" s="140">
        <f>G369*Input!L369/100</f>
        <v>6.4189036389725201E-2</v>
      </c>
      <c r="I369" s="138">
        <v>0</v>
      </c>
      <c r="J369" s="142">
        <f>(((C369*$G$4*0.000000001*Input!G369*(234/233))-(I369*0.000000000000001))/Input!F369)*1000000000000</f>
        <v>774.34025951536216</v>
      </c>
      <c r="K369" s="138">
        <f>J369*Input!P369/100</f>
        <v>20.931486996679723</v>
      </c>
      <c r="L369" s="143">
        <f t="shared" ref="L369:L375" si="1302">(J369/234)*602200000000*0.0000028263/(365.2425*24*60)</f>
        <v>10.708562928051002</v>
      </c>
      <c r="M369" s="144">
        <f>L369*Input!P369/100</f>
        <v>0.2894672502523799</v>
      </c>
      <c r="N369" s="138">
        <v>0</v>
      </c>
      <c r="O369" s="142">
        <f>(((G369*$D$4*0.000000001*Input!G369*(238/236))-(N369*0.000000001))/Input!F369)*1000000</f>
        <v>13.717160892869666</v>
      </c>
      <c r="P369" s="138">
        <f>O369*Input!N369/100</f>
        <v>5.102275157760767E-3</v>
      </c>
      <c r="Q369" s="145">
        <f t="shared" ref="Q369:Q375" si="1303">(O369/238.05)*602200000000000000*0.00000000015512/(365.2425*24*60)</f>
        <v>10.23436249172547</v>
      </c>
      <c r="R369" s="146">
        <f>Q369*Input!N369/100</f>
        <v>3.8068033104571393E-3</v>
      </c>
      <c r="S369" s="144">
        <f>Input!S369*0.0000028263/0.000000000155125</f>
        <v>0.99656096812528017</v>
      </c>
      <c r="T369" s="138">
        <f>S369*Input!T369/100</f>
        <v>4.3374231457869537E-3</v>
      </c>
      <c r="U369" s="144">
        <f>S369</f>
        <v>0.99656096812528017</v>
      </c>
      <c r="V369" s="138">
        <f>U369*Input!T369/100</f>
        <v>4.3374231457869537E-3</v>
      </c>
      <c r="W369" s="147">
        <v>0</v>
      </c>
      <c r="X369" s="142">
        <f>((($L$4*0.000000001*Input!G369/Input!W369*(232/229))-(W369*0.000000001))/Input!F369)*1000000000</f>
        <v>0.85293796772760311</v>
      </c>
      <c r="Y369" s="142">
        <f>X369*Input!X369/100</f>
        <v>1.2747228836735536E-2</v>
      </c>
      <c r="Z369" s="142">
        <f t="shared" ref="Z369:Z375" si="1304">(X369/232)*6.022E+23*0.000000001*0.000000000049475/(365.2425*24*60)</f>
        <v>2.0826304666033446E-4</v>
      </c>
      <c r="AA369" s="142">
        <f>Z369*Input!X369/100</f>
        <v>3.1125085462989397E-6</v>
      </c>
      <c r="AB369" s="143">
        <v>0</v>
      </c>
      <c r="AC369" s="143">
        <v>0</v>
      </c>
      <c r="AD369" s="142">
        <f>(((Input!G369*$L$4*0.000000001*Input!U369*(230/229))-((AB369*0.000000000000001)+(Input!G369*AC369*0.000000000000001)))/Input!F369)*1000000000000</f>
        <v>225.37802052273528</v>
      </c>
      <c r="AE369" s="142">
        <f>AD369*Input!V369/100</f>
        <v>1.4958374129910852</v>
      </c>
      <c r="AF369" s="142">
        <f t="shared" ref="AF369:AF375" si="1305">(AD369/230)*602200000000*0.0000091577/(365.2425*24*60)</f>
        <v>10.274651228354887</v>
      </c>
      <c r="AG369" s="142">
        <f>AF369*Input!V369/100</f>
        <v>6.8193019342175212E-2</v>
      </c>
      <c r="AH369" s="138">
        <f t="shared" ref="AH369:AH375" si="1306">AF369/Z369</f>
        <v>49334.970332553894</v>
      </c>
      <c r="AI369" s="147">
        <f t="shared" ref="AI369:AI375" si="1307">AH369*SQRT((AG369/AF369)^2+(AA369/Z369)^2)</f>
        <v>806.75195517033717</v>
      </c>
      <c r="AJ369" s="144">
        <f t="shared" ref="AJ369:AJ375" si="1308">(U369-1)*1000</f>
        <v>-3.4390318747198334</v>
      </c>
      <c r="AK369" s="147">
        <f t="shared" ref="AK369:AK375" si="1309">V369*1000</f>
        <v>4.3374231457869534</v>
      </c>
      <c r="AL369" s="147">
        <f t="shared" ref="AL369:AL375" si="1310">AF369/Q369</f>
        <v>1.0039366141918455</v>
      </c>
      <c r="AM369" s="147">
        <f t="shared" ref="AM369:AM375" si="1311">AL369*SQRT((R369/Q369)^2+(AG369/AF369)^2)</f>
        <v>6.6735987751249297E-3</v>
      </c>
      <c r="AN369" s="138">
        <f>AF369/Q369</f>
        <v>1.0039366141918455</v>
      </c>
      <c r="AO369" s="142">
        <f t="shared" ref="AO369:AO375" si="1312">AN369*SQRT((R369/Q369)^2+(AG369/AF369)^2)</f>
        <v>6.6735987751249297E-3</v>
      </c>
      <c r="AP369" s="138" t="str">
        <f t="shared" ref="AP369:AP375" si="1313">ThU_Alter_Kombi(AN369,U369)</f>
        <v>Out of range</v>
      </c>
      <c r="AQ369" s="138" t="e">
        <f t="shared" ref="AQ369:AQ375" si="1314">Montealter(AN369,AO369,U369,V369)</f>
        <v>#VALUE!</v>
      </c>
      <c r="AR369" s="138" t="e">
        <f t="shared" ref="AR369:AR375" si="1315">(AQ369/AP369)*100</f>
        <v>#VALUE!</v>
      </c>
      <c r="AS369" s="146">
        <f t="shared" ref="AS369:AS375" si="1316">Z369/Q369</f>
        <v>2.0349391261909679E-5</v>
      </c>
      <c r="AT369" s="146">
        <f t="shared" ref="AT369:AT375" si="1317">AS369*SQRT((Y369/X369)^2+(P369/O369)^2)</f>
        <v>3.0421752338753856E-7</v>
      </c>
      <c r="AU369" s="138">
        <v>0.75</v>
      </c>
      <c r="AV369" s="138">
        <f t="shared" ref="AV369:AV375" si="1318">AU369/2</f>
        <v>0.375</v>
      </c>
      <c r="AW369" s="138" t="str">
        <f t="shared" ref="AW369:AW375" si="1319">marincorr_age(AN369,U369,AS369,AU369)</f>
        <v>Out of range</v>
      </c>
      <c r="AX369" s="148">
        <f t="shared" ref="AX369:AX375" si="1320">marincorr_age_error(AN369, AO369, U369, V369, AS369, AT369, AU369, AV369)</f>
        <v>206.23373374409999</v>
      </c>
      <c r="AY369" s="148" t="e">
        <f t="shared" ref="AY369:AY375" si="1321">SQRT(((AU369*EXP(-0.0000091577*AW369*1000))/(0.0000091577*(EXP(-0.0000091577*AW369*1000)+(AJ369/1000)*EXP(-(0.0000091577-0.0000028263)*AW369*1000)-AS369*AU369*EXP(-0.0000091577*AW369*1000))))^2*AT369^2+((AS369*EXP(-0.0000091577*AW369*1000))/(0.0000091577*(EXP(-0.0000091577*AW369*1000)+(AJ369/1000)*EXP(-(0.0000091577-0.0000028263)*AW369*1000)-AS369*AU369*EXP(-0.0000091577*AW369*1000))))^2*AV369^2+((0.0000091577/(0.0000091577-0.0000028263))*(EXP(-(0.0000091577-0.0000028263)*AW369*1000)-1)/(0.0000091577*(EXP(-0.0000091577*AW369*1000)+(AJ369/1000)*EXP(-(0.0000091577-0.0000028263)*AW369*1000)-AS369*AU369*EXP(-0.0000091577*AW369*1000))))^2*T369^2+(1/(0.0000091577*(EXP(-0.0000091577*AW369*1000)+(AJ369/1000)*EXP(-(0.0000091577-0.0000028263)*AW369*1000)-AS369*AU369*EXP(-0.0000091577*AW369*1000))))^2*AO369^2)/1000</f>
        <v>#VALUE!</v>
      </c>
      <c r="AZ369" s="138" t="str">
        <f>Input!B369</f>
        <v>Hu1-13</v>
      </c>
      <c r="BA369" s="149">
        <f>Input!E369</f>
        <v>0</v>
      </c>
      <c r="BB369" s="138" t="e">
        <f t="shared" ref="BB369:BB375" si="1322">((U369-1)*EXP(0.0000028263*AW369*1000))*1000</f>
        <v>#VALUE!</v>
      </c>
      <c r="BC369" s="144" t="e">
        <f t="shared" ref="BC369:BC375" si="1323">SQRT((EXP(0.0000028263*AW369*1000)*V369)^2+((U369-1)*0.0000028263*EXP(0.0000028263*AW369*1000)*AX369*1000)^2)*1000</f>
        <v>#VALUE!</v>
      </c>
      <c r="BD369" s="138" t="e">
        <f t="shared" ref="BD369:BD375" si="1324">AW369*1000-58</f>
        <v>#VALUE!</v>
      </c>
      <c r="BE369" s="150" t="e">
        <f t="shared" ref="BE369:BE375" si="1325">AY369/2*1000</f>
        <v>#VALUE!</v>
      </c>
      <c r="BF369" s="151" t="e">
        <f t="shared" ref="BF369:BF375" si="1326">AY369/AW369*100</f>
        <v>#VALUE!</v>
      </c>
      <c r="BG369" s="152"/>
      <c r="BH369" s="152"/>
      <c r="BI369" s="152"/>
      <c r="BJ369" s="152"/>
      <c r="BK369" s="152"/>
      <c r="BL369" s="152"/>
      <c r="BM369" s="156"/>
      <c r="BN369" s="152"/>
      <c r="BO369" s="152"/>
      <c r="BP369" s="152"/>
      <c r="BQ369" s="152"/>
      <c r="BR369" s="152"/>
      <c r="BS369" s="152"/>
      <c r="BT369" s="152"/>
      <c r="BU369" s="152"/>
      <c r="BV369" s="152"/>
      <c r="BW369" s="152"/>
      <c r="BX369" s="152"/>
      <c r="BY369" s="152"/>
      <c r="BZ369" s="152"/>
      <c r="CA369" s="152"/>
      <c r="CB369" s="152"/>
      <c r="CC369" s="152"/>
      <c r="CD369" s="152"/>
      <c r="CE369" s="152"/>
      <c r="CF369" s="152"/>
      <c r="CG369" s="152"/>
      <c r="CH369" s="152"/>
      <c r="CI369" s="152"/>
      <c r="CJ369" s="152"/>
      <c r="CK369" s="152"/>
      <c r="CL369" s="152"/>
      <c r="CM369" s="152"/>
      <c r="CN369" s="152"/>
      <c r="CO369" s="152"/>
      <c r="CP369" s="152"/>
      <c r="CQ369" s="152"/>
      <c r="CR369" s="152"/>
      <c r="CS369" s="152"/>
      <c r="CT369" s="152"/>
      <c r="CU369" s="152"/>
      <c r="CV369" s="152"/>
      <c r="CW369" s="152"/>
      <c r="CX369" s="152"/>
      <c r="CY369" s="152"/>
      <c r="CZ369" s="152"/>
      <c r="DA369" s="152"/>
      <c r="DB369" s="152"/>
      <c r="DC369" s="152"/>
      <c r="DD369" s="152"/>
      <c r="DE369" s="152"/>
    </row>
    <row r="370" spans="1:109" ht="15" customHeight="1" x14ac:dyDescent="0.2">
      <c r="A370" s="9">
        <f>Input!A370</f>
        <v>8555</v>
      </c>
      <c r="B370" s="9" t="str">
        <f>Input!B370</f>
        <v>FR-18_7  361,75mm</v>
      </c>
      <c r="C370" s="9">
        <f>Input!O370</f>
        <v>0.13001609406921907</v>
      </c>
      <c r="D370" s="9">
        <f>C370*Input!P370/100</f>
        <v>7.158348691390455E-4</v>
      </c>
      <c r="E370" s="11">
        <f>Input!M370</f>
        <v>0.17082623787090284</v>
      </c>
      <c r="F370" s="12">
        <f>E370*Input!N370/100</f>
        <v>1.3685320510213913E-5</v>
      </c>
      <c r="G370" s="13">
        <f t="shared" si="1301"/>
        <v>23.553521677640084</v>
      </c>
      <c r="H370" s="12">
        <f>G370*Input!L370/100</f>
        <v>3.2982128570617532E-3</v>
      </c>
      <c r="I370" s="9">
        <v>0.3</v>
      </c>
      <c r="J370" s="21">
        <f>(((C370*$G$4*0.000000001*Input!G370*(234/233))-(I370*0.000000000000001))/Input!F370)*1000000000000</f>
        <v>3.8843618870338967</v>
      </c>
      <c r="K370" s="9">
        <f>J370*Input!P370/100</f>
        <v>2.1386288389907068E-2</v>
      </c>
      <c r="L370" s="14">
        <f t="shared" si="1302"/>
        <v>5.3717901389576647E-2</v>
      </c>
      <c r="M370" s="22">
        <f>L370*Input!P370/100</f>
        <v>2.9575682292962694E-4</v>
      </c>
      <c r="N370" s="9">
        <v>5.0000000000000001E-3</v>
      </c>
      <c r="O370" s="21">
        <f>(((G370*$D$4*0.000000001*Input!G370*(238/236))-(N370*0.000000001))/Input!F370)*1000000</f>
        <v>7.0888784757960718E-2</v>
      </c>
      <c r="P370" s="58">
        <f>O370*Input!N370/100</f>
        <v>5.6790792332815537E-6</v>
      </c>
      <c r="Q370" s="66">
        <f t="shared" si="1303"/>
        <v>5.2890064166849368E-2</v>
      </c>
      <c r="R370" s="67">
        <f>Q370*Input!N370/100</f>
        <v>4.2371563581240862E-6</v>
      </c>
      <c r="S370" s="65">
        <f>Input!S370*0.0000028263/0.000000000155125</f>
        <v>1.0094575580602951</v>
      </c>
      <c r="T370" s="9">
        <f>S370*Input!T370/100</f>
        <v>5.171705354499059E-3</v>
      </c>
      <c r="U370" s="9">
        <f>S370*1/((U369+U371)/2)</f>
        <v>1.011255911418331</v>
      </c>
      <c r="V370" s="9">
        <f>U370*Input!T370/100</f>
        <v>5.1809187717614027E-3</v>
      </c>
      <c r="W370" s="3">
        <v>3.0000000000000001E-3</v>
      </c>
      <c r="X370" s="21">
        <f>((($L$4*0.000000001*Input!G370/Input!W370*(232/229))-(W370*0.000000001))/Input!F370)*1000000000</f>
        <v>0.26051594571903447</v>
      </c>
      <c r="Y370" s="21">
        <f>X370*Input!X370/100</f>
        <v>6.5466395253988149E-4</v>
      </c>
      <c r="Z370" s="21">
        <f t="shared" si="1304"/>
        <v>6.3610539818731283E-5</v>
      </c>
      <c r="AA370" s="21">
        <f>Z370*Input!X370/100</f>
        <v>1.5985020535302869E-7</v>
      </c>
      <c r="AB370" s="14">
        <v>0.05</v>
      </c>
      <c r="AC370" s="14">
        <v>0</v>
      </c>
      <c r="AD370" s="21">
        <f>(((Input!G370*$L$4*0.000000001*Input!U370*(230/229))-((AB370*0.000000000000001)+(Input!G370*AC370*0.000000000000001)))/Input!F370)*1000000000000</f>
        <v>7.8688004638038614E-2</v>
      </c>
      <c r="AE370" s="21">
        <f>AD370*Input!V370/100</f>
        <v>1.0615737432078443E-3</v>
      </c>
      <c r="AF370" s="21">
        <f t="shared" si="1305"/>
        <v>3.5872699637516823E-3</v>
      </c>
      <c r="AG370" s="21">
        <f>AF370*Input!V370/100</f>
        <v>4.8395579743498034E-5</v>
      </c>
      <c r="AH370" s="9">
        <f t="shared" si="1306"/>
        <v>56.39427010011547</v>
      </c>
      <c r="AI370" s="3">
        <f t="shared" si="1307"/>
        <v>0.77389687648997507</v>
      </c>
      <c r="AJ370" s="22">
        <f t="shared" si="1308"/>
        <v>11.255911418331044</v>
      </c>
      <c r="AK370" s="3">
        <f t="shared" si="1309"/>
        <v>5.1809187717614025</v>
      </c>
      <c r="AL370" s="3">
        <f t="shared" si="1310"/>
        <v>6.7825025744629841E-2</v>
      </c>
      <c r="AM370" s="3">
        <f t="shared" si="1311"/>
        <v>9.1503827385343056E-4</v>
      </c>
      <c r="AN370" s="9">
        <f>AL370*1/((AN369+AN371)/2)</f>
        <v>6.7594802510821964E-2</v>
      </c>
      <c r="AO370" s="21">
        <f t="shared" si="1312"/>
        <v>9.1193229537201153E-4</v>
      </c>
      <c r="AP370" s="58">
        <f t="shared" si="1313"/>
        <v>7.5534999999999997</v>
      </c>
      <c r="AQ370" s="58">
        <f t="shared" si="1314"/>
        <v>0.1129</v>
      </c>
      <c r="AR370" s="58">
        <f t="shared" si="1315"/>
        <v>1.4946713444098763</v>
      </c>
      <c r="AS370" s="67">
        <f t="shared" si="1316"/>
        <v>1.202693564864331E-3</v>
      </c>
      <c r="AT370" s="67">
        <f t="shared" si="1317"/>
        <v>3.0238461063418654E-6</v>
      </c>
      <c r="AU370" s="58">
        <v>0.75</v>
      </c>
      <c r="AV370" s="58">
        <f t="shared" si="1318"/>
        <v>0.375</v>
      </c>
      <c r="AW370" s="58">
        <f t="shared" si="1319"/>
        <v>7.4561000000000002</v>
      </c>
      <c r="AX370" s="57">
        <f t="shared" si="1320"/>
        <v>0.1165858603</v>
      </c>
      <c r="AY370" s="47">
        <f t="shared" si="1321"/>
        <v>0.12287218096337549</v>
      </c>
      <c r="AZ370" s="9" t="str">
        <f>Input!B370</f>
        <v>FR-18_7  361,75mm</v>
      </c>
      <c r="BA370" s="48" t="str">
        <f>Input!E370</f>
        <v>361,75</v>
      </c>
      <c r="BB370" s="58">
        <f t="shared" si="1322"/>
        <v>11.495626118285898</v>
      </c>
      <c r="BC370" s="22">
        <f t="shared" si="1323"/>
        <v>5.2912570290370944</v>
      </c>
      <c r="BD370" s="9">
        <f t="shared" si="1324"/>
        <v>7398.1</v>
      </c>
      <c r="BE370" s="49">
        <f t="shared" si="1325"/>
        <v>61.436090481687742</v>
      </c>
      <c r="BF370" s="89">
        <f t="shared" si="1326"/>
        <v>1.6479416982521089</v>
      </c>
      <c r="BG370" s="85"/>
      <c r="BH370" s="85"/>
      <c r="BI370" s="85"/>
      <c r="BJ370" s="85"/>
      <c r="BK370" s="85"/>
      <c r="BL370" s="85"/>
      <c r="BM370" s="90"/>
      <c r="BN370" s="85"/>
      <c r="BO370" s="85"/>
      <c r="BP370" s="85"/>
      <c r="BQ370" s="85"/>
      <c r="BR370" s="85"/>
      <c r="BS370" s="85"/>
      <c r="BT370" s="85"/>
      <c r="BU370" s="85"/>
      <c r="BV370" s="85"/>
      <c r="BW370" s="85"/>
      <c r="BX370" s="85"/>
      <c r="BY370" s="85"/>
      <c r="BZ370" s="85"/>
      <c r="CA370" s="85"/>
      <c r="CB370" s="85"/>
      <c r="CC370" s="85"/>
      <c r="CD370" s="85"/>
      <c r="CE370" s="85"/>
      <c r="CF370" s="85"/>
      <c r="CG370" s="85"/>
      <c r="CH370" s="85"/>
      <c r="CI370" s="85"/>
      <c r="CJ370" s="85"/>
      <c r="CK370" s="85"/>
      <c r="CL370" s="85"/>
      <c r="CM370" s="85"/>
      <c r="CN370" s="85"/>
      <c r="CO370" s="85"/>
      <c r="CP370" s="85"/>
      <c r="CQ370" s="85"/>
      <c r="CR370" s="85"/>
      <c r="CS370" s="85"/>
      <c r="CT370" s="85"/>
      <c r="CU370" s="85"/>
      <c r="CV370" s="85"/>
      <c r="CW370" s="85"/>
      <c r="CX370" s="85"/>
      <c r="CY370" s="85"/>
      <c r="CZ370" s="85"/>
      <c r="DA370" s="85"/>
      <c r="DB370" s="85"/>
      <c r="DC370" s="85"/>
      <c r="DD370" s="85"/>
      <c r="DE370" s="85"/>
    </row>
    <row r="371" spans="1:109" s="155" customFormat="1" ht="15" customHeight="1" x14ac:dyDescent="0.2">
      <c r="A371" s="138">
        <f>Input!A371</f>
        <v>8307</v>
      </c>
      <c r="B371" s="138" t="str">
        <f>Input!B371</f>
        <v>Hu1-13</v>
      </c>
      <c r="C371" s="138">
        <f>Input!O371</f>
        <v>2.026107824112795</v>
      </c>
      <c r="D371" s="138">
        <f>C371*Input!P371/100</f>
        <v>5.7030712718160792E-2</v>
      </c>
      <c r="E371" s="139">
        <f>Input!M371</f>
        <v>2.7202775538708499</v>
      </c>
      <c r="F371" s="140">
        <f>E371*Input!N371/100</f>
        <v>8.3563904761143086E-4</v>
      </c>
      <c r="G371" s="141">
        <f t="shared" si="1301"/>
        <v>375.07186912771277</v>
      </c>
      <c r="H371" s="140">
        <f>G371*Input!L371/100</f>
        <v>4.8809985069243791E-2</v>
      </c>
      <c r="I371" s="138">
        <v>0</v>
      </c>
      <c r="J371" s="142">
        <f>(((C371*$G$4*0.000000001*Input!G371*(234/233))-(I371*0.000000000000001))/Input!F371)*1000000000000</f>
        <v>735.52479542150422</v>
      </c>
      <c r="K371" s="138">
        <f>J371*Input!P371/100</f>
        <v>20.703490113185875</v>
      </c>
      <c r="L371" s="143">
        <f t="shared" si="1302"/>
        <v>10.171773274248512</v>
      </c>
      <c r="M371" s="144">
        <f>L371*Input!P371/100</f>
        <v>0.28631421908256638</v>
      </c>
      <c r="N371" s="138">
        <v>0</v>
      </c>
      <c r="O371" s="142">
        <f>(((G371*$D$4*0.000000001*Input!G371*(238/236))-(N371*0.000000001))/Input!F371)*1000000</f>
        <v>13.715963229005128</v>
      </c>
      <c r="P371" s="138">
        <f>O371*Input!N371/100</f>
        <v>4.2133915465537132E-3</v>
      </c>
      <c r="Q371" s="145">
        <f t="shared" si="1303"/>
        <v>10.233468915698431</v>
      </c>
      <c r="R371" s="146">
        <f>Q371*Input!N371/100</f>
        <v>3.1436079771738679E-3</v>
      </c>
      <c r="S371" s="144">
        <f>Input!S371*0.0000028263/0.000000000155125</f>
        <v>0.99988235875621367</v>
      </c>
      <c r="T371" s="138">
        <f>S371*Input!T371/100</f>
        <v>5.2581439396448982E-3</v>
      </c>
      <c r="U371" s="144">
        <f>S371</f>
        <v>0.99988235875621367</v>
      </c>
      <c r="V371" s="138">
        <f>U371*Input!T371/100</f>
        <v>5.2581439396448982E-3</v>
      </c>
      <c r="W371" s="147">
        <v>0</v>
      </c>
      <c r="X371" s="142">
        <f>((($L$4*0.000000001*Input!G371/Input!W371*(232/229))-(W371*0.000000001))/Input!F371)*1000000000</f>
        <v>0.88414174139819723</v>
      </c>
      <c r="Y371" s="142">
        <f>X371*Input!X371/100</f>
        <v>1.1450759022747592E-2</v>
      </c>
      <c r="Z371" s="142">
        <f t="shared" si="1304"/>
        <v>2.1588211535914151E-4</v>
      </c>
      <c r="AA371" s="142">
        <f>Z371*Input!X371/100</f>
        <v>2.7959477135297784E-6</v>
      </c>
      <c r="AB371" s="143">
        <v>0</v>
      </c>
      <c r="AC371" s="143">
        <v>0</v>
      </c>
      <c r="AD371" s="142">
        <f>(((Input!G371*$L$4*0.000000001*Input!U371*(230/229))-((AB371*0.000000000000001)+(Input!G371*AC371*0.000000000000001)))/Input!F371)*1000000000000</f>
        <v>225.12009259518263</v>
      </c>
      <c r="AE371" s="142">
        <f>AD371*Input!V371/100</f>
        <v>1.0463796131785228</v>
      </c>
      <c r="AF371" s="142">
        <f t="shared" si="1305"/>
        <v>10.262892674918714</v>
      </c>
      <c r="AG371" s="142">
        <f>AF371*Input!V371/100</f>
        <v>4.7702901786670387E-2</v>
      </c>
      <c r="AH371" s="138">
        <f t="shared" si="1306"/>
        <v>47539.337188008205</v>
      </c>
      <c r="AI371" s="147">
        <f t="shared" si="1307"/>
        <v>654.14577306291619</v>
      </c>
      <c r="AJ371" s="144">
        <f t="shared" si="1308"/>
        <v>-0.11764124378632612</v>
      </c>
      <c r="AK371" s="147">
        <f t="shared" si="1309"/>
        <v>5.2581439396448983</v>
      </c>
      <c r="AL371" s="147">
        <f t="shared" si="1310"/>
        <v>1.0028752478228713</v>
      </c>
      <c r="AM371" s="147">
        <f t="shared" si="1311"/>
        <v>4.6716286157522258E-3</v>
      </c>
      <c r="AN371" s="138">
        <f>AF371/Q371</f>
        <v>1.0028752478228713</v>
      </c>
      <c r="AO371" s="142">
        <f t="shared" si="1312"/>
        <v>4.6716286157522258E-3</v>
      </c>
      <c r="AP371" s="138" t="str">
        <f t="shared" si="1313"/>
        <v>Out of range</v>
      </c>
      <c r="AQ371" s="138" t="e">
        <f t="shared" si="1314"/>
        <v>#VALUE!</v>
      </c>
      <c r="AR371" s="138" t="e">
        <f t="shared" si="1315"/>
        <v>#VALUE!</v>
      </c>
      <c r="AS371" s="146">
        <f t="shared" si="1316"/>
        <v>2.1095692686179195E-5</v>
      </c>
      <c r="AT371" s="146">
        <f t="shared" si="1317"/>
        <v>2.7329286888701762E-7</v>
      </c>
      <c r="AU371" s="138">
        <v>0.75</v>
      </c>
      <c r="AV371" s="138">
        <f t="shared" si="1318"/>
        <v>0.375</v>
      </c>
      <c r="AW371" s="138" t="str">
        <f t="shared" si="1319"/>
        <v>Out of range</v>
      </c>
      <c r="AX371" s="148">
        <f t="shared" si="1320"/>
        <v>293.61931767620001</v>
      </c>
      <c r="AY371" s="148" t="e">
        <f t="shared" si="1321"/>
        <v>#VALUE!</v>
      </c>
      <c r="AZ371" s="138" t="str">
        <f>Input!B371</f>
        <v>Hu1-13</v>
      </c>
      <c r="BA371" s="149">
        <f>Input!E371</f>
        <v>0</v>
      </c>
      <c r="BB371" s="138" t="e">
        <f t="shared" si="1322"/>
        <v>#VALUE!</v>
      </c>
      <c r="BC371" s="144" t="e">
        <f t="shared" si="1323"/>
        <v>#VALUE!</v>
      </c>
      <c r="BD371" s="138" t="e">
        <f t="shared" si="1324"/>
        <v>#VALUE!</v>
      </c>
      <c r="BE371" s="150" t="e">
        <f t="shared" si="1325"/>
        <v>#VALUE!</v>
      </c>
      <c r="BF371" s="151" t="e">
        <f t="shared" si="1326"/>
        <v>#VALUE!</v>
      </c>
      <c r="BG371" s="152"/>
      <c r="BH371" s="152"/>
      <c r="BI371" s="152"/>
      <c r="BJ371" s="152"/>
      <c r="BK371" s="152"/>
      <c r="BL371" s="152"/>
      <c r="BM371" s="156"/>
      <c r="BN371" s="152"/>
      <c r="BO371" s="152"/>
      <c r="BP371" s="152"/>
      <c r="BQ371" s="152"/>
      <c r="BR371" s="152"/>
      <c r="BS371" s="152"/>
      <c r="BT371" s="152"/>
      <c r="BU371" s="152"/>
      <c r="BV371" s="152"/>
      <c r="BW371" s="152"/>
      <c r="BX371" s="152"/>
      <c r="BY371" s="152"/>
      <c r="BZ371" s="152"/>
      <c r="CA371" s="152"/>
      <c r="CB371" s="152"/>
      <c r="CC371" s="152"/>
      <c r="CD371" s="152"/>
      <c r="CE371" s="152"/>
      <c r="CF371" s="152"/>
      <c r="CG371" s="152"/>
      <c r="CH371" s="152"/>
      <c r="CI371" s="152"/>
      <c r="CJ371" s="152"/>
      <c r="CK371" s="152"/>
      <c r="CL371" s="152"/>
      <c r="CM371" s="152"/>
      <c r="CN371" s="152"/>
      <c r="CO371" s="152"/>
      <c r="CP371" s="152"/>
      <c r="CQ371" s="152"/>
      <c r="CR371" s="152"/>
      <c r="CS371" s="152"/>
      <c r="CT371" s="152"/>
      <c r="CU371" s="152"/>
      <c r="CV371" s="152"/>
      <c r="CW371" s="152"/>
      <c r="CX371" s="152"/>
      <c r="CY371" s="152"/>
      <c r="CZ371" s="152"/>
      <c r="DA371" s="152"/>
      <c r="DB371" s="152"/>
      <c r="DC371" s="152"/>
      <c r="DD371" s="152"/>
      <c r="DE371" s="152"/>
    </row>
    <row r="372" spans="1:109" ht="15" customHeight="1" x14ac:dyDescent="0.2">
      <c r="A372" s="9">
        <f>Input!A372</f>
        <v>8553</v>
      </c>
      <c r="B372" s="9" t="str">
        <f>Input!B372</f>
        <v>FR-18_5  241,75mm</v>
      </c>
      <c r="C372" s="9">
        <f>Input!O372</f>
        <v>0.21579752503813418</v>
      </c>
      <c r="D372" s="9">
        <f>C372*Input!P372/100</f>
        <v>9.4802615781087811E-4</v>
      </c>
      <c r="E372" s="11">
        <f>Input!M372</f>
        <v>0.28386583012236349</v>
      </c>
      <c r="F372" s="12">
        <f>E372*Input!N372/100</f>
        <v>2.5704584964082517E-5</v>
      </c>
      <c r="G372" s="13">
        <f t="shared" si="1301"/>
        <v>39.139420657271479</v>
      </c>
      <c r="H372" s="12">
        <f>G372*Input!L372/100</f>
        <v>5.4833968204731276E-3</v>
      </c>
      <c r="I372" s="9">
        <v>0.3</v>
      </c>
      <c r="J372" s="21">
        <f>(((C372*$G$4*0.000000001*Input!G372*(234/233))-(I372*0.000000000000001))/Input!F372)*1000000000000</f>
        <v>5.15894805772884</v>
      </c>
      <c r="K372" s="9">
        <f>J372*Input!P372/100</f>
        <v>2.2663919359827197E-2</v>
      </c>
      <c r="L372" s="14">
        <f t="shared" si="1302"/>
        <v>7.1344501644938399E-2</v>
      </c>
      <c r="M372" s="22">
        <f>L372*Input!P372/100</f>
        <v>3.1342553054503563E-4</v>
      </c>
      <c r="N372" s="9">
        <v>5.0000000000000001E-3</v>
      </c>
      <c r="O372" s="21">
        <f>(((G372*$D$4*0.000000001*Input!G372*(238/236))-(N372*0.000000001))/Input!F372)*1000000</f>
        <v>9.4258306844806211E-2</v>
      </c>
      <c r="P372" s="58">
        <f>O372*Input!N372/100</f>
        <v>8.5352670161761871E-6</v>
      </c>
      <c r="Q372" s="66">
        <f t="shared" si="1303"/>
        <v>7.0326045428794462E-2</v>
      </c>
      <c r="R372" s="67">
        <f>Q372*Input!N372/100</f>
        <v>6.3681557203737556E-6</v>
      </c>
      <c r="S372" s="65">
        <f>Input!S372*0.0000028263/0.000000000155125</f>
        <v>1.0056947649232013</v>
      </c>
      <c r="T372" s="9">
        <f>S372*Input!T372/100</f>
        <v>3.1376414266434767E-3</v>
      </c>
      <c r="U372" s="9">
        <f>S372*1/((U371+U373)/2)</f>
        <v>1.0073845267785944</v>
      </c>
      <c r="V372" s="9">
        <f>U372*Input!T372/100</f>
        <v>3.1429132715248094E-3</v>
      </c>
      <c r="W372" s="3">
        <v>3.0000000000000001E-3</v>
      </c>
      <c r="X372" s="21">
        <f>((($L$4*0.000000001*Input!G372/Input!W372*(232/229))-(W372*0.000000001))/Input!F372)*1000000000</f>
        <v>8.1612622658515849E-2</v>
      </c>
      <c r="Y372" s="21">
        <f>X372*Input!X372/100</f>
        <v>2.8441047274658805E-4</v>
      </c>
      <c r="Z372" s="21">
        <f t="shared" si="1304"/>
        <v>1.9927467276531105E-5</v>
      </c>
      <c r="AA372" s="21">
        <f>Z372*Input!X372/100</f>
        <v>6.9444899626307902E-8</v>
      </c>
      <c r="AB372" s="14">
        <v>0.05</v>
      </c>
      <c r="AC372" s="14">
        <v>0</v>
      </c>
      <c r="AD372" s="21">
        <f>(((Input!G372*$L$4*0.000000001*Input!U372*(230/229))-((AB372*0.000000000000001)+(Input!G372*AC372*0.000000000000001)))/Input!F372)*1000000000000</f>
        <v>9.2467406416831252E-2</v>
      </c>
      <c r="AE372" s="21">
        <f>AD372*Input!V372/100</f>
        <v>9.805232375140274E-4</v>
      </c>
      <c r="AF372" s="21">
        <f t="shared" si="1305"/>
        <v>4.2154525482117561E-3</v>
      </c>
      <c r="AG372" s="21">
        <f>AF372*Input!V372/100</f>
        <v>4.4700606844391614E-5</v>
      </c>
      <c r="AH372" s="9">
        <f t="shared" si="1306"/>
        <v>211.53980532068726</v>
      </c>
      <c r="AI372" s="3">
        <f t="shared" si="1307"/>
        <v>2.3611952035365142</v>
      </c>
      <c r="AJ372" s="22">
        <f t="shared" si="1308"/>
        <v>7.384526778594358</v>
      </c>
      <c r="AK372" s="3">
        <f t="shared" si="1309"/>
        <v>3.1429132715248094</v>
      </c>
      <c r="AL372" s="3">
        <f t="shared" si="1310"/>
        <v>5.9941555401119874E-2</v>
      </c>
      <c r="AM372" s="3">
        <f t="shared" si="1311"/>
        <v>6.3564268918116988E-4</v>
      </c>
      <c r="AN372" s="9">
        <f>AL372*1/((AN371+AN373)/2)</f>
        <v>5.9808432281036591E-2</v>
      </c>
      <c r="AO372" s="21">
        <f t="shared" si="1312"/>
        <v>6.3423100178874793E-4</v>
      </c>
      <c r="AP372" s="58">
        <f t="shared" si="1313"/>
        <v>6.6829999999999998</v>
      </c>
      <c r="AQ372" s="58">
        <f t="shared" si="1314"/>
        <v>7.1900000000000006E-2</v>
      </c>
      <c r="AR372" s="58">
        <f t="shared" si="1315"/>
        <v>1.0758641328744576</v>
      </c>
      <c r="AS372" s="67">
        <f t="shared" si="1316"/>
        <v>2.8335828006577997E-4</v>
      </c>
      <c r="AT372" s="67">
        <f t="shared" si="1317"/>
        <v>9.8780386541632583E-7</v>
      </c>
      <c r="AU372" s="58">
        <v>0.75</v>
      </c>
      <c r="AV372" s="58">
        <f t="shared" si="1318"/>
        <v>0.375</v>
      </c>
      <c r="AW372" s="58">
        <f t="shared" si="1319"/>
        <v>6.66</v>
      </c>
      <c r="AX372" s="57">
        <f t="shared" si="1320"/>
        <v>8.0790450700000002E-2</v>
      </c>
      <c r="AY372" s="47">
        <f t="shared" si="1321"/>
        <v>7.7066333696164779E-2</v>
      </c>
      <c r="AZ372" s="9" t="str">
        <f>Input!B372</f>
        <v>FR-18_5  241,75mm</v>
      </c>
      <c r="BA372" s="48" t="str">
        <f>Input!E372</f>
        <v>241,75</v>
      </c>
      <c r="BB372" s="58">
        <f t="shared" si="1322"/>
        <v>7.5248433504499159</v>
      </c>
      <c r="BC372" s="22">
        <f t="shared" si="1323"/>
        <v>3.2026335803150552</v>
      </c>
      <c r="BD372" s="9">
        <f t="shared" si="1324"/>
        <v>6602</v>
      </c>
      <c r="BE372" s="49">
        <f t="shared" si="1325"/>
        <v>38.533166848082388</v>
      </c>
      <c r="BF372" s="89">
        <f t="shared" si="1326"/>
        <v>1.1571521576000716</v>
      </c>
      <c r="BG372" s="85"/>
      <c r="BH372" s="85"/>
      <c r="BI372" s="85"/>
      <c r="BJ372" s="85"/>
      <c r="BK372" s="85"/>
      <c r="BL372" s="85"/>
      <c r="BM372" s="90"/>
      <c r="BN372" s="85"/>
      <c r="BO372" s="85"/>
      <c r="BP372" s="85"/>
      <c r="BQ372" s="85"/>
      <c r="BR372" s="85"/>
      <c r="BS372" s="85"/>
      <c r="BT372" s="85"/>
      <c r="BU372" s="85"/>
      <c r="BV372" s="85"/>
      <c r="BW372" s="85"/>
      <c r="BX372" s="85"/>
      <c r="BY372" s="85"/>
      <c r="BZ372" s="85"/>
      <c r="CA372" s="85"/>
      <c r="CB372" s="85"/>
      <c r="CC372" s="85"/>
      <c r="CD372" s="85"/>
      <c r="CE372" s="85"/>
      <c r="CF372" s="85"/>
      <c r="CG372" s="85"/>
      <c r="CH372" s="85"/>
      <c r="CI372" s="85"/>
      <c r="CJ372" s="85"/>
      <c r="CK372" s="85"/>
      <c r="CL372" s="85"/>
      <c r="CM372" s="85"/>
      <c r="CN372" s="85"/>
      <c r="CO372" s="85"/>
      <c r="CP372" s="85"/>
      <c r="CQ372" s="85"/>
      <c r="CR372" s="85"/>
      <c r="CS372" s="85"/>
      <c r="CT372" s="85"/>
      <c r="CU372" s="85"/>
      <c r="CV372" s="85"/>
      <c r="CW372" s="85"/>
      <c r="CX372" s="85"/>
      <c r="CY372" s="85"/>
      <c r="CZ372" s="85"/>
      <c r="DA372" s="85"/>
      <c r="DB372" s="85"/>
      <c r="DC372" s="85"/>
      <c r="DD372" s="85"/>
      <c r="DE372" s="85"/>
    </row>
    <row r="373" spans="1:109" s="155" customFormat="1" ht="15" customHeight="1" x14ac:dyDescent="0.2">
      <c r="A373" s="138">
        <f>Input!A373</f>
        <v>8307</v>
      </c>
      <c r="B373" s="138" t="str">
        <f>Input!B373</f>
        <v>Hu1-13</v>
      </c>
      <c r="C373" s="138">
        <f>Input!O373</f>
        <v>2.0897222518384471</v>
      </c>
      <c r="D373" s="138">
        <f>C373*Input!P373/100</f>
        <v>6.5621164304268634E-2</v>
      </c>
      <c r="E373" s="139">
        <f>Input!M373</f>
        <v>2.7208716847705858</v>
      </c>
      <c r="F373" s="140">
        <f>E373*Input!N373/100</f>
        <v>1.2962149182407939E-3</v>
      </c>
      <c r="G373" s="141">
        <f t="shared" si="1301"/>
        <v>375.15378789616835</v>
      </c>
      <c r="H373" s="140">
        <f>G373*Input!L373/100</f>
        <v>0.36899595263794416</v>
      </c>
      <c r="I373" s="138">
        <v>0</v>
      </c>
      <c r="J373" s="142">
        <f>(((C373*$G$4*0.000000001*Input!G373*(234/233))-(I373*0.000000000000001))/Input!F373)*1000000000000</f>
        <v>758.61832893532642</v>
      </c>
      <c r="K373" s="138">
        <f>J373*Input!P373/100</f>
        <v>23.822026091505332</v>
      </c>
      <c r="L373" s="143">
        <f t="shared" si="1302"/>
        <v>10.491140056260591</v>
      </c>
      <c r="M373" s="144">
        <f>L373*Input!P373/100</f>
        <v>0.3294413048266629</v>
      </c>
      <c r="N373" s="138">
        <v>0</v>
      </c>
      <c r="O373" s="142">
        <f>(((G373*$D$4*0.000000001*Input!G373*(238/236))-(N373*0.000000001))/Input!F373)*1000000</f>
        <v>13.718958907722687</v>
      </c>
      <c r="P373" s="138">
        <f>O373*Input!N373/100</f>
        <v>6.5356699099251899E-3</v>
      </c>
      <c r="Q373" s="145">
        <f t="shared" si="1303"/>
        <v>10.235703989132626</v>
      </c>
      <c r="R373" s="146">
        <f>Q373*Input!N373/100</f>
        <v>4.8762579594153841E-3</v>
      </c>
      <c r="S373" s="144">
        <f>Input!S373*0.0000028263/0.000000000155125</f>
        <v>0.99676289077765279</v>
      </c>
      <c r="T373" s="138">
        <f>S373*Input!T373/100</f>
        <v>7.4539134819306884E-3</v>
      </c>
      <c r="U373" s="144">
        <f>S373</f>
        <v>0.99676289077765279</v>
      </c>
      <c r="V373" s="138">
        <f>U373*Input!T373/100</f>
        <v>7.4539134819306884E-3</v>
      </c>
      <c r="W373" s="147">
        <v>0</v>
      </c>
      <c r="X373" s="142">
        <f>((($L$4*0.000000001*Input!G373/Input!W373*(232/229))-(W373*0.000000001))/Input!F373)*1000000000</f>
        <v>0.88235558032785355</v>
      </c>
      <c r="Y373" s="142">
        <f>X373*Input!X373/100</f>
        <v>1.6432440563476633E-2</v>
      </c>
      <c r="Z373" s="142">
        <f t="shared" si="1304"/>
        <v>2.1544598593307445E-4</v>
      </c>
      <c r="AA373" s="142">
        <f>Z373*Input!X373/100</f>
        <v>4.0123318052450142E-6</v>
      </c>
      <c r="AB373" s="143">
        <v>0</v>
      </c>
      <c r="AC373" s="143">
        <v>0</v>
      </c>
      <c r="AD373" s="142">
        <f>(((Input!G373*$L$4*0.000000001*Input!U373*(230/229))-((AB373*0.000000000000001)+(Input!G373*AC373*0.000000000000001)))/Input!F373)*1000000000000</f>
        <v>224.87763916045267</v>
      </c>
      <c r="AE373" s="142">
        <f>AD373*Input!V373/100</f>
        <v>1.2764714778898172</v>
      </c>
      <c r="AF373" s="142">
        <f t="shared" si="1305"/>
        <v>10.251839580765214</v>
      </c>
      <c r="AG373" s="142">
        <f>AF373*Input!V373/100</f>
        <v>5.8192450212497845E-2</v>
      </c>
      <c r="AH373" s="138">
        <f t="shared" si="1306"/>
        <v>47584.2682163028</v>
      </c>
      <c r="AI373" s="147">
        <f t="shared" si="1307"/>
        <v>926.42852385728099</v>
      </c>
      <c r="AJ373" s="144">
        <f t="shared" si="1308"/>
        <v>-3.237109222347212</v>
      </c>
      <c r="AK373" s="147">
        <f t="shared" si="1309"/>
        <v>7.4539134819306883</v>
      </c>
      <c r="AL373" s="147">
        <f t="shared" si="1310"/>
        <v>1.0015764027222476</v>
      </c>
      <c r="AM373" s="147">
        <f t="shared" si="1311"/>
        <v>5.705229380963398E-3</v>
      </c>
      <c r="AN373" s="138">
        <f>AF373/Q373</f>
        <v>1.0015764027222476</v>
      </c>
      <c r="AO373" s="142">
        <f t="shared" si="1312"/>
        <v>5.705229380963398E-3</v>
      </c>
      <c r="AP373" s="138" t="str">
        <f t="shared" si="1313"/>
        <v>Out of range</v>
      </c>
      <c r="AQ373" s="138" t="e">
        <f t="shared" si="1314"/>
        <v>#VALUE!</v>
      </c>
      <c r="AR373" s="138" t="e">
        <f t="shared" si="1315"/>
        <v>#VALUE!</v>
      </c>
      <c r="AS373" s="146">
        <f t="shared" si="1316"/>
        <v>2.1048477580224685E-5</v>
      </c>
      <c r="AT373" s="146">
        <f t="shared" si="1317"/>
        <v>3.9212196469641823E-7</v>
      </c>
      <c r="AU373" s="138">
        <v>0.75</v>
      </c>
      <c r="AV373" s="138">
        <f t="shared" si="1318"/>
        <v>0.375</v>
      </c>
      <c r="AW373" s="138" t="str">
        <f t="shared" si="1319"/>
        <v>Out of range</v>
      </c>
      <c r="AX373" s="148">
        <f t="shared" si="1320"/>
        <v>285.75052956539997</v>
      </c>
      <c r="AY373" s="148" t="e">
        <f t="shared" si="1321"/>
        <v>#VALUE!</v>
      </c>
      <c r="AZ373" s="138" t="str">
        <f>Input!B373</f>
        <v>Hu1-13</v>
      </c>
      <c r="BA373" s="149">
        <f>Input!E373</f>
        <v>0</v>
      </c>
      <c r="BB373" s="138" t="e">
        <f t="shared" si="1322"/>
        <v>#VALUE!</v>
      </c>
      <c r="BC373" s="144" t="e">
        <f t="shared" si="1323"/>
        <v>#VALUE!</v>
      </c>
      <c r="BD373" s="138" t="e">
        <f t="shared" si="1324"/>
        <v>#VALUE!</v>
      </c>
      <c r="BE373" s="150" t="e">
        <f t="shared" si="1325"/>
        <v>#VALUE!</v>
      </c>
      <c r="BF373" s="151" t="e">
        <f t="shared" si="1326"/>
        <v>#VALUE!</v>
      </c>
      <c r="BG373" s="152"/>
      <c r="BH373" s="152"/>
      <c r="BI373" s="152"/>
      <c r="BJ373" s="152"/>
      <c r="BK373" s="152"/>
      <c r="BL373" s="152"/>
      <c r="BM373" s="156"/>
      <c r="BN373" s="152"/>
      <c r="BO373" s="152"/>
      <c r="BP373" s="152"/>
      <c r="BQ373" s="152"/>
      <c r="BR373" s="152"/>
      <c r="BS373" s="152"/>
      <c r="BT373" s="152"/>
      <c r="BU373" s="152"/>
      <c r="BV373" s="152"/>
      <c r="BW373" s="152"/>
      <c r="BX373" s="152"/>
      <c r="BY373" s="152"/>
      <c r="BZ373" s="152"/>
      <c r="CA373" s="152"/>
      <c r="CB373" s="152"/>
      <c r="CC373" s="152"/>
      <c r="CD373" s="152"/>
      <c r="CE373" s="152"/>
      <c r="CF373" s="152"/>
      <c r="CG373" s="152"/>
      <c r="CH373" s="152"/>
      <c r="CI373" s="152"/>
      <c r="CJ373" s="152"/>
      <c r="CK373" s="152"/>
      <c r="CL373" s="152"/>
      <c r="CM373" s="152"/>
      <c r="CN373" s="152"/>
      <c r="CO373" s="152"/>
      <c r="CP373" s="152"/>
      <c r="CQ373" s="152"/>
      <c r="CR373" s="152"/>
      <c r="CS373" s="152"/>
      <c r="CT373" s="152"/>
      <c r="CU373" s="152"/>
      <c r="CV373" s="152"/>
      <c r="CW373" s="152"/>
      <c r="CX373" s="152"/>
      <c r="CY373" s="152"/>
      <c r="CZ373" s="152"/>
      <c r="DA373" s="152"/>
      <c r="DB373" s="152"/>
      <c r="DC373" s="152"/>
      <c r="DD373" s="152"/>
      <c r="DE373" s="152"/>
    </row>
    <row r="374" spans="1:109" ht="15" customHeight="1" x14ac:dyDescent="0.2">
      <c r="A374" s="9">
        <f>Input!A374</f>
        <v>8552</v>
      </c>
      <c r="B374" s="9" t="str">
        <f>Input!B374</f>
        <v>FR-18_4 179,25mm</v>
      </c>
      <c r="C374" s="9">
        <f>Input!O374</f>
        <v>0.12857638732613993</v>
      </c>
      <c r="D374" s="9">
        <f>C374*Input!P374/100</f>
        <v>6.2043469664242853E-4</v>
      </c>
      <c r="E374" s="11">
        <f>Input!M374</f>
        <v>0.16875520100083571</v>
      </c>
      <c r="F374" s="12">
        <f>E374*Input!N374/100</f>
        <v>1.6712430145101933E-5</v>
      </c>
      <c r="G374" s="13">
        <f t="shared" si="1301"/>
        <v>23.267967113995226</v>
      </c>
      <c r="H374" s="12">
        <f>G374*Input!L374/100</f>
        <v>2.6247729364086564E-3</v>
      </c>
      <c r="I374" s="9">
        <v>0.3</v>
      </c>
      <c r="J374" s="21">
        <f>(((C374*$G$4*0.000000001*Input!G374*(234/233))-(I374*0.000000000000001))/Input!F374)*1000000000000</f>
        <v>4.323776670481136</v>
      </c>
      <c r="K374" s="9">
        <f>J374*Input!P374/100</f>
        <v>2.0864025834657973E-2</v>
      </c>
      <c r="L374" s="14">
        <f t="shared" si="1302"/>
        <v>5.9794688437954713E-2</v>
      </c>
      <c r="M374" s="22">
        <f>L374*Input!P374/100</f>
        <v>2.8853431141853751E-4</v>
      </c>
      <c r="N374" s="9">
        <v>5.0000000000000001E-3</v>
      </c>
      <c r="O374" s="21">
        <f>(((G374*$D$4*0.000000001*Input!G374*(238/236))-(N374*0.000000001))/Input!F374)*1000000</f>
        <v>7.8824110409689244E-2</v>
      </c>
      <c r="P374" s="58">
        <f>O374*Input!N374/100</f>
        <v>7.8062331184993217E-6</v>
      </c>
      <c r="Q374" s="66">
        <f t="shared" si="1303"/>
        <v>5.8810604127264417E-2</v>
      </c>
      <c r="R374" s="67">
        <f>Q374*Input!N374/100</f>
        <v>5.8242241272509446E-6</v>
      </c>
      <c r="S374" s="65">
        <f>Input!S374*0.0000028263/0.000000000155125</f>
        <v>1.0081049061456879</v>
      </c>
      <c r="T374" s="9">
        <f>S374*Input!T374/100</f>
        <v>5.3760449772616761E-3</v>
      </c>
      <c r="U374" s="9">
        <f>S374*1/((U373+U375)/2)</f>
        <v>1.0072565833435025</v>
      </c>
      <c r="V374" s="9">
        <f>U374*Input!T374/100</f>
        <v>5.3715210219550582E-3</v>
      </c>
      <c r="W374" s="3">
        <v>3.0000000000000001E-3</v>
      </c>
      <c r="X374" s="21">
        <f>((($L$4*0.000000001*Input!G374/Input!W374*(232/229))-(W374*0.000000001))/Input!F374)*1000000000</f>
        <v>9.7691057158943953E-2</v>
      </c>
      <c r="Y374" s="21">
        <f>X374*Input!X374/100</f>
        <v>3.328617413102236E-4</v>
      </c>
      <c r="Z374" s="21">
        <f t="shared" si="1304"/>
        <v>2.3853360930332185E-5</v>
      </c>
      <c r="AA374" s="21">
        <f>Z374*Input!X374/100</f>
        <v>8.1275313076543008E-8</v>
      </c>
      <c r="AB374" s="14">
        <v>0.05</v>
      </c>
      <c r="AC374" s="14">
        <v>0</v>
      </c>
      <c r="AD374" s="21">
        <f>(((Input!G374*$L$4*0.000000001*Input!U374*(230/229))-((AB374*0.000000000000001)+(Input!G374*AC374*0.000000000000001)))/Input!F374)*1000000000000</f>
        <v>7.7578461996880663E-2</v>
      </c>
      <c r="AE374" s="21">
        <f>AD374*Input!V374/100</f>
        <v>1.0509563412336139E-3</v>
      </c>
      <c r="AF374" s="21">
        <f t="shared" si="1305"/>
        <v>3.536687552767486E-3</v>
      </c>
      <c r="AG374" s="21">
        <f>AF374*Input!V374/100</f>
        <v>4.7911548062043728E-5</v>
      </c>
      <c r="AH374" s="9">
        <f t="shared" si="1306"/>
        <v>148.26789244069153</v>
      </c>
      <c r="AI374" s="3">
        <f t="shared" si="1307"/>
        <v>2.071144593286832</v>
      </c>
      <c r="AJ374" s="22">
        <f t="shared" si="1308"/>
        <v>7.2565833435025429</v>
      </c>
      <c r="AK374" s="3">
        <f t="shared" si="1309"/>
        <v>5.3715210219550578</v>
      </c>
      <c r="AL374" s="3">
        <f t="shared" si="1310"/>
        <v>6.0136902268750687E-2</v>
      </c>
      <c r="AM374" s="3">
        <f t="shared" si="1311"/>
        <v>8.1469709393651847E-4</v>
      </c>
      <c r="AN374" s="9">
        <f>AL374*1/((AN373+AN375)/2)</f>
        <v>5.996730130547525E-2</v>
      </c>
      <c r="AO374" s="21">
        <f t="shared" si="1312"/>
        <v>8.1239944629095406E-4</v>
      </c>
      <c r="AP374" s="58">
        <f t="shared" si="1313"/>
        <v>6.7022000000000004</v>
      </c>
      <c r="AQ374" s="58">
        <f t="shared" si="1314"/>
        <v>0.1074</v>
      </c>
      <c r="AR374" s="58">
        <f t="shared" si="1315"/>
        <v>1.6024588940944762</v>
      </c>
      <c r="AS374" s="67">
        <f t="shared" si="1316"/>
        <v>4.0559625741497593E-4</v>
      </c>
      <c r="AT374" s="67">
        <f t="shared" si="1317"/>
        <v>1.3825676025808828E-6</v>
      </c>
      <c r="AU374" s="58">
        <v>0.75</v>
      </c>
      <c r="AV374" s="58">
        <f t="shared" si="1318"/>
        <v>0.375</v>
      </c>
      <c r="AW374" s="58">
        <f t="shared" si="1319"/>
        <v>6.6692</v>
      </c>
      <c r="AX374" s="57">
        <f t="shared" si="1320"/>
        <v>9.4989388300000005E-2</v>
      </c>
      <c r="AY374" s="47">
        <f t="shared" si="1321"/>
        <v>0.10204249510245769</v>
      </c>
      <c r="AZ374" s="9" t="str">
        <f>Input!B374</f>
        <v>FR-18_4 179,25mm</v>
      </c>
      <c r="BA374" s="48" t="str">
        <f>Input!E374</f>
        <v>179,25</v>
      </c>
      <c r="BB374" s="58">
        <f t="shared" si="1322"/>
        <v>7.3946610802588637</v>
      </c>
      <c r="BC374" s="22">
        <f t="shared" si="1323"/>
        <v>5.4737302908293684</v>
      </c>
      <c r="BD374" s="9">
        <f t="shared" si="1324"/>
        <v>6611.2</v>
      </c>
      <c r="BE374" s="49">
        <f t="shared" si="1325"/>
        <v>51.021247551228846</v>
      </c>
      <c r="BF374" s="89">
        <f t="shared" si="1326"/>
        <v>1.5300560052548686</v>
      </c>
      <c r="BG374" s="85"/>
      <c r="BH374" s="85"/>
      <c r="BI374" s="85"/>
      <c r="BJ374" s="85"/>
      <c r="BK374" s="85"/>
      <c r="BL374" s="85"/>
      <c r="BM374" s="90"/>
      <c r="BN374" s="85"/>
      <c r="BO374" s="85"/>
      <c r="BP374" s="85"/>
      <c r="BQ374" s="85"/>
      <c r="BR374" s="85"/>
      <c r="BS374" s="85"/>
      <c r="BT374" s="85"/>
      <c r="BU374" s="85"/>
      <c r="BV374" s="85"/>
      <c r="BW374" s="85"/>
      <c r="BX374" s="85"/>
      <c r="BY374" s="85"/>
      <c r="BZ374" s="85"/>
      <c r="CA374" s="85"/>
      <c r="CB374" s="85"/>
      <c r="CC374" s="85"/>
      <c r="CD374" s="85"/>
      <c r="CE374" s="85"/>
      <c r="CF374" s="85"/>
      <c r="CG374" s="85"/>
      <c r="CH374" s="85"/>
      <c r="CI374" s="85"/>
      <c r="CJ374" s="85"/>
      <c r="CK374" s="85"/>
      <c r="CL374" s="85"/>
      <c r="CM374" s="85"/>
      <c r="CN374" s="85"/>
      <c r="CO374" s="85"/>
      <c r="CP374" s="85"/>
      <c r="CQ374" s="85"/>
      <c r="CR374" s="85"/>
      <c r="CS374" s="85"/>
      <c r="CT374" s="85"/>
      <c r="CU374" s="85"/>
      <c r="CV374" s="85"/>
      <c r="CW374" s="85"/>
      <c r="CX374" s="85"/>
      <c r="CY374" s="85"/>
      <c r="CZ374" s="85"/>
      <c r="DA374" s="85"/>
      <c r="DB374" s="85"/>
      <c r="DC374" s="85"/>
      <c r="DD374" s="85"/>
      <c r="DE374" s="85"/>
    </row>
    <row r="375" spans="1:109" s="155" customFormat="1" ht="15" customHeight="1" x14ac:dyDescent="0.2">
      <c r="A375" s="138">
        <f>Input!A375</f>
        <v>8307</v>
      </c>
      <c r="B375" s="138" t="str">
        <f>Input!B375</f>
        <v>Hu1-13</v>
      </c>
      <c r="C375" s="138">
        <f>Input!O375</f>
        <v>2.1753562916170859</v>
      </c>
      <c r="D375" s="138">
        <f>C375*Input!P375/100</f>
        <v>7.8736032857779206E-2</v>
      </c>
      <c r="E375" s="139">
        <f>Input!M375</f>
        <v>2.7197149051293232</v>
      </c>
      <c r="F375" s="140">
        <f>E375*Input!N375/100</f>
        <v>8.8872436577822121E-4</v>
      </c>
      <c r="G375" s="141">
        <f t="shared" si="1301"/>
        <v>374.99429111923109</v>
      </c>
      <c r="H375" s="140">
        <f>G375*Input!L375/100</f>
        <v>6.5831111003991485E-2</v>
      </c>
      <c r="I375" s="138">
        <v>0</v>
      </c>
      <c r="J375" s="142">
        <f>(((C375*$G$4*0.000000001*Input!G375*(234/233))-(I375*0.000000000000001))/Input!F375)*1000000000000</f>
        <v>789.70549953883608</v>
      </c>
      <c r="K375" s="138">
        <f>J375*Input!P375/100</f>
        <v>28.583031845986721</v>
      </c>
      <c r="L375" s="143">
        <f t="shared" si="1302"/>
        <v>10.921053028719355</v>
      </c>
      <c r="M375" s="144">
        <f>L375*Input!P375/100</f>
        <v>0.39528255367840937</v>
      </c>
      <c r="N375" s="138">
        <v>0</v>
      </c>
      <c r="O375" s="142">
        <f>(((G375*$D$4*0.000000001*Input!G375*(238/236))-(N375*0.000000001))/Input!F375)*1000000</f>
        <v>13.713126287076667</v>
      </c>
      <c r="P375" s="138">
        <f>O375*Input!N375/100</f>
        <v>4.4810540396473504E-3</v>
      </c>
      <c r="Q375" s="145">
        <f t="shared" si="1303"/>
        <v>10.231352275652389</v>
      </c>
      <c r="R375" s="146">
        <f>Q375*Input!N375/100</f>
        <v>3.3433107437414885E-3</v>
      </c>
      <c r="S375" s="144">
        <f>Input!S375*0.0000028263/0.000000000155125</f>
        <v>1.0049215316748059</v>
      </c>
      <c r="T375" s="138">
        <f>S375*Input!T375/100</f>
        <v>6.2939731447382045E-3</v>
      </c>
      <c r="U375" s="144">
        <f>S375</f>
        <v>1.0049215316748059</v>
      </c>
      <c r="V375" s="138">
        <f>U375*Input!T375/100</f>
        <v>6.2939731447382045E-3</v>
      </c>
      <c r="W375" s="147">
        <v>0</v>
      </c>
      <c r="X375" s="142">
        <f>((($L$4*0.000000001*Input!G375/Input!W375*(232/229))-(W375*0.000000001))/Input!F375)*1000000000</f>
        <v>0.887474983856817</v>
      </c>
      <c r="Y375" s="142">
        <f>X375*Input!X375/100</f>
        <v>1.5219021174492704E-2</v>
      </c>
      <c r="Z375" s="142">
        <f t="shared" si="1304"/>
        <v>2.166959977936862E-4</v>
      </c>
      <c r="AA375" s="142">
        <f>Z375*Input!X375/100</f>
        <v>3.716049509945409E-6</v>
      </c>
      <c r="AB375" s="143">
        <v>0</v>
      </c>
      <c r="AC375" s="143">
        <v>0</v>
      </c>
      <c r="AD375" s="142">
        <f>(((Input!G375*$L$4*0.000000001*Input!U375*(230/229))-((AB375*0.000000000000001)+(Input!G375*AC375*0.000000000000001)))/Input!F375)*1000000000000</f>
        <v>225.34392046457452</v>
      </c>
      <c r="AE375" s="142">
        <f>AD375*Input!V375/100</f>
        <v>1.3304292680535348</v>
      </c>
      <c r="AF375" s="142">
        <f t="shared" si="1305"/>
        <v>10.273096657045512</v>
      </c>
      <c r="AG375" s="142">
        <f>AF375*Input!V375/100</f>
        <v>6.0652306207767938E-2</v>
      </c>
      <c r="AH375" s="138">
        <f t="shared" si="1306"/>
        <v>47407.874449192233</v>
      </c>
      <c r="AI375" s="147">
        <f t="shared" si="1307"/>
        <v>859.81502681440259</v>
      </c>
      <c r="AJ375" s="144">
        <f t="shared" si="1308"/>
        <v>4.9215316748059124</v>
      </c>
      <c r="AK375" s="147">
        <f t="shared" si="1309"/>
        <v>6.2939731447382048</v>
      </c>
      <c r="AL375" s="147">
        <f t="shared" si="1310"/>
        <v>1.0040800453613998</v>
      </c>
      <c r="AM375" s="147">
        <f t="shared" si="1311"/>
        <v>5.9371560005688313E-3</v>
      </c>
      <c r="AN375" s="138">
        <f>AF375/Q375</f>
        <v>1.0040800453613998</v>
      </c>
      <c r="AO375" s="142">
        <f t="shared" si="1312"/>
        <v>5.9371560005688313E-3</v>
      </c>
      <c r="AP375" s="138">
        <f t="shared" si="1313"/>
        <v>637.56740000000002</v>
      </c>
      <c r="AQ375" s="138" t="e">
        <f t="shared" si="1314"/>
        <v>#VALUE!</v>
      </c>
      <c r="AR375" s="138" t="e">
        <f t="shared" si="1315"/>
        <v>#VALUE!</v>
      </c>
      <c r="AS375" s="146">
        <f t="shared" si="1316"/>
        <v>2.1179604802520482E-5</v>
      </c>
      <c r="AT375" s="146">
        <f t="shared" si="1317"/>
        <v>3.6326811914068069E-7</v>
      </c>
      <c r="AU375" s="138">
        <v>0.75</v>
      </c>
      <c r="AV375" s="138">
        <f t="shared" si="1318"/>
        <v>0.375</v>
      </c>
      <c r="AW375" s="138">
        <f t="shared" si="1319"/>
        <v>637.56569999999999</v>
      </c>
      <c r="AX375" s="148">
        <f t="shared" si="1320"/>
        <v>272.50013423029998</v>
      </c>
      <c r="AY375" s="148">
        <f t="shared" si="1321"/>
        <v>390.76246163446052</v>
      </c>
      <c r="AZ375" s="138" t="str">
        <f>Input!B375</f>
        <v>Hu1-13</v>
      </c>
      <c r="BA375" s="149">
        <f>Input!E375</f>
        <v>0</v>
      </c>
      <c r="BB375" s="138">
        <f t="shared" si="1322"/>
        <v>29.831704459013554</v>
      </c>
      <c r="BC375" s="144">
        <f t="shared" si="1323"/>
        <v>44.53477170318007</v>
      </c>
      <c r="BD375" s="138">
        <f t="shared" si="1324"/>
        <v>637507.69999999995</v>
      </c>
      <c r="BE375" s="150">
        <f t="shared" si="1325"/>
        <v>195381.23081723027</v>
      </c>
      <c r="BF375" s="151">
        <f t="shared" si="1326"/>
        <v>61.289755963104753</v>
      </c>
      <c r="BG375" s="152"/>
      <c r="BH375" s="152"/>
      <c r="BI375" s="152"/>
      <c r="BJ375" s="152"/>
      <c r="BK375" s="152"/>
      <c r="BL375" s="152"/>
      <c r="BM375" s="156"/>
      <c r="BN375" s="152"/>
      <c r="BO375" s="152"/>
      <c r="BP375" s="152"/>
      <c r="BQ375" s="152"/>
      <c r="BR375" s="152"/>
      <c r="BS375" s="152"/>
      <c r="BT375" s="152"/>
      <c r="BU375" s="152"/>
      <c r="BV375" s="152"/>
      <c r="BW375" s="152"/>
      <c r="BX375" s="152"/>
      <c r="BY375" s="152"/>
      <c r="BZ375" s="152"/>
      <c r="CA375" s="152"/>
      <c r="CB375" s="152"/>
      <c r="CC375" s="152"/>
      <c r="CD375" s="152"/>
      <c r="CE375" s="152"/>
      <c r="CF375" s="152"/>
      <c r="CG375" s="152"/>
      <c r="CH375" s="152"/>
      <c r="CI375" s="152"/>
      <c r="CJ375" s="152"/>
      <c r="CK375" s="152"/>
      <c r="CL375" s="152"/>
      <c r="CM375" s="152"/>
      <c r="CN375" s="152"/>
      <c r="CO375" s="152"/>
      <c r="CP375" s="152"/>
      <c r="CQ375" s="152"/>
      <c r="CR375" s="152"/>
      <c r="CS375" s="152"/>
      <c r="CT375" s="152"/>
      <c r="CU375" s="152"/>
      <c r="CV375" s="152"/>
      <c r="CW375" s="152"/>
      <c r="CX375" s="152"/>
      <c r="CY375" s="152"/>
      <c r="CZ375" s="152"/>
      <c r="DA375" s="152"/>
      <c r="DB375" s="152"/>
      <c r="DC375" s="152"/>
      <c r="DD375" s="152"/>
      <c r="DE375" s="152"/>
    </row>
    <row r="376" spans="1:109" x14ac:dyDescent="0.2">
      <c r="A376" s="85"/>
      <c r="B376" s="85"/>
      <c r="C376" s="85"/>
      <c r="D376" s="85"/>
      <c r="E376" s="86"/>
      <c r="F376" s="85"/>
      <c r="G376" s="87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  <c r="BB376" s="85"/>
      <c r="BC376" s="85"/>
      <c r="BD376" s="85"/>
      <c r="BE376" s="85"/>
      <c r="BF376" s="88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s="155" customFormat="1" ht="15" customHeight="1" x14ac:dyDescent="0.2">
      <c r="A377" s="138">
        <f>Input!A377</f>
        <v>8307</v>
      </c>
      <c r="B377" s="138" t="str">
        <f>Input!B377</f>
        <v>Hu1-13</v>
      </c>
      <c r="C377" s="138">
        <f>Input!O377</f>
        <v>2.0957405683133357</v>
      </c>
      <c r="D377" s="138">
        <f>C377*Input!P377/100</f>
        <v>5.8870833671400842E-2</v>
      </c>
      <c r="E377" s="139">
        <f>Input!M377</f>
        <v>2.7200429284519596</v>
      </c>
      <c r="F377" s="140">
        <f>E377*Input!N377/100</f>
        <v>8.6528144907431275E-4</v>
      </c>
      <c r="G377" s="141">
        <f t="shared" ref="G377:G383" si="1327">E377*137.88</f>
        <v>375.0395189749562</v>
      </c>
      <c r="H377" s="140">
        <f>G377*Input!L377/100</f>
        <v>5.1894890552203476E-2</v>
      </c>
      <c r="I377" s="138">
        <v>0</v>
      </c>
      <c r="J377" s="142">
        <f>(((C377*$G$4*0.000000001*Input!G377*(234/233))-(I377*0.000000000000001))/Input!F377)*1000000000000</f>
        <v>760.80311937011618</v>
      </c>
      <c r="K377" s="138">
        <f>J377*Input!P377/100</f>
        <v>21.371497299958065</v>
      </c>
      <c r="L377" s="143">
        <f t="shared" ref="L377:L383" si="1328">(J377/234)*602200000000*0.0000028263/(365.2425*24*60)</f>
        <v>10.521354119869001</v>
      </c>
      <c r="M377" s="144">
        <f>L377*Input!P377/100</f>
        <v>0.29555227290714398</v>
      </c>
      <c r="N377" s="138">
        <v>0</v>
      </c>
      <c r="O377" s="142">
        <f>(((G377*$D$4*0.000000001*Input!G377*(238/236))-(N377*0.000000001))/Input!F377)*1000000</f>
        <v>13.714780219714951</v>
      </c>
      <c r="P377" s="138">
        <f>O377*Input!N377/100</f>
        <v>4.3628520631490714E-3</v>
      </c>
      <c r="Q377" s="145">
        <f t="shared" ref="Q377:Q383" si="1329">(O377/238.05)*602200000000000000*0.00000000015512/(365.2425*24*60)</f>
        <v>10.232586273437303</v>
      </c>
      <c r="R377" s="146">
        <f>Q377*Input!N377/100</f>
        <v>3.255120346022189E-3</v>
      </c>
      <c r="S377" s="144">
        <f>Input!S377*0.0000028263/0.000000000155125</f>
        <v>1.0002299059465589</v>
      </c>
      <c r="T377" s="138">
        <f>S377*Input!T377/100</f>
        <v>5.8202047807439494E-3</v>
      </c>
      <c r="U377" s="144">
        <f>S377</f>
        <v>1.0002299059465589</v>
      </c>
      <c r="V377" s="138">
        <f>U377*Input!T377/100</f>
        <v>5.8202047807439494E-3</v>
      </c>
      <c r="W377" s="147">
        <v>0</v>
      </c>
      <c r="X377" s="142">
        <f>((($L$4*0.000000001*Input!G377/Input!W377*(232/229))-(W377*0.000000001))/Input!F377)*1000000000</f>
        <v>0.8506370906151004</v>
      </c>
      <c r="Y377" s="142">
        <f>X377*Input!X377/100</f>
        <v>1.2402194604727175E-2</v>
      </c>
      <c r="Z377" s="142">
        <f t="shared" ref="Z377:Z383" si="1330">(X377/232)*6.022E+23*0.000000001*0.000000000049475/(365.2425*24*60)</f>
        <v>2.0770123830430884E-4</v>
      </c>
      <c r="AA377" s="142">
        <f>Z377*Input!X377/100</f>
        <v>3.0282610592845977E-6</v>
      </c>
      <c r="AB377" s="143">
        <v>0</v>
      </c>
      <c r="AC377" s="143">
        <v>0</v>
      </c>
      <c r="AD377" s="142">
        <f>(((Input!G377*$L$4*0.000000001*Input!U377*(230/229))-((AB377*0.000000000000001)+(Input!G377*AC377*0.000000000000001)))/Input!F377)*1000000000000</f>
        <v>224.42325878568502</v>
      </c>
      <c r="AE377" s="142">
        <f>AD377*Input!V377/100</f>
        <v>1.1626420568628615</v>
      </c>
      <c r="AF377" s="142">
        <f t="shared" ref="AF377:AF383" si="1331">(AD377/230)*602200000000*0.0000091577/(365.2425*24*60)</f>
        <v>10.23112505028474</v>
      </c>
      <c r="AG377" s="142">
        <f>AF377*Input!V377/100</f>
        <v>5.3003134955114266E-2</v>
      </c>
      <c r="AH377" s="138">
        <f t="shared" ref="AH377:AH383" si="1332">AF377/Z377</f>
        <v>49258.854370886489</v>
      </c>
      <c r="AI377" s="147">
        <f t="shared" ref="AI377:AI383" si="1333">AH377*SQRT((AG377/AF377)^2+(AA377/Z377)^2)</f>
        <v>762.17879088212192</v>
      </c>
      <c r="AJ377" s="144">
        <f t="shared" ref="AJ377:AJ383" si="1334">(U377-1)*1000</f>
        <v>0.22990594655891705</v>
      </c>
      <c r="AK377" s="147">
        <f t="shared" ref="AK377:AK383" si="1335">V377*1000</f>
        <v>5.820204780743949</v>
      </c>
      <c r="AL377" s="147">
        <f t="shared" ref="AL377:AL383" si="1336">AF377/Q377</f>
        <v>0.99985719903907821</v>
      </c>
      <c r="AM377" s="147">
        <f t="shared" ref="AM377:AM383" si="1337">AL377*SQRT((R377/Q377)^2+(AG377/AF377)^2)</f>
        <v>5.1895938640062278E-3</v>
      </c>
      <c r="AN377" s="138">
        <f>AF377/Q377</f>
        <v>0.99985719903907821</v>
      </c>
      <c r="AO377" s="142">
        <f t="shared" ref="AO377:AO383" si="1338">AN377*SQRT((R377/Q377)^2+(AG377/AF377)^2)</f>
        <v>5.1895938640062278E-3</v>
      </c>
      <c r="AP377" s="138">
        <f t="shared" ref="AP377:AP383" si="1339">ThU_Alter_Kombi(AN377,U377)</f>
        <v>835.89120000000003</v>
      </c>
      <c r="AQ377" s="138" t="e">
        <f t="shared" ref="AQ377:AQ383" si="1340">Montealter(AN377,AO377,U377,V377)</f>
        <v>#VALUE!</v>
      </c>
      <c r="AR377" s="138" t="e">
        <f t="shared" ref="AR377:AR383" si="1341">(AQ377/AP377)*100</f>
        <v>#VALUE!</v>
      </c>
      <c r="AS377" s="146">
        <f t="shared" ref="AS377:AS383" si="1342">Z377/Q377</f>
        <v>2.0298019753176086E-5</v>
      </c>
      <c r="AT377" s="146">
        <f t="shared" ref="AT377:AT383" si="1343">AS377*SQRT((Y377/X377)^2+(P377/O377)^2)</f>
        <v>2.9601331453724676E-7</v>
      </c>
      <c r="AU377" s="138">
        <v>0.75</v>
      </c>
      <c r="AV377" s="138">
        <f t="shared" ref="AV377:AV383" si="1344">AU377/2</f>
        <v>0.375</v>
      </c>
      <c r="AW377" s="138">
        <f t="shared" ref="AW377:AW383" si="1345">marincorr_age(AN377,U377,AS377,AU377)</f>
        <v>835.88959999999997</v>
      </c>
      <c r="AX377" s="148">
        <f t="shared" ref="AX377:AX383" si="1346">marincorr_age_error(AN377, AO377, U377, V377, AS377, AT377, AU377, AV377)</f>
        <v>305.58051002040003</v>
      </c>
      <c r="AY377" s="148">
        <f t="shared" ref="AY377:AY383" si="1347">SQRT(((AU377*EXP(-0.0000091577*AW377*1000))/(0.0000091577*(EXP(-0.0000091577*AW377*1000)+(AJ377/1000)*EXP(-(0.0000091577-0.0000028263)*AW377*1000)-AS377*AU377*EXP(-0.0000091577*AW377*1000))))^2*AT377^2+((AS377*EXP(-0.0000091577*AW377*1000))/(0.0000091577*(EXP(-0.0000091577*AW377*1000)+(AJ377/1000)*EXP(-(0.0000091577-0.0000028263)*AW377*1000)-AS377*AU377*EXP(-0.0000091577*AW377*1000))))^2*AV377^2+((0.0000091577/(0.0000091577-0.0000028263))*(EXP(-(0.0000091577-0.0000028263)*AW377*1000)-1)/(0.0000091577*(EXP(-0.0000091577*AW377*1000)+(AJ377/1000)*EXP(-(0.0000091577-0.0000028263)*AW377*1000)-AS377*AU377*EXP(-0.0000091577*AW377*1000))))^2*T377^2+(1/(0.0000091577*(EXP(-0.0000091577*AW377*1000)+(AJ377/1000)*EXP(-(0.0000091577-0.0000028263)*AW377*1000)-AS377*AU377*EXP(-0.0000091577*AW377*1000))))^2*AO377^2)/1000</f>
        <v>2265.6588040959355</v>
      </c>
      <c r="AZ377" s="138" t="str">
        <f>Input!B377</f>
        <v>Hu1-13</v>
      </c>
      <c r="BA377" s="149">
        <f>Input!E377</f>
        <v>0</v>
      </c>
      <c r="BB377" s="138">
        <f t="shared" ref="BB377:BB383" si="1348">((U377-1)*EXP(0.0000028263*AW377*1000))*1000</f>
        <v>2.4409560706255364</v>
      </c>
      <c r="BC377" s="144">
        <f t="shared" ref="BC377:BC383" si="1349">SQRT((EXP(0.0000028263*AW377*1000)*V377)^2+((U377-1)*0.0000028263*EXP(0.0000028263*AW377*1000)*AX377*1000)^2)*1000</f>
        <v>61.830194518224118</v>
      </c>
      <c r="BD377" s="138">
        <f t="shared" ref="BD377:BD383" si="1350">AW377*1000-58</f>
        <v>835831.6</v>
      </c>
      <c r="BE377" s="150">
        <f t="shared" ref="BE377:BE383" si="1351">AY377/2*1000</f>
        <v>1132829.4020479678</v>
      </c>
      <c r="BF377" s="151">
        <f t="shared" ref="BF377:BF383" si="1352">AY377/AW377*100</f>
        <v>271.0476125191575</v>
      </c>
      <c r="BG377" s="152"/>
      <c r="BH377" s="152"/>
      <c r="BI377" s="152"/>
      <c r="BJ377" s="152"/>
      <c r="BK377" s="152"/>
      <c r="BL377" s="152"/>
      <c r="BM377" s="156"/>
      <c r="BN377" s="152"/>
      <c r="BO377" s="152"/>
      <c r="BP377" s="152"/>
      <c r="BQ377" s="152"/>
      <c r="BR377" s="152"/>
      <c r="BS377" s="152"/>
      <c r="BT377" s="152"/>
      <c r="BU377" s="152"/>
      <c r="BV377" s="152"/>
      <c r="BW377" s="152"/>
      <c r="BX377" s="152"/>
      <c r="BY377" s="152"/>
      <c r="BZ377" s="152"/>
      <c r="CA377" s="152"/>
      <c r="CB377" s="152"/>
      <c r="CC377" s="152"/>
      <c r="CD377" s="152"/>
      <c r="CE377" s="152"/>
      <c r="CF377" s="152"/>
      <c r="CG377" s="152"/>
      <c r="CH377" s="152"/>
      <c r="CI377" s="152"/>
      <c r="CJ377" s="152"/>
      <c r="CK377" s="152"/>
      <c r="CL377" s="152"/>
      <c r="CM377" s="152"/>
      <c r="CN377" s="152"/>
      <c r="CO377" s="152"/>
      <c r="CP377" s="152"/>
      <c r="CQ377" s="152"/>
      <c r="CR377" s="152"/>
      <c r="CS377" s="152"/>
      <c r="CT377" s="152"/>
      <c r="CU377" s="152"/>
      <c r="CV377" s="152"/>
      <c r="CW377" s="152"/>
      <c r="CX377" s="152"/>
      <c r="CY377" s="152"/>
      <c r="CZ377" s="152"/>
      <c r="DA377" s="152"/>
      <c r="DB377" s="152"/>
      <c r="DC377" s="152"/>
      <c r="DD377" s="152"/>
      <c r="DE377" s="152"/>
    </row>
    <row r="378" spans="1:109" ht="15" customHeight="1" x14ac:dyDescent="0.2">
      <c r="A378" s="9">
        <f>Input!A378</f>
        <v>8551</v>
      </c>
      <c r="B378" s="9" t="str">
        <f>Input!B378</f>
        <v>FR-18_3 118,75mm</v>
      </c>
      <c r="C378" s="9">
        <f>Input!O378</f>
        <v>0.15591667995611133</v>
      </c>
      <c r="D378" s="9">
        <f>C378*Input!P378/100</f>
        <v>9.1054061892143769E-4</v>
      </c>
      <c r="E378" s="11">
        <f>Input!M378</f>
        <v>0.20364635518066071</v>
      </c>
      <c r="F378" s="12">
        <f>E378*Input!N378/100</f>
        <v>1.6855507705268452E-5</v>
      </c>
      <c r="G378" s="13">
        <f t="shared" si="1327"/>
        <v>28.078759452309498</v>
      </c>
      <c r="H378" s="12">
        <f>G378*Input!L378/100</f>
        <v>3.5058156144233766E-3</v>
      </c>
      <c r="I378" s="9">
        <v>0.3</v>
      </c>
      <c r="J378" s="21">
        <f>(((C378*$G$4*0.000000001*Input!G378*(234/233))-(I378*0.000000000000001))/Input!F378)*1000000000000</f>
        <v>4.4617165424826908</v>
      </c>
      <c r="K378" s="9">
        <f>J378*Input!P378/100</f>
        <v>2.6056058551193955E-2</v>
      </c>
      <c r="L378" s="14">
        <f t="shared" si="1328"/>
        <v>6.1702296600470309E-2</v>
      </c>
      <c r="M378" s="22">
        <f>L378*Input!P378/100</f>
        <v>3.6033634984583454E-4</v>
      </c>
      <c r="N378" s="9">
        <v>5.0000000000000001E-3</v>
      </c>
      <c r="O378" s="21">
        <f>(((G378*$D$4*0.000000001*Input!G378*(238/236))-(N378*0.000000001))/Input!F378)*1000000</f>
        <v>8.0943428789981176E-2</v>
      </c>
      <c r="P378" s="58">
        <f>O378*Input!N378/100</f>
        <v>6.6995679173831873E-6</v>
      </c>
      <c r="Q378" s="66">
        <f t="shared" si="1329"/>
        <v>6.0391825832592574E-2</v>
      </c>
      <c r="R378" s="67">
        <f>Q378*Input!N378/100</f>
        <v>4.9985421283550813E-6</v>
      </c>
      <c r="S378" s="65">
        <f>Input!S378*0.0000028263/0.000000000155125</f>
        <v>1.0130945144809669</v>
      </c>
      <c r="T378" s="9">
        <f>S378*Input!T378/100</f>
        <v>5.4586656924943532E-3</v>
      </c>
      <c r="U378" s="9">
        <f>S378*1/((U377+U379)/2)</f>
        <v>1.0128616515642308</v>
      </c>
      <c r="V378" s="9">
        <f>U378*Input!T378/100</f>
        <v>5.4574110012523495E-3</v>
      </c>
      <c r="W378" s="3">
        <v>3.0000000000000001E-3</v>
      </c>
      <c r="X378" s="21">
        <f>((($L$4*0.000000001*Input!G378/Input!W378*(232/229))-(W378*0.000000001))/Input!F378)*1000000000</f>
        <v>3.179952627193295E-2</v>
      </c>
      <c r="Y378" s="21">
        <f>X378*Input!X378/100</f>
        <v>8.5442951678682419E-5</v>
      </c>
      <c r="Z378" s="21">
        <f t="shared" si="1330"/>
        <v>7.7645344378234306E-6</v>
      </c>
      <c r="AA378" s="21">
        <f>Z378*Input!X378/100</f>
        <v>2.086272402629998E-8</v>
      </c>
      <c r="AB378" s="14">
        <v>0.05</v>
      </c>
      <c r="AC378" s="14">
        <v>0</v>
      </c>
      <c r="AD378" s="21">
        <f>(((Input!G378*$L$4*0.000000001*Input!U378*(230/229))-((AB378*0.000000000000001)+(Input!G378*AC378*0.000000000000001)))/Input!F378)*1000000000000</f>
        <v>6.2120688389894582E-2</v>
      </c>
      <c r="AE378" s="21">
        <f>AD378*Input!V378/100</f>
        <v>6.7095638314331786E-4</v>
      </c>
      <c r="AF378" s="21">
        <f t="shared" si="1331"/>
        <v>2.8319904744530996E-3</v>
      </c>
      <c r="AG378" s="21">
        <f>AF378*Input!V378/100</f>
        <v>3.058791096951984E-5</v>
      </c>
      <c r="AH378" s="9">
        <f t="shared" si="1332"/>
        <v>364.73409927292028</v>
      </c>
      <c r="AI378" s="3">
        <f t="shared" si="1333"/>
        <v>4.0595082051899487</v>
      </c>
      <c r="AJ378" s="22">
        <f t="shared" si="1334"/>
        <v>12.861651564230803</v>
      </c>
      <c r="AK378" s="3">
        <f t="shared" si="1335"/>
        <v>5.4574110012523498</v>
      </c>
      <c r="AL378" s="3">
        <f t="shared" si="1336"/>
        <v>4.689360580525314E-2</v>
      </c>
      <c r="AM378" s="3">
        <f t="shared" si="1337"/>
        <v>5.0650578375776179E-4</v>
      </c>
      <c r="AN378" s="9">
        <f>AL378*1/((AN377+AN379)/2)</f>
        <v>4.6900303213619571E-2</v>
      </c>
      <c r="AO378" s="21">
        <f t="shared" si="1338"/>
        <v>5.0657812360059399E-4</v>
      </c>
      <c r="AP378" s="58">
        <f t="shared" si="1339"/>
        <v>5.1767000000000003</v>
      </c>
      <c r="AQ378" s="58">
        <f t="shared" si="1340"/>
        <v>6.2E-2</v>
      </c>
      <c r="AR378" s="58">
        <f t="shared" si="1341"/>
        <v>1.1976741939845847</v>
      </c>
      <c r="AS378" s="67">
        <f t="shared" si="1342"/>
        <v>1.2856929444966418E-4</v>
      </c>
      <c r="AT378" s="67">
        <f t="shared" si="1343"/>
        <v>3.4561995241456125E-7</v>
      </c>
      <c r="AU378" s="58">
        <v>0.75</v>
      </c>
      <c r="AV378" s="58">
        <f t="shared" si="1344"/>
        <v>0.375</v>
      </c>
      <c r="AW378" s="58">
        <f t="shared" si="1345"/>
        <v>5.1662999999999997</v>
      </c>
      <c r="AX378" s="57">
        <f t="shared" si="1346"/>
        <v>5.9753728200000002E-2</v>
      </c>
      <c r="AY378" s="47">
        <f t="shared" si="1347"/>
        <v>6.4264109060999705E-2</v>
      </c>
      <c r="AZ378" s="9" t="str">
        <f>Input!B378</f>
        <v>FR-18_3 118,75mm</v>
      </c>
      <c r="BA378" s="48">
        <f>Input!E378</f>
        <v>118.75</v>
      </c>
      <c r="BB378" s="58">
        <f t="shared" si="1348"/>
        <v>13.050828922409202</v>
      </c>
      <c r="BC378" s="22">
        <f t="shared" si="1349"/>
        <v>5.537682514742186</v>
      </c>
      <c r="BD378" s="9">
        <f t="shared" si="1350"/>
        <v>5108.2999999999993</v>
      </c>
      <c r="BE378" s="49">
        <f t="shared" si="1351"/>
        <v>32.13205453049985</v>
      </c>
      <c r="BF378" s="89">
        <f t="shared" si="1352"/>
        <v>1.2439097431624124</v>
      </c>
      <c r="BG378" s="85"/>
      <c r="BH378" s="85"/>
      <c r="BI378" s="85"/>
      <c r="BJ378" s="85"/>
      <c r="BK378" s="85"/>
      <c r="BL378" s="85"/>
      <c r="BM378" s="90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s="155" customFormat="1" ht="15" customHeight="1" x14ac:dyDescent="0.2">
      <c r="A379" s="138">
        <f>Input!A379</f>
        <v>8307</v>
      </c>
      <c r="B379" s="138" t="str">
        <f>Input!B379</f>
        <v>Hu1-13</v>
      </c>
      <c r="C379" s="138">
        <f>Input!O379</f>
        <v>2.0957405683133357</v>
      </c>
      <c r="D379" s="138">
        <f>C379*Input!P379/100</f>
        <v>5.8870833671400842E-2</v>
      </c>
      <c r="E379" s="139">
        <f>Input!M379</f>
        <v>2.7200429284519596</v>
      </c>
      <c r="F379" s="140">
        <f>E379*Input!N379/100</f>
        <v>8.6528144907431275E-4</v>
      </c>
      <c r="G379" s="141">
        <f t="shared" si="1327"/>
        <v>375.0395189749562</v>
      </c>
      <c r="H379" s="140">
        <f>G379*Input!L379/100</f>
        <v>5.1894890552203476E-2</v>
      </c>
      <c r="I379" s="138">
        <v>0</v>
      </c>
      <c r="J379" s="142">
        <f>(((C379*$G$4*0.000000001*Input!G379*(234/233))-(I379*0.000000000000001))/Input!F379)*1000000000000</f>
        <v>760.80311937011618</v>
      </c>
      <c r="K379" s="138">
        <f>J379*Input!P379/100</f>
        <v>21.371497299958065</v>
      </c>
      <c r="L379" s="143">
        <f t="shared" si="1328"/>
        <v>10.521354119869001</v>
      </c>
      <c r="M379" s="144">
        <f>L379*Input!P379/100</f>
        <v>0.29555227290714398</v>
      </c>
      <c r="N379" s="138">
        <v>0</v>
      </c>
      <c r="O379" s="142">
        <f>(((G379*$D$4*0.000000001*Input!G379*(238/236))-(N379*0.000000001))/Input!F379)*1000000</f>
        <v>13.714780219714951</v>
      </c>
      <c r="P379" s="138">
        <f>O379*Input!N379/100</f>
        <v>4.3628520631490714E-3</v>
      </c>
      <c r="Q379" s="145">
        <f t="shared" si="1329"/>
        <v>10.232586273437303</v>
      </c>
      <c r="R379" s="146">
        <f>Q379*Input!N379/100</f>
        <v>3.255120346022189E-3</v>
      </c>
      <c r="S379" s="144">
        <f>Input!S379*0.0000028263/0.000000000155125</f>
        <v>1.0002299059465589</v>
      </c>
      <c r="T379" s="138">
        <f>S379*Input!T379/100</f>
        <v>5.8202047807439494E-3</v>
      </c>
      <c r="U379" s="144">
        <f>S379</f>
        <v>1.0002299059465589</v>
      </c>
      <c r="V379" s="138">
        <f>U379*Input!T379/100</f>
        <v>5.8202047807439494E-3</v>
      </c>
      <c r="W379" s="147">
        <v>0</v>
      </c>
      <c r="X379" s="142">
        <f>((($L$4*0.000000001*Input!G379/Input!W379*(232/229))-(W379*0.000000001))/Input!F379)*1000000000</f>
        <v>0.8506370906151004</v>
      </c>
      <c r="Y379" s="142">
        <f>X379*Input!X379/100</f>
        <v>1.2402194604727175E-2</v>
      </c>
      <c r="Z379" s="142">
        <f t="shared" si="1330"/>
        <v>2.0770123830430884E-4</v>
      </c>
      <c r="AA379" s="142">
        <f>Z379*Input!X379/100</f>
        <v>3.0282610592845977E-6</v>
      </c>
      <c r="AB379" s="143">
        <v>0</v>
      </c>
      <c r="AC379" s="143">
        <v>0</v>
      </c>
      <c r="AD379" s="142">
        <f>(((Input!G379*$L$4*0.000000001*Input!U379*(230/229))-((AB379*0.000000000000001)+(Input!G379*AC379*0.000000000000001)))/Input!F379)*1000000000000</f>
        <v>224.42325878568502</v>
      </c>
      <c r="AE379" s="142">
        <f>AD379*Input!V379/100</f>
        <v>1.1626420568628615</v>
      </c>
      <c r="AF379" s="142">
        <f t="shared" si="1331"/>
        <v>10.23112505028474</v>
      </c>
      <c r="AG379" s="142">
        <f>AF379*Input!V379/100</f>
        <v>5.3003134955114266E-2</v>
      </c>
      <c r="AH379" s="138">
        <f t="shared" si="1332"/>
        <v>49258.854370886489</v>
      </c>
      <c r="AI379" s="147">
        <f t="shared" si="1333"/>
        <v>762.17879088212192</v>
      </c>
      <c r="AJ379" s="144">
        <f t="shared" si="1334"/>
        <v>0.22990594655891705</v>
      </c>
      <c r="AK379" s="147">
        <f t="shared" si="1335"/>
        <v>5.820204780743949</v>
      </c>
      <c r="AL379" s="147">
        <f t="shared" si="1336"/>
        <v>0.99985719903907821</v>
      </c>
      <c r="AM379" s="147">
        <f t="shared" si="1337"/>
        <v>5.1895938640062278E-3</v>
      </c>
      <c r="AN379" s="138">
        <f>AF379/Q379</f>
        <v>0.99985719903907821</v>
      </c>
      <c r="AO379" s="142">
        <f t="shared" si="1338"/>
        <v>5.1895938640062278E-3</v>
      </c>
      <c r="AP379" s="138">
        <f t="shared" si="1339"/>
        <v>835.89120000000003</v>
      </c>
      <c r="AQ379" s="138" t="e">
        <f t="shared" si="1340"/>
        <v>#VALUE!</v>
      </c>
      <c r="AR379" s="138" t="e">
        <f t="shared" si="1341"/>
        <v>#VALUE!</v>
      </c>
      <c r="AS379" s="146">
        <f t="shared" si="1342"/>
        <v>2.0298019753176086E-5</v>
      </c>
      <c r="AT379" s="146">
        <f t="shared" si="1343"/>
        <v>2.9601331453724676E-7</v>
      </c>
      <c r="AU379" s="138">
        <v>0.75</v>
      </c>
      <c r="AV379" s="138">
        <f t="shared" si="1344"/>
        <v>0.375</v>
      </c>
      <c r="AW379" s="138">
        <f t="shared" si="1345"/>
        <v>835.88959999999997</v>
      </c>
      <c r="AX379" s="148">
        <f t="shared" si="1346"/>
        <v>290.12217619969999</v>
      </c>
      <c r="AY379" s="148">
        <f t="shared" si="1347"/>
        <v>2265.6588040959355</v>
      </c>
      <c r="AZ379" s="138" t="str">
        <f>Input!B379</f>
        <v>Hu1-13</v>
      </c>
      <c r="BA379" s="149">
        <f>Input!E379</f>
        <v>0</v>
      </c>
      <c r="BB379" s="138">
        <f t="shared" si="1348"/>
        <v>2.4409560706255364</v>
      </c>
      <c r="BC379" s="144">
        <f t="shared" si="1349"/>
        <v>61.826650217825787</v>
      </c>
      <c r="BD379" s="138">
        <f t="shared" si="1350"/>
        <v>835831.6</v>
      </c>
      <c r="BE379" s="150">
        <f t="shared" si="1351"/>
        <v>1132829.4020479678</v>
      </c>
      <c r="BF379" s="151">
        <f t="shared" si="1352"/>
        <v>271.0476125191575</v>
      </c>
      <c r="BG379" s="152"/>
      <c r="BH379" s="152"/>
      <c r="BI379" s="152"/>
      <c r="BJ379" s="152"/>
      <c r="BK379" s="152"/>
      <c r="BL379" s="152"/>
      <c r="BM379" s="156"/>
      <c r="BN379" s="152"/>
      <c r="BO379" s="152"/>
      <c r="BP379" s="152"/>
      <c r="BQ379" s="152"/>
      <c r="BR379" s="152"/>
      <c r="BS379" s="152"/>
      <c r="BT379" s="152"/>
      <c r="BU379" s="152"/>
      <c r="BV379" s="152"/>
      <c r="BW379" s="152"/>
      <c r="BX379" s="152"/>
      <c r="BY379" s="152"/>
      <c r="BZ379" s="152"/>
      <c r="CA379" s="152"/>
      <c r="CB379" s="152"/>
      <c r="CC379" s="152"/>
      <c r="CD379" s="152"/>
      <c r="CE379" s="152"/>
      <c r="CF379" s="152"/>
      <c r="CG379" s="152"/>
      <c r="CH379" s="152"/>
      <c r="CI379" s="152"/>
      <c r="CJ379" s="152"/>
      <c r="CK379" s="152"/>
      <c r="CL379" s="152"/>
      <c r="CM379" s="152"/>
      <c r="CN379" s="152"/>
      <c r="CO379" s="152"/>
      <c r="CP379" s="152"/>
      <c r="CQ379" s="152"/>
      <c r="CR379" s="152"/>
      <c r="CS379" s="152"/>
      <c r="CT379" s="152"/>
      <c r="CU379" s="152"/>
      <c r="CV379" s="152"/>
      <c r="CW379" s="152"/>
      <c r="CX379" s="152"/>
      <c r="CY379" s="152"/>
      <c r="CZ379" s="152"/>
      <c r="DA379" s="152"/>
      <c r="DB379" s="152"/>
      <c r="DC379" s="152"/>
      <c r="DD379" s="152"/>
      <c r="DE379" s="152"/>
    </row>
    <row r="380" spans="1:109" ht="15" customHeight="1" x14ac:dyDescent="0.2">
      <c r="A380" s="9">
        <f>Input!A380</f>
        <v>8550</v>
      </c>
      <c r="B380" s="9" t="str">
        <f>Input!B380</f>
        <v>FR-18_2 59,75mm</v>
      </c>
      <c r="C380" s="9">
        <f>Input!O380</f>
        <v>0.10820569959359998</v>
      </c>
      <c r="D380" s="9">
        <f>C380*Input!P380/100</f>
        <v>8.8739970733105384E-4</v>
      </c>
      <c r="E380" s="11">
        <f>Input!M380</f>
        <v>0.14045668594962357</v>
      </c>
      <c r="F380" s="12">
        <f>E380*Input!N380/100</f>
        <v>1.8400094911874594E-5</v>
      </c>
      <c r="G380" s="13">
        <f t="shared" si="1327"/>
        <v>19.366167858734098</v>
      </c>
      <c r="H380" s="12">
        <f>G380*Input!L380/100</f>
        <v>3.2806785895924456E-3</v>
      </c>
      <c r="I380" s="9">
        <v>0.3</v>
      </c>
      <c r="J380" s="21">
        <f>(((C380*$G$4*0.000000001*Input!G380*(234/233))-(I380*0.000000000000001))/Input!F380)*1000000000000</f>
        <v>3.2445936348750037</v>
      </c>
      <c r="K380" s="9">
        <f>J380*Input!P380/100</f>
        <v>2.6609055279067543E-2</v>
      </c>
      <c r="L380" s="14">
        <f t="shared" si="1328"/>
        <v>4.4870371504070562E-2</v>
      </c>
      <c r="M380" s="22">
        <f>L380*Input!P380/100</f>
        <v>3.67983892623924E-4</v>
      </c>
      <c r="N380" s="9">
        <v>5.0000000000000001E-3</v>
      </c>
      <c r="O380" s="21">
        <f>(((G380*$D$4*0.000000001*Input!G380*(238/236))-(N380*0.000000001))/Input!F380)*1000000</f>
        <v>5.8499708266918041E-2</v>
      </c>
      <c r="P380" s="58">
        <f>O380*Input!N380/100</f>
        <v>7.6635738423611253E-6</v>
      </c>
      <c r="Q380" s="66">
        <f t="shared" si="1329"/>
        <v>4.3646584358068084E-2</v>
      </c>
      <c r="R380" s="67">
        <f>Q380*Input!N380/100</f>
        <v>5.7177861583295184E-6</v>
      </c>
      <c r="S380" s="65">
        <f>Input!S380*0.0000028263/0.000000000155125</f>
        <v>1.0228966352783018</v>
      </c>
      <c r="T380" s="9">
        <f>S380*Input!T380/100</f>
        <v>9.3374493772966291E-3</v>
      </c>
      <c r="U380" s="9">
        <f>S380*1/((U379+U381)/2)</f>
        <v>1.0226615193136945</v>
      </c>
      <c r="V380" s="9">
        <f>U380*Input!T380/100</f>
        <v>9.3353031355928266E-3</v>
      </c>
      <c r="W380" s="3">
        <v>3.0000000000000001E-3</v>
      </c>
      <c r="X380" s="21">
        <f>((($L$4*0.000000001*Input!G380/Input!W380*(232/229))-(W380*0.000000001))/Input!F380)*1000000000</f>
        <v>5.2780325453185908E-2</v>
      </c>
      <c r="Y380" s="21">
        <f>X380*Input!X380/100</f>
        <v>1.6771023360907629E-4</v>
      </c>
      <c r="Z380" s="21">
        <f t="shared" si="1330"/>
        <v>1.2887445275639313E-5</v>
      </c>
      <c r="AA380" s="21">
        <f>Z380*Input!X380/100</f>
        <v>4.0950040365300414E-8</v>
      </c>
      <c r="AB380" s="14">
        <v>0.05</v>
      </c>
      <c r="AC380" s="14">
        <v>0</v>
      </c>
      <c r="AD380" s="21">
        <f>(((Input!G380*$L$4*0.000000001*Input!U380*(230/229))-((AB380*0.000000000000001)+(Input!G380*AC380*0.000000000000001)))/Input!F380)*1000000000000</f>
        <v>1.6667060355450954E-2</v>
      </c>
      <c r="AE380" s="21">
        <f>AD380*Input!V380/100</f>
        <v>4.2859202640126018E-4</v>
      </c>
      <c r="AF380" s="21">
        <f t="shared" si="1331"/>
        <v>7.5982667589772506E-4</v>
      </c>
      <c r="AG380" s="21">
        <f>AF380*Input!V380/100</f>
        <v>1.9538877749982708E-5</v>
      </c>
      <c r="AH380" s="9">
        <f t="shared" si="1332"/>
        <v>58.958673317045921</v>
      </c>
      <c r="AI380" s="3">
        <f t="shared" si="1333"/>
        <v>1.5276480185691814</v>
      </c>
      <c r="AJ380" s="22">
        <f t="shared" si="1334"/>
        <v>22.661519313694534</v>
      </c>
      <c r="AK380" s="3">
        <f t="shared" si="1335"/>
        <v>9.3353031355928273</v>
      </c>
      <c r="AL380" s="3">
        <f t="shared" si="1336"/>
        <v>1.7408617124864911E-2</v>
      </c>
      <c r="AM380" s="3">
        <f t="shared" si="1337"/>
        <v>4.4766690407820801E-4</v>
      </c>
      <c r="AN380" s="9">
        <f>AL380*1/((AN379+AN381)/2)</f>
        <v>1.7411103447167876E-2</v>
      </c>
      <c r="AO380" s="21">
        <f t="shared" si="1338"/>
        <v>4.4773084047246178E-4</v>
      </c>
      <c r="AP380" s="58">
        <f t="shared" si="1339"/>
        <v>1.875</v>
      </c>
      <c r="AQ380" s="58">
        <f t="shared" si="1340"/>
        <v>5.28E-2</v>
      </c>
      <c r="AR380" s="58">
        <f t="shared" si="1341"/>
        <v>2.8160000000000003</v>
      </c>
      <c r="AS380" s="67">
        <f t="shared" si="1342"/>
        <v>2.9526812842703155E-4</v>
      </c>
      <c r="AT380" s="67">
        <f t="shared" si="1343"/>
        <v>9.3901569221063803E-7</v>
      </c>
      <c r="AU380" s="58">
        <v>0.75</v>
      </c>
      <c r="AV380" s="58">
        <f t="shared" si="1344"/>
        <v>0.375</v>
      </c>
      <c r="AW380" s="58">
        <f t="shared" si="1345"/>
        <v>1.8513999999999999</v>
      </c>
      <c r="AX380" s="57">
        <f t="shared" si="1346"/>
        <v>5.77536882E-2</v>
      </c>
      <c r="AY380" s="47">
        <f t="shared" si="1347"/>
        <v>5.2886067645281899E-2</v>
      </c>
      <c r="AZ380" s="9" t="str">
        <f>Input!B380</f>
        <v>FR-18_2 59,75mm</v>
      </c>
      <c r="BA380" s="48">
        <f>Input!E380</f>
        <v>59.75</v>
      </c>
      <c r="BB380" s="58">
        <f t="shared" si="1348"/>
        <v>22.780409028108171</v>
      </c>
      <c r="BC380" s="22">
        <f t="shared" si="1349"/>
        <v>9.3842799143794942</v>
      </c>
      <c r="BD380" s="9">
        <f t="shared" si="1350"/>
        <v>1793.3999999999999</v>
      </c>
      <c r="BE380" s="49">
        <f t="shared" si="1351"/>
        <v>26.443033822640949</v>
      </c>
      <c r="BF380" s="89">
        <f t="shared" si="1352"/>
        <v>2.8565446497397593</v>
      </c>
      <c r="BG380" s="85"/>
      <c r="BH380" s="85"/>
      <c r="BI380" s="85"/>
      <c r="BJ380" s="85"/>
      <c r="BK380" s="85"/>
      <c r="BL380" s="85"/>
      <c r="BM380" s="90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s="155" customFormat="1" ht="15" customHeight="1" x14ac:dyDescent="0.2">
      <c r="A381" s="138">
        <f>Input!A381</f>
        <v>8307</v>
      </c>
      <c r="B381" s="138" t="str">
        <f>Input!B381</f>
        <v>Hu1-13</v>
      </c>
      <c r="C381" s="138">
        <f>Input!O381</f>
        <v>2.0957405683133357</v>
      </c>
      <c r="D381" s="138">
        <f>C381*Input!P381/100</f>
        <v>5.8870833671400842E-2</v>
      </c>
      <c r="E381" s="139">
        <f>Input!M381</f>
        <v>2.7200429284519596</v>
      </c>
      <c r="F381" s="140">
        <f>E381*Input!N381/100</f>
        <v>8.6528144907431275E-4</v>
      </c>
      <c r="G381" s="141">
        <f t="shared" si="1327"/>
        <v>375.0395189749562</v>
      </c>
      <c r="H381" s="140">
        <f>G381*Input!L381/100</f>
        <v>5.1894890552203476E-2</v>
      </c>
      <c r="I381" s="138">
        <v>0</v>
      </c>
      <c r="J381" s="142">
        <f>(((C381*$G$4*0.000000001*Input!G381*(234/233))-(I381*0.000000000000001))/Input!F381)*1000000000000</f>
        <v>760.80311937011618</v>
      </c>
      <c r="K381" s="138">
        <f>J381*Input!P381/100</f>
        <v>21.371497299958065</v>
      </c>
      <c r="L381" s="143">
        <f t="shared" si="1328"/>
        <v>10.521354119869001</v>
      </c>
      <c r="M381" s="144">
        <f>L381*Input!P381/100</f>
        <v>0.29555227290714398</v>
      </c>
      <c r="N381" s="138">
        <v>0</v>
      </c>
      <c r="O381" s="142">
        <f>(((G381*$D$4*0.000000001*Input!G381*(238/236))-(N381*0.000000001))/Input!F381)*1000000</f>
        <v>13.714780219714951</v>
      </c>
      <c r="P381" s="138">
        <f>O381*Input!N381/100</f>
        <v>4.3628520631490714E-3</v>
      </c>
      <c r="Q381" s="145">
        <f t="shared" si="1329"/>
        <v>10.232586273437303</v>
      </c>
      <c r="R381" s="146">
        <f>Q381*Input!N381/100</f>
        <v>3.255120346022189E-3</v>
      </c>
      <c r="S381" s="144">
        <f>Input!S381*0.0000028263/0.000000000155125</f>
        <v>1.0002299059465589</v>
      </c>
      <c r="T381" s="138">
        <f>S381*Input!T381/100</f>
        <v>5.8202047807439494E-3</v>
      </c>
      <c r="U381" s="144">
        <f>S381</f>
        <v>1.0002299059465589</v>
      </c>
      <c r="V381" s="138">
        <f>U381*Input!T381/100</f>
        <v>5.8202047807439494E-3</v>
      </c>
      <c r="W381" s="147">
        <v>0</v>
      </c>
      <c r="X381" s="142">
        <f>((($L$4*0.000000001*Input!G381/Input!W381*(232/229))-(W381*0.000000001))/Input!F381)*1000000000</f>
        <v>0.8506370906151004</v>
      </c>
      <c r="Y381" s="142">
        <f>X381*Input!X381/100</f>
        <v>1.2402194604727175E-2</v>
      </c>
      <c r="Z381" s="142">
        <f t="shared" si="1330"/>
        <v>2.0770123830430884E-4</v>
      </c>
      <c r="AA381" s="142">
        <f>Z381*Input!X381/100</f>
        <v>3.0282610592845977E-6</v>
      </c>
      <c r="AB381" s="143">
        <v>0</v>
      </c>
      <c r="AC381" s="143">
        <v>0</v>
      </c>
      <c r="AD381" s="142">
        <f>(((Input!G381*$L$4*0.000000001*Input!U381*(230/229))-((AB381*0.000000000000001)+(Input!G381*AC381*0.000000000000001)))/Input!F381)*1000000000000</f>
        <v>224.42325878568502</v>
      </c>
      <c r="AE381" s="142">
        <f>AD381*Input!V381/100</f>
        <v>1.1626420568628615</v>
      </c>
      <c r="AF381" s="142">
        <f t="shared" si="1331"/>
        <v>10.23112505028474</v>
      </c>
      <c r="AG381" s="142">
        <f>AF381*Input!V381/100</f>
        <v>5.3003134955114266E-2</v>
      </c>
      <c r="AH381" s="138">
        <f t="shared" si="1332"/>
        <v>49258.854370886489</v>
      </c>
      <c r="AI381" s="147">
        <f t="shared" si="1333"/>
        <v>762.17879088212192</v>
      </c>
      <c r="AJ381" s="144">
        <f t="shared" si="1334"/>
        <v>0.22990594655891705</v>
      </c>
      <c r="AK381" s="147">
        <f t="shared" si="1335"/>
        <v>5.820204780743949</v>
      </c>
      <c r="AL381" s="147">
        <f t="shared" si="1336"/>
        <v>0.99985719903907821</v>
      </c>
      <c r="AM381" s="147">
        <f t="shared" si="1337"/>
        <v>5.1895938640062278E-3</v>
      </c>
      <c r="AN381" s="138">
        <f>AF381/Q381</f>
        <v>0.99985719903907821</v>
      </c>
      <c r="AO381" s="142">
        <f t="shared" si="1338"/>
        <v>5.1895938640062278E-3</v>
      </c>
      <c r="AP381" s="138">
        <f t="shared" si="1339"/>
        <v>835.89120000000003</v>
      </c>
      <c r="AQ381" s="138" t="e">
        <f t="shared" si="1340"/>
        <v>#VALUE!</v>
      </c>
      <c r="AR381" s="138" t="e">
        <f t="shared" si="1341"/>
        <v>#VALUE!</v>
      </c>
      <c r="AS381" s="146">
        <f t="shared" si="1342"/>
        <v>2.0298019753176086E-5</v>
      </c>
      <c r="AT381" s="146">
        <f t="shared" si="1343"/>
        <v>2.9601331453724676E-7</v>
      </c>
      <c r="AU381" s="138">
        <v>0.75</v>
      </c>
      <c r="AV381" s="138">
        <f t="shared" si="1344"/>
        <v>0.375</v>
      </c>
      <c r="AW381" s="138">
        <f t="shared" si="1345"/>
        <v>835.88959999999997</v>
      </c>
      <c r="AX381" s="148">
        <f t="shared" si="1346"/>
        <v>297.2282299492</v>
      </c>
      <c r="AY381" s="148">
        <f t="shared" si="1347"/>
        <v>2265.6588040959355</v>
      </c>
      <c r="AZ381" s="138" t="str">
        <f>Input!B381</f>
        <v>Hu1-13</v>
      </c>
      <c r="BA381" s="149">
        <f>Input!E381</f>
        <v>0</v>
      </c>
      <c r="BB381" s="138">
        <f t="shared" si="1348"/>
        <v>2.4409560706255364</v>
      </c>
      <c r="BC381" s="144">
        <f t="shared" si="1349"/>
        <v>61.828256681282866</v>
      </c>
      <c r="BD381" s="138">
        <f t="shared" si="1350"/>
        <v>835831.6</v>
      </c>
      <c r="BE381" s="150">
        <f t="shared" si="1351"/>
        <v>1132829.4020479678</v>
      </c>
      <c r="BF381" s="151">
        <f t="shared" si="1352"/>
        <v>271.0476125191575</v>
      </c>
      <c r="BG381" s="152"/>
      <c r="BH381" s="152"/>
      <c r="BI381" s="152"/>
      <c r="BJ381" s="152"/>
      <c r="BK381" s="152"/>
      <c r="BL381" s="152"/>
      <c r="BM381" s="156"/>
      <c r="BN381" s="152"/>
      <c r="BO381" s="152"/>
      <c r="BP381" s="152"/>
      <c r="BQ381" s="152"/>
      <c r="BR381" s="152"/>
      <c r="BS381" s="152"/>
      <c r="BT381" s="152"/>
      <c r="BU381" s="152"/>
      <c r="BV381" s="152"/>
      <c r="BW381" s="152"/>
      <c r="BX381" s="152"/>
      <c r="BY381" s="152"/>
      <c r="BZ381" s="152"/>
      <c r="CA381" s="152"/>
      <c r="CB381" s="152"/>
      <c r="CC381" s="152"/>
      <c r="CD381" s="152"/>
      <c r="CE381" s="152"/>
      <c r="CF381" s="152"/>
      <c r="CG381" s="152"/>
      <c r="CH381" s="152"/>
      <c r="CI381" s="152"/>
      <c r="CJ381" s="152"/>
      <c r="CK381" s="152"/>
      <c r="CL381" s="152"/>
      <c r="CM381" s="152"/>
      <c r="CN381" s="152"/>
      <c r="CO381" s="152"/>
      <c r="CP381" s="152"/>
      <c r="CQ381" s="152"/>
      <c r="CR381" s="152"/>
      <c r="CS381" s="152"/>
      <c r="CT381" s="152"/>
      <c r="CU381" s="152"/>
      <c r="CV381" s="152"/>
      <c r="CW381" s="152"/>
      <c r="CX381" s="152"/>
      <c r="CY381" s="152"/>
      <c r="CZ381" s="152"/>
      <c r="DA381" s="152"/>
      <c r="DB381" s="152"/>
      <c r="DC381" s="152"/>
      <c r="DD381" s="152"/>
      <c r="DE381" s="152"/>
    </row>
    <row r="382" spans="1:109" ht="15" customHeight="1" x14ac:dyDescent="0.2">
      <c r="A382" s="9">
        <f>Input!A382</f>
        <v>8549</v>
      </c>
      <c r="B382" s="9" t="str">
        <f>Input!B382</f>
        <v>FR-18_1 2mm</v>
      </c>
      <c r="C382" s="9">
        <f>Input!O382</f>
        <v>0.10852311496267608</v>
      </c>
      <c r="D382" s="9">
        <f>C382*Input!P382/100</f>
        <v>9.3135805880854091E-4</v>
      </c>
      <c r="E382" s="11">
        <f>Input!M382</f>
        <v>0.13848208018625832</v>
      </c>
      <c r="F382" s="12">
        <f>E382*Input!N382/100</f>
        <v>4.1915438384681679E-5</v>
      </c>
      <c r="G382" s="13">
        <f t="shared" si="1327"/>
        <v>19.093909216081297</v>
      </c>
      <c r="H382" s="12">
        <f>G382*Input!L382/100</f>
        <v>5.3027630297573583E-3</v>
      </c>
      <c r="I382" s="9">
        <v>0.3</v>
      </c>
      <c r="J382" s="21">
        <f>(((C382*$G$4*0.000000001*Input!G382*(234/233))-(I382*0.000000000000001))/Input!F382)*1000000000000</f>
        <v>3.5681283113401561</v>
      </c>
      <c r="K382" s="9">
        <f>J382*Input!P382/100</f>
        <v>3.0622094277080986E-2</v>
      </c>
      <c r="L382" s="14">
        <f t="shared" si="1328"/>
        <v>4.9344620905105316E-2</v>
      </c>
      <c r="M382" s="22">
        <f>L382*Input!P382/100</f>
        <v>4.2348130492410042E-4</v>
      </c>
      <c r="N382" s="9">
        <v>5.0000000000000001E-3</v>
      </c>
      <c r="O382" s="21">
        <f>(((G382*$D$4*0.000000001*Input!G382*(238/236))-(N382*0.000000001))/Input!F382)*1000000</f>
        <v>6.324233645998012E-2</v>
      </c>
      <c r="P382" s="58">
        <f>O382*Input!N382/100</f>
        <v>1.9142045336308056E-5</v>
      </c>
      <c r="Q382" s="66">
        <f t="shared" si="1329"/>
        <v>4.7185055363136254E-2</v>
      </c>
      <c r="R382" s="67">
        <f>Q382*Input!N382/100</f>
        <v>1.4281864325631269E-5</v>
      </c>
      <c r="S382" s="65">
        <f>Input!S382*0.0000028263/0.000000000155125</f>
        <v>1.036213703381935</v>
      </c>
      <c r="T382" s="9">
        <f>S382*Input!T382/100</f>
        <v>9.0617309366503637E-3</v>
      </c>
      <c r="U382" s="9">
        <f>S382*1/((U381+U383)/2)</f>
        <v>1.0359755264479151</v>
      </c>
      <c r="V382" s="9">
        <f>U382*Input!T382/100</f>
        <v>9.0596480696854102E-3</v>
      </c>
      <c r="W382" s="3">
        <v>3.0000000000000001E-3</v>
      </c>
      <c r="X382" s="21">
        <f>((($L$4*0.000000001*Input!G382/Input!W382*(232/229))-(W382*0.000000001))/Input!F382)*1000000000</f>
        <v>1.9167043325784434</v>
      </c>
      <c r="Y382" s="21">
        <f>X382*Input!X382/100</f>
        <v>6.4313929419228602E-3</v>
      </c>
      <c r="Z382" s="21">
        <f t="shared" si="1330"/>
        <v>4.6800435547891161E-4</v>
      </c>
      <c r="AA382" s="21">
        <f>Z382*Input!X382/100</f>
        <v>1.5703621353884768E-6</v>
      </c>
      <c r="AB382" s="14">
        <v>0.05</v>
      </c>
      <c r="AC382" s="14">
        <v>0</v>
      </c>
      <c r="AD382" s="21">
        <f>(((Input!G382*$L$4*0.000000001*Input!U382*(230/229))-((AB382*0.000000000000001)+(Input!G382*AC382*0.000000000000001)))/Input!F382)*1000000000000</f>
        <v>3.1151895226932246E-2</v>
      </c>
      <c r="AE382" s="21">
        <f>AD382*Input!V382/100</f>
        <v>7.5181765766556817E-4</v>
      </c>
      <c r="AF382" s="21">
        <f t="shared" si="1331"/>
        <v>1.4201689136172631E-3</v>
      </c>
      <c r="AG382" s="21">
        <f>AF382*Input!V382/100</f>
        <v>3.4274257098877971E-5</v>
      </c>
      <c r="AH382" s="9">
        <f t="shared" si="1332"/>
        <v>3.0345207197142341</v>
      </c>
      <c r="AI382" s="3">
        <f t="shared" si="1333"/>
        <v>7.3939357276785758E-2</v>
      </c>
      <c r="AJ382" s="22">
        <f t="shared" si="1334"/>
        <v>35.975526447915129</v>
      </c>
      <c r="AK382" s="3">
        <f t="shared" si="1335"/>
        <v>9.0596480696854105</v>
      </c>
      <c r="AL382" s="3">
        <f t="shared" si="1336"/>
        <v>3.009785413384897E-2</v>
      </c>
      <c r="AM382" s="3">
        <f t="shared" si="1337"/>
        <v>7.2643662809672774E-4</v>
      </c>
      <c r="AN382" s="9">
        <f>AL382*1/((AN381+AN383)/2)</f>
        <v>3.0102152750187513E-2</v>
      </c>
      <c r="AO382" s="21">
        <f t="shared" si="1338"/>
        <v>7.2654037876096337E-4</v>
      </c>
      <c r="AP382" s="58">
        <f t="shared" si="1339"/>
        <v>3.2193999999999998</v>
      </c>
      <c r="AQ382" s="58">
        <f t="shared" si="1340"/>
        <v>8.3699999999999997E-2</v>
      </c>
      <c r="AR382" s="58">
        <f t="shared" si="1341"/>
        <v>2.599863328570541</v>
      </c>
      <c r="AS382" s="67">
        <f t="shared" si="1342"/>
        <v>9.9184869420444553E-3</v>
      </c>
      <c r="AT382" s="67">
        <f t="shared" si="1343"/>
        <v>3.3416049831364187E-5</v>
      </c>
      <c r="AU382" s="58">
        <v>0.75</v>
      </c>
      <c r="AV382" s="58">
        <f t="shared" si="1344"/>
        <v>0.375</v>
      </c>
      <c r="AW382" s="58">
        <f t="shared" si="1345"/>
        <v>2.4327000000000001</v>
      </c>
      <c r="AX382" s="57">
        <f t="shared" si="1346"/>
        <v>0.3800801399</v>
      </c>
      <c r="AY382" s="47">
        <f t="shared" si="1347"/>
        <v>0.4031830979676273</v>
      </c>
      <c r="AZ382" s="9" t="str">
        <f>Input!B382</f>
        <v>FR-18_1 2mm</v>
      </c>
      <c r="BA382" s="48">
        <f>Input!E382</f>
        <v>2</v>
      </c>
      <c r="BB382" s="58">
        <f t="shared" si="1348"/>
        <v>36.22372990802176</v>
      </c>
      <c r="BC382" s="22">
        <f t="shared" si="1349"/>
        <v>9.1222356661478337</v>
      </c>
      <c r="BD382" s="9">
        <f t="shared" si="1350"/>
        <v>2374.7000000000003</v>
      </c>
      <c r="BE382" s="49">
        <f t="shared" si="1351"/>
        <v>201.59154898381365</v>
      </c>
      <c r="BF382" s="89">
        <f t="shared" si="1352"/>
        <v>16.573482055643002</v>
      </c>
      <c r="BG382" s="85"/>
      <c r="BH382" s="85"/>
      <c r="BI382" s="85"/>
      <c r="BJ382" s="85"/>
      <c r="BK382" s="85"/>
      <c r="BL382" s="85"/>
      <c r="BM382" s="90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  <c r="CM382" s="85"/>
      <c r="CN382" s="85"/>
      <c r="CO382" s="85"/>
      <c r="CP382" s="85"/>
      <c r="CQ382" s="85"/>
      <c r="CR382" s="85"/>
      <c r="CS382" s="85"/>
      <c r="CT382" s="85"/>
      <c r="CU382" s="85"/>
      <c r="CV382" s="85"/>
      <c r="CW382" s="85"/>
      <c r="CX382" s="85"/>
      <c r="CY382" s="85"/>
      <c r="CZ382" s="85"/>
      <c r="DA382" s="85"/>
      <c r="DB382" s="85"/>
      <c r="DC382" s="85"/>
      <c r="DD382" s="85"/>
      <c r="DE382" s="85"/>
    </row>
    <row r="383" spans="1:109" s="155" customFormat="1" ht="15" customHeight="1" x14ac:dyDescent="0.2">
      <c r="A383" s="138">
        <f>Input!A383</f>
        <v>8307</v>
      </c>
      <c r="B383" s="138" t="str">
        <f>Input!B383</f>
        <v>Hu1-13</v>
      </c>
      <c r="C383" s="138">
        <f>Input!O383</f>
        <v>2.0957405683133357</v>
      </c>
      <c r="D383" s="138">
        <f>C383*Input!P383/100</f>
        <v>5.8870833671400842E-2</v>
      </c>
      <c r="E383" s="139">
        <f>Input!M383</f>
        <v>2.7200429284519596</v>
      </c>
      <c r="F383" s="140">
        <f>E383*Input!N383/100</f>
        <v>8.6528144907431275E-4</v>
      </c>
      <c r="G383" s="141">
        <f t="shared" si="1327"/>
        <v>375.0395189749562</v>
      </c>
      <c r="H383" s="140">
        <f>G383*Input!L383/100</f>
        <v>5.1894890552203476E-2</v>
      </c>
      <c r="I383" s="138">
        <v>0</v>
      </c>
      <c r="J383" s="142">
        <f>(((C383*$G$4*0.000000001*Input!G383*(234/233))-(I383*0.000000000000001))/Input!F383)*1000000000000</f>
        <v>760.80311937011618</v>
      </c>
      <c r="K383" s="138">
        <f>J383*Input!P383/100</f>
        <v>21.371497299958065</v>
      </c>
      <c r="L383" s="143">
        <f t="shared" si="1328"/>
        <v>10.521354119869001</v>
      </c>
      <c r="M383" s="144">
        <f>L383*Input!P383/100</f>
        <v>0.29555227290714398</v>
      </c>
      <c r="N383" s="138">
        <v>0</v>
      </c>
      <c r="O383" s="142">
        <f>(((G383*$D$4*0.000000001*Input!G383*(238/236))-(N383*0.000000001))/Input!F383)*1000000</f>
        <v>13.714780219714951</v>
      </c>
      <c r="P383" s="138">
        <f>O383*Input!N383/100</f>
        <v>4.3628520631490714E-3</v>
      </c>
      <c r="Q383" s="145">
        <f t="shared" si="1329"/>
        <v>10.232586273437303</v>
      </c>
      <c r="R383" s="146">
        <f>Q383*Input!N383/100</f>
        <v>3.255120346022189E-3</v>
      </c>
      <c r="S383" s="144">
        <f>Input!S383*0.0000028263/0.000000000155125</f>
        <v>1.0002299059465589</v>
      </c>
      <c r="T383" s="138">
        <f>S383*Input!T383/100</f>
        <v>5.8202047807439494E-3</v>
      </c>
      <c r="U383" s="144">
        <f>S383</f>
        <v>1.0002299059465589</v>
      </c>
      <c r="V383" s="138">
        <f>U383*Input!T383/100</f>
        <v>5.8202047807439494E-3</v>
      </c>
      <c r="W383" s="147">
        <v>0</v>
      </c>
      <c r="X383" s="142">
        <f>((($L$4*0.000000001*Input!G383/Input!W383*(232/229))-(W383*0.000000001))/Input!F383)*1000000000</f>
        <v>0.8506370906151004</v>
      </c>
      <c r="Y383" s="142">
        <f>X383*Input!X383/100</f>
        <v>1.2402194604727175E-2</v>
      </c>
      <c r="Z383" s="142">
        <f t="shared" si="1330"/>
        <v>2.0770123830430884E-4</v>
      </c>
      <c r="AA383" s="142">
        <f>Z383*Input!X383/100</f>
        <v>3.0282610592845977E-6</v>
      </c>
      <c r="AB383" s="143">
        <v>0</v>
      </c>
      <c r="AC383" s="143">
        <v>0</v>
      </c>
      <c r="AD383" s="142">
        <f>(((Input!G383*$L$4*0.000000001*Input!U383*(230/229))-((AB383*0.000000000000001)+(Input!G383*AC383*0.000000000000001)))/Input!F383)*1000000000000</f>
        <v>224.42325878568502</v>
      </c>
      <c r="AE383" s="142">
        <f>AD383*Input!V383/100</f>
        <v>1.1626420568628615</v>
      </c>
      <c r="AF383" s="142">
        <f t="shared" si="1331"/>
        <v>10.23112505028474</v>
      </c>
      <c r="AG383" s="142">
        <f>AF383*Input!V383/100</f>
        <v>5.3003134955114266E-2</v>
      </c>
      <c r="AH383" s="138">
        <f t="shared" si="1332"/>
        <v>49258.854370886489</v>
      </c>
      <c r="AI383" s="147">
        <f t="shared" si="1333"/>
        <v>762.17879088212192</v>
      </c>
      <c r="AJ383" s="144">
        <f t="shared" si="1334"/>
        <v>0.22990594655891705</v>
      </c>
      <c r="AK383" s="147">
        <f t="shared" si="1335"/>
        <v>5.820204780743949</v>
      </c>
      <c r="AL383" s="147">
        <f t="shared" si="1336"/>
        <v>0.99985719903907821</v>
      </c>
      <c r="AM383" s="147">
        <f t="shared" si="1337"/>
        <v>5.1895938640062278E-3</v>
      </c>
      <c r="AN383" s="138">
        <f>AF383/Q383</f>
        <v>0.99985719903907821</v>
      </c>
      <c r="AO383" s="142">
        <f t="shared" si="1338"/>
        <v>5.1895938640062278E-3</v>
      </c>
      <c r="AP383" s="138">
        <f t="shared" si="1339"/>
        <v>835.89120000000003</v>
      </c>
      <c r="AQ383" s="138" t="e">
        <f t="shared" si="1340"/>
        <v>#VALUE!</v>
      </c>
      <c r="AR383" s="138" t="e">
        <f t="shared" si="1341"/>
        <v>#VALUE!</v>
      </c>
      <c r="AS383" s="146">
        <f t="shared" si="1342"/>
        <v>2.0298019753176086E-5</v>
      </c>
      <c r="AT383" s="146">
        <f t="shared" si="1343"/>
        <v>2.9601331453724676E-7</v>
      </c>
      <c r="AU383" s="138">
        <v>0.75</v>
      </c>
      <c r="AV383" s="138">
        <f t="shared" si="1344"/>
        <v>0.375</v>
      </c>
      <c r="AW383" s="138">
        <f t="shared" si="1345"/>
        <v>835.88959999999997</v>
      </c>
      <c r="AX383" s="148">
        <f t="shared" si="1346"/>
        <v>302.152541891</v>
      </c>
      <c r="AY383" s="148">
        <f t="shared" si="1347"/>
        <v>2265.6588040959355</v>
      </c>
      <c r="AZ383" s="138" t="str">
        <f>Input!B383</f>
        <v>Hu1-13</v>
      </c>
      <c r="BA383" s="149">
        <f>Input!E383</f>
        <v>0</v>
      </c>
      <c r="BB383" s="138">
        <f t="shared" si="1348"/>
        <v>2.4409560706255364</v>
      </c>
      <c r="BC383" s="144">
        <f t="shared" si="1349"/>
        <v>61.829392695641488</v>
      </c>
      <c r="BD383" s="138">
        <f t="shared" si="1350"/>
        <v>835831.6</v>
      </c>
      <c r="BE383" s="150">
        <f t="shared" si="1351"/>
        <v>1132829.4020479678</v>
      </c>
      <c r="BF383" s="151">
        <f t="shared" si="1352"/>
        <v>271.0476125191575</v>
      </c>
      <c r="BG383" s="152"/>
      <c r="BH383" s="152"/>
      <c r="BI383" s="152"/>
      <c r="BJ383" s="152"/>
      <c r="BK383" s="152"/>
      <c r="BL383" s="152"/>
      <c r="BM383" s="156"/>
      <c r="BN383" s="152"/>
      <c r="BO383" s="152"/>
      <c r="BP383" s="152"/>
      <c r="BQ383" s="152"/>
      <c r="BR383" s="152"/>
      <c r="BS383" s="152"/>
      <c r="BT383" s="152"/>
      <c r="BU383" s="152"/>
      <c r="BV383" s="152"/>
      <c r="BW383" s="152"/>
      <c r="BX383" s="152"/>
      <c r="BY383" s="152"/>
      <c r="BZ383" s="152"/>
      <c r="CA383" s="152"/>
      <c r="CB383" s="152"/>
      <c r="CC383" s="152"/>
      <c r="CD383" s="152"/>
      <c r="CE383" s="152"/>
      <c r="CF383" s="152"/>
      <c r="CG383" s="152"/>
      <c r="CH383" s="152"/>
      <c r="CI383" s="152"/>
      <c r="CJ383" s="152"/>
      <c r="CK383" s="152"/>
      <c r="CL383" s="152"/>
      <c r="CM383" s="152"/>
      <c r="CN383" s="152"/>
      <c r="CO383" s="152"/>
      <c r="CP383" s="152"/>
      <c r="CQ383" s="152"/>
      <c r="CR383" s="152"/>
      <c r="CS383" s="152"/>
      <c r="CT383" s="152"/>
      <c r="CU383" s="152"/>
      <c r="CV383" s="152"/>
      <c r="CW383" s="152"/>
      <c r="CX383" s="152"/>
      <c r="CY383" s="152"/>
      <c r="CZ383" s="152"/>
      <c r="DA383" s="152"/>
      <c r="DB383" s="152"/>
      <c r="DC383" s="152"/>
      <c r="DD383" s="152"/>
      <c r="DE383" s="152"/>
    </row>
    <row r="384" spans="1:109" x14ac:dyDescent="0.2">
      <c r="A384" s="85"/>
      <c r="B384" s="85"/>
      <c r="C384" s="85"/>
      <c r="D384" s="85"/>
      <c r="E384" s="86"/>
      <c r="F384" s="85"/>
      <c r="G384" s="87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  <c r="BB384" s="85"/>
      <c r="BC384" s="85"/>
      <c r="BD384" s="85"/>
      <c r="BE384" s="85"/>
      <c r="BF384" s="88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s="155" customFormat="1" ht="15" customHeight="1" x14ac:dyDescent="0.2">
      <c r="A385" s="138">
        <f>Input!A385</f>
        <v>8307</v>
      </c>
      <c r="B385" s="138" t="str">
        <f>Input!B385</f>
        <v>Hu1-13</v>
      </c>
      <c r="C385" s="138">
        <f>Input!O385</f>
        <v>2.118782851826817</v>
      </c>
      <c r="D385" s="138">
        <f>C385*Input!P385/100</f>
        <v>9.0010431029713928E-2</v>
      </c>
      <c r="E385" s="139">
        <f>Input!M385</f>
        <v>2.7192378693530346</v>
      </c>
      <c r="F385" s="140">
        <f>E385*Input!N385/100</f>
        <v>1.1992979277146189E-3</v>
      </c>
      <c r="G385" s="141">
        <f t="shared" ref="G385:G391" si="1353">E385*137.88</f>
        <v>374.92851742639641</v>
      </c>
      <c r="H385" s="140">
        <f>G385*Input!L385/100</f>
        <v>0.10479099030679104</v>
      </c>
      <c r="I385" s="138">
        <v>0</v>
      </c>
      <c r="J385" s="142">
        <f>(((C385*$G$4*0.000000001*Input!G385*(234/233))-(I385*0.000000000000001))/Input!F385)*1000000000000</f>
        <v>769.16801025380778</v>
      </c>
      <c r="K385" s="138">
        <f>J385*Input!P385/100</f>
        <v>32.675903562991252</v>
      </c>
      <c r="L385" s="143">
        <f t="shared" ref="L385:L391" si="1354">(J385/234)*602200000000*0.0000028263/(365.2425*24*60)</f>
        <v>10.637034480425683</v>
      </c>
      <c r="M385" s="144">
        <f>L385*Input!P385/100</f>
        <v>0.45188399445253929</v>
      </c>
      <c r="N385" s="138">
        <v>0</v>
      </c>
      <c r="O385" s="142">
        <f>(((G385*$D$4*0.000000001*Input!G385*(238/236))-(N385*0.000000001))/Input!F385)*1000000</f>
        <v>13.710721015909693</v>
      </c>
      <c r="P385" s="138">
        <f>O385*Input!N385/100</f>
        <v>6.0470029073866824E-3</v>
      </c>
      <c r="Q385" s="145">
        <f t="shared" ref="Q385:Q391" si="1355">(O385/238.05)*602200000000000000*0.00000000015512/(365.2425*24*60)</f>
        <v>10.22955770480745</v>
      </c>
      <c r="R385" s="146">
        <f>Q385*Input!N385/100</f>
        <v>4.511663909612872E-3</v>
      </c>
      <c r="S385" s="144">
        <f>Input!S385*0.0000028263/0.000000000155125</f>
        <v>1.0065054474552724</v>
      </c>
      <c r="T385" s="138">
        <f>S385*Input!T385/100</f>
        <v>8.1490038395618577E-3</v>
      </c>
      <c r="U385" s="144">
        <f>S385</f>
        <v>1.0065054474552724</v>
      </c>
      <c r="V385" s="138">
        <f>U385*Input!T385/100</f>
        <v>8.1490038395618577E-3</v>
      </c>
      <c r="W385" s="147">
        <v>0</v>
      </c>
      <c r="X385" s="142">
        <f>((($L$4*0.000000001*Input!G385/Input!W385*(232/229))-(W385*0.000000001))/Input!F385)*1000000000</f>
        <v>0.8205283478438995</v>
      </c>
      <c r="Y385" s="142">
        <f>X385*Input!X385/100</f>
        <v>1.3641089547834641E-2</v>
      </c>
      <c r="Z385" s="142">
        <f t="shared" ref="Z385:Z391" si="1356">(X385/232)*6.022E+23*0.000000001*0.000000000049475/(365.2425*24*60)</f>
        <v>2.0034954481908557E-4</v>
      </c>
      <c r="AA385" s="142">
        <f>Z385*Input!X385/100</f>
        <v>3.3307637559707932E-6</v>
      </c>
      <c r="AB385" s="143">
        <v>0</v>
      </c>
      <c r="AC385" s="143">
        <v>0</v>
      </c>
      <c r="AD385" s="142">
        <f>(((Input!G385*$L$4*0.000000001*Input!U385*(230/229))-((AB385*0.000000000000001)+(Input!G385*AC385*0.000000000000001)))/Input!F385)*1000000000000</f>
        <v>229.04674842976618</v>
      </c>
      <c r="AE385" s="142">
        <f>AD385*Input!V385/100</f>
        <v>1.602492701483839</v>
      </c>
      <c r="AF385" s="142">
        <f t="shared" ref="AF385:AF391" si="1357">(AD385/230)*602200000000*0.0000091577/(365.2425*24*60)</f>
        <v>10.441903117465664</v>
      </c>
      <c r="AG385" s="142">
        <f>AF385*Input!V385/100</f>
        <v>7.3055276488550647E-2</v>
      </c>
      <c r="AH385" s="138">
        <f t="shared" ref="AH385:AH391" si="1358">AF385/Z385</f>
        <v>52118.426956720265</v>
      </c>
      <c r="AI385" s="147">
        <f t="shared" ref="AI385:AI391" si="1359">AH385*SQRT((AG385/AF385)^2+(AA385/Z385)^2)</f>
        <v>940.05773958594148</v>
      </c>
      <c r="AJ385" s="144">
        <f t="shared" ref="AJ385:AJ391" si="1360">(U385-1)*1000</f>
        <v>6.5054474552723729</v>
      </c>
      <c r="AK385" s="147">
        <f t="shared" ref="AK385:AK391" si="1361">V385*1000</f>
        <v>8.1490038395618569</v>
      </c>
      <c r="AL385" s="147">
        <f t="shared" ref="AL385:AL391" si="1362">AF385/Q385</f>
        <v>1.02075802481259</v>
      </c>
      <c r="AM385" s="147">
        <f t="shared" ref="AM385:AM391" si="1363">AL385*SQRT((R385/Q385)^2+(AG385/AF385)^2)</f>
        <v>7.1557628898573644E-3</v>
      </c>
      <c r="AN385" s="138">
        <f>AF385/Q385</f>
        <v>1.02075802481259</v>
      </c>
      <c r="AO385" s="142">
        <f t="shared" ref="AO385:AO391" si="1364">AN385*SQRT((R385/Q385)^2+(AG385/AF385)^2)</f>
        <v>7.1557628898573644E-3</v>
      </c>
      <c r="AP385" s="138" t="str">
        <f t="shared" ref="AP385:AP391" si="1365">ThU_Alter_Kombi(AN385,U385)</f>
        <v>Out of range</v>
      </c>
      <c r="AQ385" s="138" t="e">
        <f t="shared" ref="AQ385:AQ391" si="1366">Montealter(AN385,AO385,U385,V385)</f>
        <v>#VALUE!</v>
      </c>
      <c r="AR385" s="138" t="e">
        <f t="shared" ref="AR385:AR391" si="1367">(AQ385/AP385)*100</f>
        <v>#VALUE!</v>
      </c>
      <c r="AS385" s="146">
        <f t="shared" ref="AS385:AS391" si="1368">Z385/Q385</f>
        <v>1.9585357510122844E-5</v>
      </c>
      <c r="AT385" s="146">
        <f t="shared" ref="AT385:AT391" si="1369">AS385*SQRT((Y385/X385)^2+(P385/O385)^2)</f>
        <v>3.2571649142143903E-7</v>
      </c>
      <c r="AU385" s="138">
        <v>0.75</v>
      </c>
      <c r="AV385" s="138">
        <f t="shared" ref="AV385:AV391" si="1370">AU385/2</f>
        <v>0.375</v>
      </c>
      <c r="AW385" s="138" t="str">
        <f t="shared" ref="AW385:AW391" si="1371">marincorr_age(AN385,U385,AS385,AU385)</f>
        <v>Out of range</v>
      </c>
      <c r="AX385" s="148">
        <f t="shared" ref="AX385:AX391" si="1372">marincorr_age_error(AN385, AO385, U385, V385, AS385, AT385, AU385, AV385)</f>
        <v>230.35378695259999</v>
      </c>
      <c r="AY385" s="148" t="e">
        <f t="shared" ref="AY385:AY391" si="1373">SQRT(((AU385*EXP(-0.0000091577*AW385*1000))/(0.0000091577*(EXP(-0.0000091577*AW385*1000)+(AJ385/1000)*EXP(-(0.0000091577-0.0000028263)*AW385*1000)-AS385*AU385*EXP(-0.0000091577*AW385*1000))))^2*AT385^2+((AS385*EXP(-0.0000091577*AW385*1000))/(0.0000091577*(EXP(-0.0000091577*AW385*1000)+(AJ385/1000)*EXP(-(0.0000091577-0.0000028263)*AW385*1000)-AS385*AU385*EXP(-0.0000091577*AW385*1000))))^2*AV385^2+((0.0000091577/(0.0000091577-0.0000028263))*(EXP(-(0.0000091577-0.0000028263)*AW385*1000)-1)/(0.0000091577*(EXP(-0.0000091577*AW385*1000)+(AJ385/1000)*EXP(-(0.0000091577-0.0000028263)*AW385*1000)-AS385*AU385*EXP(-0.0000091577*AW385*1000))))^2*T385^2+(1/(0.0000091577*(EXP(-0.0000091577*AW385*1000)+(AJ385/1000)*EXP(-(0.0000091577-0.0000028263)*AW385*1000)-AS385*AU385*EXP(-0.0000091577*AW385*1000))))^2*AO385^2)/1000</f>
        <v>#VALUE!</v>
      </c>
      <c r="AZ385" s="138" t="str">
        <f>Input!B385</f>
        <v>Hu1-13</v>
      </c>
      <c r="BA385" s="149">
        <f>Input!E385</f>
        <v>0</v>
      </c>
      <c r="BB385" s="138" t="e">
        <f t="shared" ref="BB385:BB391" si="1374">((U385-1)*EXP(0.0000028263*AW385*1000))*1000</f>
        <v>#VALUE!</v>
      </c>
      <c r="BC385" s="144" t="e">
        <f t="shared" ref="BC385:BC391" si="1375">SQRT((EXP(0.0000028263*AW385*1000)*V385)^2+((U385-1)*0.0000028263*EXP(0.0000028263*AW385*1000)*AX385*1000)^2)*1000</f>
        <v>#VALUE!</v>
      </c>
      <c r="BD385" s="138" t="e">
        <f t="shared" ref="BD385:BD391" si="1376">AW385*1000-58</f>
        <v>#VALUE!</v>
      </c>
      <c r="BE385" s="150" t="e">
        <f t="shared" ref="BE385:BE391" si="1377">AY385/2*1000</f>
        <v>#VALUE!</v>
      </c>
      <c r="BF385" s="151" t="e">
        <f t="shared" ref="BF385:BF391" si="1378">AY385/AW385*100</f>
        <v>#VALUE!</v>
      </c>
      <c r="BG385" s="152"/>
      <c r="BH385" s="152"/>
      <c r="BI385" s="152"/>
      <c r="BJ385" s="152"/>
      <c r="BK385" s="152"/>
      <c r="BL385" s="152"/>
      <c r="BM385" s="156"/>
      <c r="BN385" s="152"/>
      <c r="BO385" s="152"/>
      <c r="BP385" s="152"/>
      <c r="BQ385" s="152"/>
      <c r="BR385" s="152"/>
      <c r="BS385" s="152"/>
      <c r="BT385" s="152"/>
      <c r="BU385" s="152"/>
      <c r="BV385" s="152"/>
      <c r="BW385" s="152"/>
      <c r="BX385" s="152"/>
      <c r="BY385" s="152"/>
      <c r="BZ385" s="152"/>
      <c r="CA385" s="152"/>
      <c r="CB385" s="152"/>
      <c r="CC385" s="152"/>
      <c r="CD385" s="152"/>
      <c r="CE385" s="152"/>
      <c r="CF385" s="152"/>
      <c r="CG385" s="152"/>
      <c r="CH385" s="152"/>
      <c r="CI385" s="152"/>
      <c r="CJ385" s="152"/>
      <c r="CK385" s="152"/>
      <c r="CL385" s="152"/>
      <c r="CM385" s="152"/>
      <c r="CN385" s="152"/>
      <c r="CO385" s="152"/>
      <c r="CP385" s="152"/>
      <c r="CQ385" s="152"/>
      <c r="CR385" s="152"/>
      <c r="CS385" s="152"/>
      <c r="CT385" s="152"/>
      <c r="CU385" s="152"/>
      <c r="CV385" s="152"/>
      <c r="CW385" s="152"/>
      <c r="CX385" s="152"/>
      <c r="CY385" s="152"/>
      <c r="CZ385" s="152"/>
      <c r="DA385" s="152"/>
      <c r="DB385" s="152"/>
      <c r="DC385" s="152"/>
      <c r="DD385" s="152"/>
      <c r="DE385" s="152"/>
    </row>
    <row r="386" spans="1:109" ht="15" customHeight="1" x14ac:dyDescent="0.2">
      <c r="A386" s="9">
        <f>Input!A386</f>
        <v>8556</v>
      </c>
      <c r="B386" s="9" t="str">
        <f>Input!B386</f>
        <v>FR-18_8 423,25mm</v>
      </c>
      <c r="C386" s="9">
        <f>Input!O386</f>
        <v>9.7875583660593526E-2</v>
      </c>
      <c r="D386" s="9">
        <f>C386*Input!P386/100</f>
        <v>1.0553267397968105E-3</v>
      </c>
      <c r="E386" s="11">
        <f>Input!M386</f>
        <v>0.1283425717294871</v>
      </c>
      <c r="F386" s="12">
        <f>E386*Input!N386/100</f>
        <v>3.7170009418585268E-5</v>
      </c>
      <c r="G386" s="13">
        <f t="shared" si="1353"/>
        <v>17.695873790061679</v>
      </c>
      <c r="H386" s="12">
        <f>G386*Input!L386/100</f>
        <v>6.9492674375991213E-3</v>
      </c>
      <c r="I386" s="9">
        <v>0.3</v>
      </c>
      <c r="J386" s="21">
        <f>(((C386*$G$4*0.000000001*Input!G386*(234/233))-(I386*0.000000000000001))/Input!F386)*1000000000000</f>
        <v>3.108636748897212</v>
      </c>
      <c r="K386" s="9">
        <f>J386*Input!P386/100</f>
        <v>3.3518344031567608E-2</v>
      </c>
      <c r="L386" s="14">
        <f t="shared" si="1354"/>
        <v>4.2990186596848709E-2</v>
      </c>
      <c r="M386" s="22">
        <f>L386*Input!P386/100</f>
        <v>4.6353433377046768E-4</v>
      </c>
      <c r="N386" s="9">
        <v>5.0000000000000001E-3</v>
      </c>
      <c r="O386" s="21">
        <f>(((G386*$D$4*0.000000001*Input!G386*(238/236))-(N386*0.000000001))/Input!F386)*1000000</f>
        <v>5.6620477317236101E-2</v>
      </c>
      <c r="P386" s="58">
        <f>O386*Input!N386/100</f>
        <v>1.6398172849476453E-5</v>
      </c>
      <c r="Q386" s="66">
        <f t="shared" si="1355"/>
        <v>4.2244491687804822E-2</v>
      </c>
      <c r="R386" s="67">
        <f>Q386*Input!N386/100</f>
        <v>1.2234663313656255E-5</v>
      </c>
      <c r="S386" s="65">
        <f>Input!S386*0.0000028263/0.000000000155125</f>
        <v>1.0132683948348262</v>
      </c>
      <c r="T386" s="9">
        <f>S386*Input!T386/100</f>
        <v>1.0463863068742793E-2</v>
      </c>
      <c r="U386" s="9">
        <f>S386*1/((U385+U387)/2)</f>
        <v>1.0080837851398099</v>
      </c>
      <c r="V386" s="9">
        <f>U386*Input!T386/100</f>
        <v>1.0410322421279521E-2</v>
      </c>
      <c r="W386" s="3">
        <v>3.0000000000000001E-3</v>
      </c>
      <c r="X386" s="21">
        <f>((($L$4*0.000000001*Input!G386/Input!W386*(232/229))-(W386*0.000000001))/Input!F386)*1000000000</f>
        <v>4.8735130764868406E-2</v>
      </c>
      <c r="Y386" s="21">
        <f>X386*Input!X386/100</f>
        <v>3.1606153539633428E-4</v>
      </c>
      <c r="Z386" s="21">
        <f t="shared" si="1356"/>
        <v>1.1899724477645411E-5</v>
      </c>
      <c r="AA386" s="21">
        <f>Z386*Input!X386/100</f>
        <v>7.7173183495573316E-8</v>
      </c>
      <c r="AB386" s="14">
        <v>0.05</v>
      </c>
      <c r="AC386" s="14">
        <v>0</v>
      </c>
      <c r="AD386" s="21">
        <f>(((Input!G386*$L$4*0.000000001*Input!U386*(230/229))-((AB386*0.000000000000001)+(Input!G386*AC386*0.000000000000001)))/Input!F386)*1000000000000</f>
        <v>7.2149203562395972E-2</v>
      </c>
      <c r="AE386" s="21">
        <f>AD386*Input!V386/100</f>
        <v>1.5521335464479236E-3</v>
      </c>
      <c r="AF386" s="21">
        <f t="shared" si="1357"/>
        <v>3.2891756759946258E-3</v>
      </c>
      <c r="AG386" s="21">
        <f>AF386*Input!V386/100</f>
        <v>7.0759476956064777E-5</v>
      </c>
      <c r="AH386" s="9">
        <f t="shared" si="1358"/>
        <v>276.40771701677687</v>
      </c>
      <c r="AI386" s="3">
        <f t="shared" si="1359"/>
        <v>6.2106351231877683</v>
      </c>
      <c r="AJ386" s="22">
        <f t="shared" si="1360"/>
        <v>8.0837851398098959</v>
      </c>
      <c r="AK386" s="3">
        <f t="shared" si="1361"/>
        <v>10.41032242127952</v>
      </c>
      <c r="AL386" s="3">
        <f t="shared" si="1362"/>
        <v>7.7860462857555185E-2</v>
      </c>
      <c r="AM386" s="3">
        <f t="shared" si="1363"/>
        <v>1.6751506760801726E-3</v>
      </c>
      <c r="AN386" s="9">
        <f>AL386*1/((AN385+AN387)/2)</f>
        <v>7.6317737212504622E-2</v>
      </c>
      <c r="AO386" s="21">
        <f t="shared" si="1364"/>
        <v>1.641959274276659E-3</v>
      </c>
      <c r="AP386" s="58">
        <f t="shared" si="1365"/>
        <v>8.5957000000000008</v>
      </c>
      <c r="AQ386" s="58">
        <f t="shared" si="1366"/>
        <v>0.2271</v>
      </c>
      <c r="AR386" s="58">
        <f t="shared" si="1367"/>
        <v>2.6420186837604844</v>
      </c>
      <c r="AS386" s="67">
        <f t="shared" si="1368"/>
        <v>2.8168700822788298E-4</v>
      </c>
      <c r="AT386" s="67">
        <f t="shared" si="1369"/>
        <v>1.8286430803572801E-6</v>
      </c>
      <c r="AU386" s="58">
        <v>0.75</v>
      </c>
      <c r="AV386" s="58">
        <f t="shared" si="1370"/>
        <v>0.375</v>
      </c>
      <c r="AW386" s="58">
        <f t="shared" si="1371"/>
        <v>8.5728000000000009</v>
      </c>
      <c r="AX386" s="57">
        <f t="shared" si="1372"/>
        <v>0.20635408029999999</v>
      </c>
      <c r="AY386" s="47">
        <f t="shared" si="1373"/>
        <v>0.21429416282977551</v>
      </c>
      <c r="AZ386" s="9" t="str">
        <f>Input!B386</f>
        <v>FR-18_8 423,25mm</v>
      </c>
      <c r="BA386" s="48" t="str">
        <f>Input!E386</f>
        <v xml:space="preserve"> 423,25</v>
      </c>
      <c r="BB386" s="58">
        <f t="shared" si="1374"/>
        <v>8.2820417434950233</v>
      </c>
      <c r="BC386" s="22">
        <f t="shared" si="1375"/>
        <v>10.665638955861546</v>
      </c>
      <c r="BD386" s="9">
        <f t="shared" si="1376"/>
        <v>8514.8000000000011</v>
      </c>
      <c r="BE386" s="49">
        <f t="shared" si="1377"/>
        <v>107.14708141488775</v>
      </c>
      <c r="BF386" s="89">
        <f t="shared" si="1378"/>
        <v>2.4996986145690498</v>
      </c>
      <c r="BG386" s="85"/>
      <c r="BH386" s="85"/>
      <c r="BI386" s="85"/>
      <c r="BJ386" s="85"/>
      <c r="BK386" s="85"/>
      <c r="BL386" s="85"/>
      <c r="BM386" s="90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s="155" customFormat="1" ht="15" customHeight="1" x14ac:dyDescent="0.2">
      <c r="A387" s="138">
        <f>Input!A387</f>
        <v>8307</v>
      </c>
      <c r="B387" s="138" t="str">
        <f>Input!B387</f>
        <v>Hu1-13</v>
      </c>
      <c r="C387" s="138">
        <f>Input!O387</f>
        <v>2.0694152296284147</v>
      </c>
      <c r="D387" s="138">
        <f>C387*Input!P387/100</f>
        <v>8.5754398888583688E-2</v>
      </c>
      <c r="E387" s="139">
        <f>Input!M387</f>
        <v>2.7195738746964442</v>
      </c>
      <c r="F387" s="140">
        <f>E387*Input!N387/100</f>
        <v>1.1358120281723095E-3</v>
      </c>
      <c r="G387" s="141">
        <f t="shared" si="1353"/>
        <v>374.97484584314572</v>
      </c>
      <c r="H387" s="140">
        <f>G387*Input!L387/100</f>
        <v>6.9034401585591626E-2</v>
      </c>
      <c r="I387" s="138">
        <v>0</v>
      </c>
      <c r="J387" s="142">
        <f>(((C387*$G$4*0.000000001*Input!G387*(234/233))-(I387*0.000000000000001))/Input!F387)*1000000000000</f>
        <v>751.2464022397694</v>
      </c>
      <c r="K387" s="138">
        <f>J387*Input!P387/100</f>
        <v>31.130863791337973</v>
      </c>
      <c r="L387" s="143">
        <f t="shared" si="1354"/>
        <v>10.389191668648975</v>
      </c>
      <c r="M387" s="144">
        <f>L387*Input!P387/100</f>
        <v>0.43051721748624056</v>
      </c>
      <c r="N387" s="138">
        <v>0</v>
      </c>
      <c r="O387" s="142">
        <f>(((G387*$D$4*0.000000001*Input!G387*(238/236))-(N387*0.000000001))/Input!F387)*1000000</f>
        <v>13.712415194846837</v>
      </c>
      <c r="P387" s="138">
        <f>O387*Input!N387/100</f>
        <v>5.7268994449868414E-3</v>
      </c>
      <c r="Q387" s="145">
        <f t="shared" si="1355"/>
        <v>10.23082173032293</v>
      </c>
      <c r="R387" s="146">
        <f>Q387*Input!N387/100</f>
        <v>4.2728349788565554E-3</v>
      </c>
      <c r="S387" s="144">
        <f>Input!S387*0.0000028263/0.000000000155125</f>
        <v>1.0037806215628844</v>
      </c>
      <c r="T387" s="138">
        <f>S387*Input!T387/100</f>
        <v>8.4313730384168121E-3</v>
      </c>
      <c r="U387" s="144">
        <f>S387</f>
        <v>1.0037806215628844</v>
      </c>
      <c r="V387" s="138">
        <f>U387*Input!T387/100</f>
        <v>8.4313730384168121E-3</v>
      </c>
      <c r="W387" s="147">
        <v>0</v>
      </c>
      <c r="X387" s="142">
        <f>((($L$4*0.000000001*Input!G387/Input!W387*(232/229))-(W387*0.000000001))/Input!F387)*1000000000</f>
        <v>0.85337771596763146</v>
      </c>
      <c r="Y387" s="142">
        <f>X387*Input!X387/100</f>
        <v>1.9394392656873243E-2</v>
      </c>
      <c r="Z387" s="142">
        <f t="shared" si="1356"/>
        <v>2.0837042059806152E-4</v>
      </c>
      <c r="AA387" s="142">
        <f>Z387*Input!X387/100</f>
        <v>4.735555756309339E-6</v>
      </c>
      <c r="AB387" s="143">
        <v>0</v>
      </c>
      <c r="AC387" s="143">
        <v>0</v>
      </c>
      <c r="AD387" s="142">
        <f>(((Input!G387*$L$4*0.000000001*Input!U387*(230/229))-((AB387*0.000000000000001)+(Input!G387*AC387*0.000000000000001)))/Input!F387)*1000000000000</f>
        <v>228.83110322157896</v>
      </c>
      <c r="AE387" s="142">
        <f>AD387*Input!V387/100</f>
        <v>2.0405841065218309</v>
      </c>
      <c r="AF387" s="142">
        <f t="shared" si="1357"/>
        <v>10.432072170783062</v>
      </c>
      <c r="AG387" s="142">
        <f>AF387*Input!V387/100</f>
        <v>9.3027216886577418E-2</v>
      </c>
      <c r="AH387" s="138">
        <f t="shared" si="1358"/>
        <v>50065.033898962683</v>
      </c>
      <c r="AI387" s="147">
        <f t="shared" si="1359"/>
        <v>1222.2635462281351</v>
      </c>
      <c r="AJ387" s="144">
        <f t="shared" si="1360"/>
        <v>3.7806215628843898</v>
      </c>
      <c r="AK387" s="147">
        <f t="shared" si="1361"/>
        <v>8.4313730384168117</v>
      </c>
      <c r="AL387" s="147">
        <f t="shared" si="1362"/>
        <v>1.0196709947416687</v>
      </c>
      <c r="AM387" s="147">
        <f t="shared" si="1363"/>
        <v>9.1028061874365452E-3</v>
      </c>
      <c r="AN387" s="138">
        <f>AF387/Q387</f>
        <v>1.0196709947416687</v>
      </c>
      <c r="AO387" s="142">
        <f t="shared" si="1364"/>
        <v>9.1028061874365452E-3</v>
      </c>
      <c r="AP387" s="138" t="str">
        <f t="shared" si="1365"/>
        <v>Out of range</v>
      </c>
      <c r="AQ387" s="138" t="e">
        <f t="shared" si="1366"/>
        <v>#VALUE!</v>
      </c>
      <c r="AR387" s="138" t="e">
        <f t="shared" si="1367"/>
        <v>#VALUE!</v>
      </c>
      <c r="AS387" s="146">
        <f t="shared" si="1368"/>
        <v>2.0366929078675719E-5</v>
      </c>
      <c r="AT387" s="146">
        <f t="shared" si="1369"/>
        <v>4.6294964679738161E-7</v>
      </c>
      <c r="AU387" s="138">
        <v>0.75</v>
      </c>
      <c r="AV387" s="138">
        <f t="shared" si="1370"/>
        <v>0.375</v>
      </c>
      <c r="AW387" s="138" t="str">
        <f t="shared" si="1371"/>
        <v>Out of range</v>
      </c>
      <c r="AX387" s="148">
        <f t="shared" si="1372"/>
        <v>229.33748063350001</v>
      </c>
      <c r="AY387" s="148" t="e">
        <f t="shared" si="1373"/>
        <v>#VALUE!</v>
      </c>
      <c r="AZ387" s="138" t="str">
        <f>Input!B387</f>
        <v>Hu1-13</v>
      </c>
      <c r="BA387" s="149">
        <f>Input!E387</f>
        <v>0</v>
      </c>
      <c r="BB387" s="138" t="e">
        <f t="shared" si="1374"/>
        <v>#VALUE!</v>
      </c>
      <c r="BC387" s="144" t="e">
        <f t="shared" si="1375"/>
        <v>#VALUE!</v>
      </c>
      <c r="BD387" s="138" t="e">
        <f t="shared" si="1376"/>
        <v>#VALUE!</v>
      </c>
      <c r="BE387" s="150" t="e">
        <f t="shared" si="1377"/>
        <v>#VALUE!</v>
      </c>
      <c r="BF387" s="151" t="e">
        <f t="shared" si="1378"/>
        <v>#VALUE!</v>
      </c>
      <c r="BG387" s="152"/>
      <c r="BH387" s="152"/>
      <c r="BI387" s="152"/>
      <c r="BJ387" s="152"/>
      <c r="BK387" s="152"/>
      <c r="BL387" s="152"/>
      <c r="BM387" s="156"/>
      <c r="BN387" s="152"/>
      <c r="BO387" s="152"/>
      <c r="BP387" s="152"/>
      <c r="BQ387" s="152"/>
      <c r="BR387" s="152"/>
      <c r="BS387" s="152"/>
      <c r="BT387" s="152"/>
      <c r="BU387" s="152"/>
      <c r="BV387" s="152"/>
      <c r="BW387" s="152"/>
      <c r="BX387" s="152"/>
      <c r="BY387" s="152"/>
      <c r="BZ387" s="152"/>
      <c r="CA387" s="152"/>
      <c r="CB387" s="152"/>
      <c r="CC387" s="152"/>
      <c r="CD387" s="152"/>
      <c r="CE387" s="152"/>
      <c r="CF387" s="152"/>
      <c r="CG387" s="152"/>
      <c r="CH387" s="152"/>
      <c r="CI387" s="152"/>
      <c r="CJ387" s="152"/>
      <c r="CK387" s="152"/>
      <c r="CL387" s="152"/>
      <c r="CM387" s="152"/>
      <c r="CN387" s="152"/>
      <c r="CO387" s="152"/>
      <c r="CP387" s="152"/>
      <c r="CQ387" s="152"/>
      <c r="CR387" s="152"/>
      <c r="CS387" s="152"/>
      <c r="CT387" s="152"/>
      <c r="CU387" s="152"/>
      <c r="CV387" s="152"/>
      <c r="CW387" s="152"/>
      <c r="CX387" s="152"/>
      <c r="CY387" s="152"/>
      <c r="CZ387" s="152"/>
      <c r="DA387" s="152"/>
      <c r="DB387" s="152"/>
      <c r="DC387" s="152"/>
      <c r="DD387" s="152"/>
      <c r="DE387" s="152"/>
    </row>
    <row r="388" spans="1:109" ht="15" customHeight="1" x14ac:dyDescent="0.2">
      <c r="A388" s="9">
        <f>Input!A388</f>
        <v>8558</v>
      </c>
      <c r="B388" s="9" t="str">
        <f>Input!B388</f>
        <v>Fr-18_10  543,25mm</v>
      </c>
      <c r="C388" s="9">
        <f>Input!O388</f>
        <v>7.4878789181676148E-2</v>
      </c>
      <c r="D388" s="9">
        <f>C388*Input!P388/100</f>
        <v>9.2741636899388929E-4</v>
      </c>
      <c r="E388" s="11">
        <f>Input!M388</f>
        <v>9.7730751995741535E-2</v>
      </c>
      <c r="F388" s="12">
        <f>E388*Input!N388/100</f>
        <v>1.1842327406798322E-5</v>
      </c>
      <c r="G388" s="13">
        <f t="shared" si="1353"/>
        <v>13.475116085172843</v>
      </c>
      <c r="H388" s="12">
        <f>G388*Input!L388/100</f>
        <v>2.5900400434934918E-3</v>
      </c>
      <c r="I388" s="9">
        <v>0.3</v>
      </c>
      <c r="J388" s="21">
        <f>(((C388*$G$4*0.000000001*Input!G388*(234/233))-(I388*0.000000000000001))/Input!F388)*1000000000000</f>
        <v>2.5658841964968468</v>
      </c>
      <c r="K388" s="9">
        <f>J388*Input!P388/100</f>
        <v>3.177993435497805E-2</v>
      </c>
      <c r="L388" s="14">
        <f t="shared" si="1354"/>
        <v>3.5484313319153915E-2</v>
      </c>
      <c r="M388" s="22">
        <f>L388*Input!P388/100</f>
        <v>4.3949339157776387E-4</v>
      </c>
      <c r="N388" s="9">
        <v>5.0000000000000001E-3</v>
      </c>
      <c r="O388" s="21">
        <f>(((G388*$D$4*0.000000001*Input!G388*(238/236))-(N388*0.000000001))/Input!F388)*1000000</f>
        <v>4.6518206782196793E-2</v>
      </c>
      <c r="P388" s="58">
        <f>O388*Input!N388/100</f>
        <v>5.6367501921598289E-6</v>
      </c>
      <c r="Q388" s="66">
        <f t="shared" si="1355"/>
        <v>3.470719592722122E-2</v>
      </c>
      <c r="R388" s="67">
        <f>Q388*Input!N388/100</f>
        <v>4.2055746952603028E-6</v>
      </c>
      <c r="S388" s="65">
        <f>Input!S388*0.0000028263/0.000000000155125</f>
        <v>1.0155524494284047</v>
      </c>
      <c r="T388" s="9">
        <f>S388*Input!T388/100</f>
        <v>1.159134741530724E-2</v>
      </c>
      <c r="U388" s="9">
        <f>S388*1/((U387+U389)/2)</f>
        <v>1.0129006192281598</v>
      </c>
      <c r="V388" s="9">
        <f>U388*Input!T388/100</f>
        <v>1.1561079864719633E-2</v>
      </c>
      <c r="W388" s="3">
        <v>3.0000000000000001E-3</v>
      </c>
      <c r="X388" s="21">
        <f>((($L$4*0.000000001*Input!G388/Input!W388*(232/229))-(W388*0.000000001))/Input!F388)*1000000000</f>
        <v>0.12205652075969348</v>
      </c>
      <c r="Y388" s="21">
        <f>X388*Input!X388/100</f>
        <v>3.6332266499455369E-4</v>
      </c>
      <c r="Z388" s="21">
        <f t="shared" si="1356"/>
        <v>2.980270997420564E-5</v>
      </c>
      <c r="AA388" s="21">
        <f>Z388*Input!X388/100</f>
        <v>8.8712999063822839E-8</v>
      </c>
      <c r="AB388" s="14">
        <v>0.05</v>
      </c>
      <c r="AC388" s="14">
        <v>0</v>
      </c>
      <c r="AD388" s="21">
        <f>(((Input!G388*$L$4*0.000000001*Input!U388*(230/229))-((AB388*0.000000000000001)+(Input!G388*AC388*0.000000000000001)))/Input!F388)*1000000000000</f>
        <v>9.6225527113564746E-2</v>
      </c>
      <c r="AE388" s="21">
        <f>AD388*Input!V388/100</f>
        <v>1.214255376716577E-3</v>
      </c>
      <c r="AF388" s="21">
        <f t="shared" si="1357"/>
        <v>4.3867797226338221E-3</v>
      </c>
      <c r="AG388" s="21">
        <f>AF388*Input!V388/100</f>
        <v>5.535611001011063E-5</v>
      </c>
      <c r="AH388" s="9">
        <f t="shared" si="1358"/>
        <v>147.19398760819391</v>
      </c>
      <c r="AI388" s="3">
        <f t="shared" si="1359"/>
        <v>1.9083968278643859</v>
      </c>
      <c r="AJ388" s="22">
        <f t="shared" si="1360"/>
        <v>12.900619228159771</v>
      </c>
      <c r="AK388" s="3">
        <f t="shared" si="1361"/>
        <v>11.561079864719632</v>
      </c>
      <c r="AL388" s="3">
        <f t="shared" si="1362"/>
        <v>0.12639395391758584</v>
      </c>
      <c r="AM388" s="3">
        <f t="shared" si="1363"/>
        <v>1.5950197252019398E-3</v>
      </c>
      <c r="AN388" s="9">
        <f>AL388*1/((AN387+AN389)/2)</f>
        <v>0.12520408911386827</v>
      </c>
      <c r="AO388" s="21">
        <f t="shared" si="1364"/>
        <v>1.5800043089306002E-3</v>
      </c>
      <c r="AP388" s="58">
        <f t="shared" si="1365"/>
        <v>14.404</v>
      </c>
      <c r="AQ388" s="58">
        <f t="shared" si="1366"/>
        <v>0.28510000000000002</v>
      </c>
      <c r="AR388" s="58">
        <f t="shared" si="1367"/>
        <v>1.9793113024159956</v>
      </c>
      <c r="AS388" s="67">
        <f t="shared" si="1368"/>
        <v>8.5868965146882002E-4</v>
      </c>
      <c r="AT388" s="67">
        <f t="shared" si="1369"/>
        <v>2.5581574485728121E-6</v>
      </c>
      <c r="AU388" s="58">
        <v>0.75</v>
      </c>
      <c r="AV388" s="58">
        <f t="shared" si="1370"/>
        <v>0.375</v>
      </c>
      <c r="AW388" s="58">
        <f t="shared" si="1371"/>
        <v>14.3346</v>
      </c>
      <c r="AX388" s="57">
        <f t="shared" si="1372"/>
        <v>0.28665185539999999</v>
      </c>
      <c r="AY388" s="47">
        <f t="shared" si="1373"/>
        <v>0.26630946020463792</v>
      </c>
      <c r="AZ388" s="9" t="str">
        <f>Input!B388</f>
        <v>Fr-18_10  543,25mm</v>
      </c>
      <c r="BA388" s="48" t="str">
        <f>Input!E388</f>
        <v>543,25</v>
      </c>
      <c r="BB388" s="58">
        <f t="shared" si="1374"/>
        <v>13.434005179262254</v>
      </c>
      <c r="BC388" s="22">
        <f t="shared" si="1375"/>
        <v>12.03908645779847</v>
      </c>
      <c r="BD388" s="9">
        <f t="shared" si="1376"/>
        <v>14276.6</v>
      </c>
      <c r="BE388" s="49">
        <f t="shared" si="1377"/>
        <v>133.15473010231895</v>
      </c>
      <c r="BF388" s="89">
        <f t="shared" si="1378"/>
        <v>1.857808799719824</v>
      </c>
      <c r="BG388" s="85"/>
      <c r="BH388" s="85"/>
      <c r="BI388" s="85"/>
      <c r="BJ388" s="85"/>
      <c r="BK388" s="85"/>
      <c r="BL388" s="85"/>
      <c r="BM388" s="90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s="155" customFormat="1" ht="15" customHeight="1" x14ac:dyDescent="0.2">
      <c r="A389" s="138">
        <f>Input!A389</f>
        <v>8307</v>
      </c>
      <c r="B389" s="138" t="str">
        <f>Input!B389</f>
        <v>Hu1-13</v>
      </c>
      <c r="C389" s="138">
        <f>Input!O389</f>
        <v>2.1396196826169738</v>
      </c>
      <c r="D389" s="138">
        <f>C389*Input!P389/100</f>
        <v>7.4498414103272473E-2</v>
      </c>
      <c r="E389" s="139">
        <f>Input!M389</f>
        <v>2.7192518078711467</v>
      </c>
      <c r="F389" s="140">
        <f>E389*Input!N389/100</f>
        <v>7.4999707513757332E-4</v>
      </c>
      <c r="G389" s="141">
        <f t="shared" si="1353"/>
        <v>374.93043926927368</v>
      </c>
      <c r="H389" s="140">
        <f>G389*Input!L389/100</f>
        <v>6.7956292038395649E-2</v>
      </c>
      <c r="I389" s="138">
        <v>0</v>
      </c>
      <c r="J389" s="142">
        <f>(((C389*$G$4*0.000000001*Input!G389*(234/233))-(I389*0.000000000000001))/Input!F389)*1000000000000</f>
        <v>776.7322699253649</v>
      </c>
      <c r="K389" s="138">
        <f>J389*Input!P389/100</f>
        <v>27.044676566771642</v>
      </c>
      <c r="L389" s="143">
        <f t="shared" si="1354"/>
        <v>10.741642693290251</v>
      </c>
      <c r="M389" s="144">
        <f>L389*Input!P389/100</f>
        <v>0.3740082183836328</v>
      </c>
      <c r="N389" s="138">
        <v>0</v>
      </c>
      <c r="O389" s="142">
        <f>(((G389*$D$4*0.000000001*Input!G389*(238/236))-(N389*0.000000001))/Input!F389)*1000000</f>
        <v>13.710791295577154</v>
      </c>
      <c r="P389" s="138">
        <f>O389*Input!N389/100</f>
        <v>3.7815745271325136E-3</v>
      </c>
      <c r="Q389" s="145">
        <f t="shared" si="1355"/>
        <v>10.229610140409699</v>
      </c>
      <c r="R389" s="146">
        <f>Q389*Input!N389/100</f>
        <v>2.8214296531483573E-3</v>
      </c>
      <c r="S389" s="144">
        <f>Input!S389*0.0000028263/0.000000000155125</f>
        <v>1.001455489759203</v>
      </c>
      <c r="T389" s="138">
        <f>S389*Input!T389/100</f>
        <v>6.3330367953540944E-3</v>
      </c>
      <c r="U389" s="144">
        <f>S389</f>
        <v>1.001455489759203</v>
      </c>
      <c r="V389" s="138">
        <f>U389*Input!T389/100</f>
        <v>6.3330367953540944E-3</v>
      </c>
      <c r="W389" s="147">
        <v>0</v>
      </c>
      <c r="X389" s="142">
        <f>((($L$4*0.000000001*Input!G389/Input!W389*(232/229))-(W389*0.000000001))/Input!F389)*1000000000</f>
        <v>0.88981344347423308</v>
      </c>
      <c r="Y389" s="142">
        <f>X389*Input!X389/100</f>
        <v>1.461486998861109E-2</v>
      </c>
      <c r="Z389" s="142">
        <f t="shared" si="1356"/>
        <v>2.1726698272206581E-4</v>
      </c>
      <c r="AA389" s="142">
        <f>Z389*Input!X389/100</f>
        <v>3.5685330768918121E-6</v>
      </c>
      <c r="AB389" s="143">
        <v>0</v>
      </c>
      <c r="AC389" s="143">
        <v>0</v>
      </c>
      <c r="AD389" s="142">
        <f>(((Input!G389*$L$4*0.000000001*Input!U389*(230/229))-((AB389*0.000000000000001)+(Input!G389*AC389*0.000000000000001)))/Input!F389)*1000000000000</f>
        <v>224.24099098114715</v>
      </c>
      <c r="AE389" s="142">
        <f>AD389*Input!V389/100</f>
        <v>1.3254374895864109</v>
      </c>
      <c r="AF389" s="142">
        <f t="shared" si="1357"/>
        <v>10.222815730159198</v>
      </c>
      <c r="AG389" s="142">
        <f>AF389*Input!V389/100</f>
        <v>6.0424738396852071E-2</v>
      </c>
      <c r="AH389" s="138">
        <f t="shared" si="1358"/>
        <v>47051.860352092794</v>
      </c>
      <c r="AI389" s="147">
        <f t="shared" si="1359"/>
        <v>821.32954049043292</v>
      </c>
      <c r="AJ389" s="144">
        <f t="shared" si="1360"/>
        <v>1.4554897592029548</v>
      </c>
      <c r="AK389" s="147">
        <f t="shared" si="1361"/>
        <v>6.3330367953540945</v>
      </c>
      <c r="AL389" s="147">
        <f t="shared" si="1362"/>
        <v>0.99933580946319145</v>
      </c>
      <c r="AM389" s="147">
        <f t="shared" si="1363"/>
        <v>5.9132738429426681E-3</v>
      </c>
      <c r="AN389" s="138">
        <f>AF389/Q389</f>
        <v>0.99933580946319145</v>
      </c>
      <c r="AO389" s="142">
        <f t="shared" si="1364"/>
        <v>5.9132738429426681E-3</v>
      </c>
      <c r="AP389" s="138">
        <f t="shared" si="1365"/>
        <v>644.48820000000001</v>
      </c>
      <c r="AQ389" s="138" t="e">
        <f t="shared" si="1366"/>
        <v>#VALUE!</v>
      </c>
      <c r="AR389" s="138" t="e">
        <f t="shared" si="1367"/>
        <v>#VALUE!</v>
      </c>
      <c r="AS389" s="146">
        <f t="shared" si="1368"/>
        <v>2.123902863744563E-5</v>
      </c>
      <c r="AT389" s="146">
        <f t="shared" si="1369"/>
        <v>3.4889268813732755E-7</v>
      </c>
      <c r="AU389" s="138">
        <v>0.75</v>
      </c>
      <c r="AV389" s="138">
        <f t="shared" si="1370"/>
        <v>0.375</v>
      </c>
      <c r="AW389" s="138">
        <f t="shared" si="1371"/>
        <v>644.48649999999998</v>
      </c>
      <c r="AX389" s="148">
        <f t="shared" si="1372"/>
        <v>288.21800904169999</v>
      </c>
      <c r="AY389" s="148">
        <f t="shared" si="1373"/>
        <v>426.4688763718151</v>
      </c>
      <c r="AZ389" s="138" t="str">
        <f>Input!B389</f>
        <v>Hu1-13</v>
      </c>
      <c r="BA389" s="149">
        <f>Input!E389</f>
        <v>0</v>
      </c>
      <c r="BB389" s="138">
        <f t="shared" si="1374"/>
        <v>8.9966712085121383</v>
      </c>
      <c r="BC389" s="144">
        <f t="shared" si="1375"/>
        <v>39.825855834858665</v>
      </c>
      <c r="BD389" s="138">
        <f t="shared" si="1376"/>
        <v>644428.5</v>
      </c>
      <c r="BE389" s="150">
        <f t="shared" si="1377"/>
        <v>213234.43818590755</v>
      </c>
      <c r="BF389" s="151">
        <f t="shared" si="1378"/>
        <v>66.171886668194773</v>
      </c>
      <c r="BG389" s="152"/>
      <c r="BH389" s="152"/>
      <c r="BI389" s="152"/>
      <c r="BJ389" s="152"/>
      <c r="BK389" s="152"/>
      <c r="BL389" s="152"/>
      <c r="BM389" s="156"/>
      <c r="BN389" s="152"/>
      <c r="BO389" s="152"/>
      <c r="BP389" s="152"/>
      <c r="BQ389" s="152"/>
      <c r="BR389" s="152"/>
      <c r="BS389" s="152"/>
      <c r="BT389" s="152"/>
      <c r="BU389" s="152"/>
      <c r="BV389" s="152"/>
      <c r="BW389" s="152"/>
      <c r="BX389" s="152"/>
      <c r="BY389" s="152"/>
      <c r="BZ389" s="152"/>
      <c r="CA389" s="152"/>
      <c r="CB389" s="152"/>
      <c r="CC389" s="152"/>
      <c r="CD389" s="152"/>
      <c r="CE389" s="152"/>
      <c r="CF389" s="152"/>
      <c r="CG389" s="152"/>
      <c r="CH389" s="152"/>
      <c r="CI389" s="152"/>
      <c r="CJ389" s="152"/>
      <c r="CK389" s="152"/>
      <c r="CL389" s="152"/>
      <c r="CM389" s="152"/>
      <c r="CN389" s="152"/>
      <c r="CO389" s="152"/>
      <c r="CP389" s="152"/>
      <c r="CQ389" s="152"/>
      <c r="CR389" s="152"/>
      <c r="CS389" s="152"/>
      <c r="CT389" s="152"/>
      <c r="CU389" s="152"/>
      <c r="CV389" s="152"/>
      <c r="CW389" s="152"/>
      <c r="CX389" s="152"/>
      <c r="CY389" s="152"/>
      <c r="CZ389" s="152"/>
      <c r="DA389" s="152"/>
      <c r="DB389" s="152"/>
      <c r="DC389" s="152"/>
      <c r="DD389" s="152"/>
      <c r="DE389" s="152"/>
    </row>
    <row r="390" spans="1:109" ht="15" customHeight="1" x14ac:dyDescent="0.2">
      <c r="A390" s="9">
        <f>Input!A390</f>
        <v>8559</v>
      </c>
      <c r="B390" s="9" t="str">
        <f>Input!B390</f>
        <v>FR-18_11 607,75mm</v>
      </c>
      <c r="C390" s="9">
        <f>Input!O390</f>
        <v>8.2737782789877437E-2</v>
      </c>
      <c r="D390" s="9">
        <f>C390*Input!P390/100</f>
        <v>7.3125263588737764E-4</v>
      </c>
      <c r="E390" s="11">
        <f>Input!M390</f>
        <v>0.10747516240515302</v>
      </c>
      <c r="F390" s="12">
        <f>E390*Input!N390/100</f>
        <v>2.2171811758805115E-5</v>
      </c>
      <c r="G390" s="13">
        <f t="shared" si="1353"/>
        <v>14.818675392422499</v>
      </c>
      <c r="H390" s="12">
        <f>G390*Input!L390/100</f>
        <v>3.6597596271515211E-3</v>
      </c>
      <c r="I390" s="9">
        <v>0.3</v>
      </c>
      <c r="J390" s="21">
        <f>(((C390*$G$4*0.000000001*Input!G390*(234/233))-(I390*0.000000000000001))/Input!F390)*1000000000000</f>
        <v>3.3734914893679271</v>
      </c>
      <c r="K390" s="9">
        <f>J390*Input!P390/100</f>
        <v>2.9815574705559334E-2</v>
      </c>
      <c r="L390" s="14">
        <f t="shared" si="1354"/>
        <v>4.665293513700388E-2</v>
      </c>
      <c r="M390" s="22">
        <f>L390*Input!P390/100</f>
        <v>4.1232772550185812E-4</v>
      </c>
      <c r="N390" s="9">
        <v>5.0000000000000001E-3</v>
      </c>
      <c r="O390" s="21">
        <f>(((G390*$D$4*0.000000001*Input!G390*(238/236))-(N390*0.000000001))/Input!F390)*1000000</f>
        <v>6.0868476548959771E-2</v>
      </c>
      <c r="P390" s="58">
        <f>O390*Input!N390/100</f>
        <v>1.2556988739419418E-5</v>
      </c>
      <c r="Q390" s="66">
        <f t="shared" si="1355"/>
        <v>4.5413920430499709E-2</v>
      </c>
      <c r="R390" s="67">
        <f>Q390*Input!N390/100</f>
        <v>9.3687589995780814E-6</v>
      </c>
      <c r="S390" s="65">
        <f>Input!S390*0.0000028263/0.000000000155125</f>
        <v>1.0239693521158273</v>
      </c>
      <c r="T390" s="9">
        <f>S390*Input!T390/100</f>
        <v>1.0798469999785298E-2</v>
      </c>
      <c r="U390" s="9">
        <f>S390*1/((U389+U391)/2)</f>
        <v>1.0247032044336679</v>
      </c>
      <c r="V390" s="9">
        <f>U390*Input!T390/100</f>
        <v>1.08062089835958E-2</v>
      </c>
      <c r="W390" s="3">
        <v>3.0000000000000001E-3</v>
      </c>
      <c r="X390" s="21">
        <f>((($L$4*0.000000001*Input!G390/Input!W390*(232/229))-(W390*0.000000001))/Input!F390)*1000000000</f>
        <v>3.7521199828270443E-2</v>
      </c>
      <c r="Y390" s="21">
        <f>X390*Input!X390/100</f>
        <v>1.3183626212426229E-4</v>
      </c>
      <c r="Z390" s="21">
        <f t="shared" si="1356"/>
        <v>9.1616034064067032E-6</v>
      </c>
      <c r="AA390" s="21">
        <f>Z390*Input!X390/100</f>
        <v>3.2190642988328021E-8</v>
      </c>
      <c r="AB390" s="14">
        <v>0.05</v>
      </c>
      <c r="AC390" s="14">
        <v>0</v>
      </c>
      <c r="AD390" s="21">
        <f>(((Input!G390*$L$4*0.000000001*Input!U390*(230/229))-((AB390*0.000000000000001)+(Input!G390*AC390*0.000000000000001)))/Input!F390)*1000000000000</f>
        <v>0.13786478919898423</v>
      </c>
      <c r="AE390" s="21">
        <f>AD390*Input!V390/100</f>
        <v>2.2018535210707076E-3</v>
      </c>
      <c r="AF390" s="21">
        <f t="shared" si="1357"/>
        <v>6.285052208750491E-3</v>
      </c>
      <c r="AG390" s="21">
        <f>AF390*Input!V390/100</f>
        <v>1.0037925141260404E-4</v>
      </c>
      <c r="AH390" s="9">
        <f t="shared" si="1358"/>
        <v>686.02098671454803</v>
      </c>
      <c r="AI390" s="3">
        <f t="shared" si="1359"/>
        <v>11.218530946132837</v>
      </c>
      <c r="AJ390" s="22">
        <f t="shared" si="1360"/>
        <v>24.703204433667914</v>
      </c>
      <c r="AK390" s="3">
        <f t="shared" si="1361"/>
        <v>10.8062089835958</v>
      </c>
      <c r="AL390" s="3">
        <f t="shared" si="1362"/>
        <v>0.1383948390531263</v>
      </c>
      <c r="AM390" s="3">
        <f t="shared" si="1363"/>
        <v>2.2105033887023979E-3</v>
      </c>
      <c r="AN390" s="9">
        <f>AL390*1/((AN389+AN391)/2)</f>
        <v>0.13865919332721191</v>
      </c>
      <c r="AO390" s="21">
        <f t="shared" si="1364"/>
        <v>2.2147257717239199E-3</v>
      </c>
      <c r="AP390" s="58">
        <f t="shared" si="1365"/>
        <v>15.8673</v>
      </c>
      <c r="AQ390" s="58">
        <f t="shared" si="1366"/>
        <v>0.29820000000000002</v>
      </c>
      <c r="AR390" s="58">
        <f t="shared" si="1367"/>
        <v>1.8793367491633739</v>
      </c>
      <c r="AS390" s="67">
        <f t="shared" si="1368"/>
        <v>2.0173557621891254E-4</v>
      </c>
      <c r="AT390" s="67">
        <f t="shared" si="1369"/>
        <v>7.1004835448653577E-7</v>
      </c>
      <c r="AU390" s="58">
        <v>0.75</v>
      </c>
      <c r="AV390" s="58">
        <f t="shared" si="1370"/>
        <v>0.375</v>
      </c>
      <c r="AW390" s="58">
        <f t="shared" si="1371"/>
        <v>15.8512</v>
      </c>
      <c r="AX390" s="57">
        <f t="shared" si="1372"/>
        <v>0.32133609740000002</v>
      </c>
      <c r="AY390" s="47">
        <f t="shared" si="1373"/>
        <v>0.32877417253306945</v>
      </c>
      <c r="AZ390" s="9" t="str">
        <f>Input!B390</f>
        <v>FR-18_11 607,75mm</v>
      </c>
      <c r="BA390" s="48" t="str">
        <f>Input!E390</f>
        <v>607,75</v>
      </c>
      <c r="BB390" s="58">
        <f t="shared" si="1374"/>
        <v>25.835078905290469</v>
      </c>
      <c r="BC390" s="22">
        <f t="shared" si="1375"/>
        <v>11.30136230671587</v>
      </c>
      <c r="BD390" s="9">
        <f t="shared" si="1376"/>
        <v>15793.2</v>
      </c>
      <c r="BE390" s="49">
        <f t="shared" si="1377"/>
        <v>164.38708626653474</v>
      </c>
      <c r="BF390" s="89">
        <f t="shared" si="1378"/>
        <v>2.0741279684381588</v>
      </c>
      <c r="BG390" s="85"/>
      <c r="BH390" s="85"/>
      <c r="BI390" s="85"/>
      <c r="BJ390" s="85"/>
      <c r="BK390" s="85"/>
      <c r="BL390" s="85"/>
      <c r="BM390" s="90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s="155" customFormat="1" ht="15" customHeight="1" x14ac:dyDescent="0.2">
      <c r="A391" s="138">
        <f>Input!A391</f>
        <v>8307</v>
      </c>
      <c r="B391" s="138" t="str">
        <f>Input!B391</f>
        <v>Hu1-13</v>
      </c>
      <c r="C391" s="138">
        <f>Input!O391</f>
        <v>2.060280399210106</v>
      </c>
      <c r="D391" s="138">
        <f>C391*Input!P391/100</f>
        <v>6.1633710510683191E-2</v>
      </c>
      <c r="E391" s="139">
        <f>Input!M391</f>
        <v>2.7197319559312745</v>
      </c>
      <c r="F391" s="140">
        <f>E391*Input!N391/100</f>
        <v>8.899966890343529E-4</v>
      </c>
      <c r="G391" s="141">
        <f t="shared" si="1353"/>
        <v>374.99664208380409</v>
      </c>
      <c r="H391" s="140">
        <f>G391*Input!L391/100</f>
        <v>7.7365894352245182E-2</v>
      </c>
      <c r="I391" s="138">
        <v>0</v>
      </c>
      <c r="J391" s="142">
        <f>(((C391*$G$4*0.000000001*Input!G391*(234/233))-(I391*0.000000000000001))/Input!F391)*1000000000000</f>
        <v>747.93024394124507</v>
      </c>
      <c r="K391" s="138">
        <f>J391*Input!P391/100</f>
        <v>22.37448657713427</v>
      </c>
      <c r="L391" s="143">
        <f t="shared" si="1354"/>
        <v>10.34333160986635</v>
      </c>
      <c r="M391" s="144">
        <f>L391*Input!P391/100</f>
        <v>0.30942288554650749</v>
      </c>
      <c r="N391" s="138">
        <v>0</v>
      </c>
      <c r="O391" s="142">
        <f>(((G391*$D$4*0.000000001*Input!G391*(238/236))-(N391*0.000000001))/Input!F391)*1000000</f>
        <v>13.713212259249712</v>
      </c>
      <c r="P391" s="138">
        <f>O391*Input!N391/100</f>
        <v>4.4874692449530292E-3</v>
      </c>
      <c r="Q391" s="145">
        <f t="shared" si="1355"/>
        <v>10.231416419420185</v>
      </c>
      <c r="R391" s="146">
        <f>Q391*Input!N391/100</f>
        <v>3.3480971231584773E-3</v>
      </c>
      <c r="S391" s="144">
        <f>Input!S391*0.0000028263/0.000000000155125</f>
        <v>0.99711218854088346</v>
      </c>
      <c r="T391" s="138">
        <f>S391*Input!T391/100</f>
        <v>4.6592841561435118E-3</v>
      </c>
      <c r="U391" s="144">
        <f>S391</f>
        <v>0.99711218854088346</v>
      </c>
      <c r="V391" s="138">
        <f>U391*Input!T391/100</f>
        <v>4.6592841561435118E-3</v>
      </c>
      <c r="W391" s="147">
        <v>0</v>
      </c>
      <c r="X391" s="142">
        <f>((($L$4*0.000000001*Input!G391/Input!W391*(232/229))-(W391*0.000000001))/Input!F391)*1000000000</f>
        <v>0.88320351930487651</v>
      </c>
      <c r="Y391" s="142">
        <f>X391*Input!X391/100</f>
        <v>1.328801614205158E-2</v>
      </c>
      <c r="Z391" s="142">
        <f t="shared" si="1356"/>
        <v>2.1565302836924042E-4</v>
      </c>
      <c r="AA391" s="142">
        <f>Z391*Input!X391/100</f>
        <v>3.2445533327450268E-6</v>
      </c>
      <c r="AB391" s="143">
        <v>0</v>
      </c>
      <c r="AC391" s="143">
        <v>0</v>
      </c>
      <c r="AD391" s="142">
        <f>(((Input!G391*$L$4*0.000000001*Input!U391*(230/229))-((AB391*0.000000000000001)+(Input!G391*AC391*0.000000000000001)))/Input!F391)*1000000000000</f>
        <v>223.72296217245727</v>
      </c>
      <c r="AE391" s="142">
        <f>AD391*Input!V391/100</f>
        <v>1.0793407395249437</v>
      </c>
      <c r="AF391" s="142">
        <f t="shared" si="1357"/>
        <v>10.199199561540878</v>
      </c>
      <c r="AG391" s="142">
        <f>AF391*Input!V391/100</f>
        <v>4.9205550876043551E-2</v>
      </c>
      <c r="AH391" s="138">
        <f t="shared" si="1358"/>
        <v>47294.487996142772</v>
      </c>
      <c r="AI391" s="147">
        <f t="shared" si="1359"/>
        <v>747.2451754911516</v>
      </c>
      <c r="AJ391" s="144">
        <f t="shared" si="1360"/>
        <v>-2.8878114591165405</v>
      </c>
      <c r="AK391" s="147">
        <f t="shared" si="1361"/>
        <v>4.6592841561435119</v>
      </c>
      <c r="AL391" s="147">
        <f t="shared" si="1362"/>
        <v>0.99685118300745179</v>
      </c>
      <c r="AM391" s="147">
        <f t="shared" si="1363"/>
        <v>4.8203113000629405E-3</v>
      </c>
      <c r="AN391" s="138">
        <f>AF391/Q391</f>
        <v>0.99685118300745179</v>
      </c>
      <c r="AO391" s="142">
        <f t="shared" si="1364"/>
        <v>4.8203113000629405E-3</v>
      </c>
      <c r="AP391" s="138" t="str">
        <f t="shared" si="1365"/>
        <v>Out of range</v>
      </c>
      <c r="AQ391" s="138" t="e">
        <f t="shared" si="1366"/>
        <v>#VALUE!</v>
      </c>
      <c r="AR391" s="138" t="e">
        <f t="shared" si="1367"/>
        <v>#VALUE!</v>
      </c>
      <c r="AS391" s="146">
        <f t="shared" si="1368"/>
        <v>2.107753408999274E-5</v>
      </c>
      <c r="AT391" s="146">
        <f t="shared" si="1369"/>
        <v>3.1719173183746007E-7</v>
      </c>
      <c r="AU391" s="138">
        <v>0.75</v>
      </c>
      <c r="AV391" s="138">
        <f t="shared" si="1370"/>
        <v>0.375</v>
      </c>
      <c r="AW391" s="138" t="str">
        <f t="shared" si="1371"/>
        <v>Out of range</v>
      </c>
      <c r="AX391" s="148">
        <f t="shared" si="1372"/>
        <v>299.14551940170003</v>
      </c>
      <c r="AY391" s="148" t="e">
        <f t="shared" si="1373"/>
        <v>#VALUE!</v>
      </c>
      <c r="AZ391" s="138" t="str">
        <f>Input!B391</f>
        <v>Hu1-13</v>
      </c>
      <c r="BA391" s="149">
        <f>Input!E391</f>
        <v>0</v>
      </c>
      <c r="BB391" s="138" t="e">
        <f t="shared" si="1374"/>
        <v>#VALUE!</v>
      </c>
      <c r="BC391" s="144" t="e">
        <f t="shared" si="1375"/>
        <v>#VALUE!</v>
      </c>
      <c r="BD391" s="138" t="e">
        <f t="shared" si="1376"/>
        <v>#VALUE!</v>
      </c>
      <c r="BE391" s="150" t="e">
        <f t="shared" si="1377"/>
        <v>#VALUE!</v>
      </c>
      <c r="BF391" s="151" t="e">
        <f t="shared" si="1378"/>
        <v>#VALUE!</v>
      </c>
      <c r="BG391" s="152"/>
      <c r="BH391" s="152"/>
      <c r="BI391" s="152"/>
      <c r="BJ391" s="152"/>
      <c r="BK391" s="152"/>
      <c r="BL391" s="152"/>
      <c r="BM391" s="156"/>
      <c r="BN391" s="152"/>
      <c r="BO391" s="152"/>
      <c r="BP391" s="152"/>
      <c r="BQ391" s="152"/>
      <c r="BR391" s="152"/>
      <c r="BS391" s="152"/>
      <c r="BT391" s="152"/>
      <c r="BU391" s="152"/>
      <c r="BV391" s="152"/>
      <c r="BW391" s="152"/>
      <c r="BX391" s="152"/>
      <c r="BY391" s="152"/>
      <c r="BZ391" s="152"/>
      <c r="CA391" s="152"/>
      <c r="CB391" s="152"/>
      <c r="CC391" s="152"/>
      <c r="CD391" s="152"/>
      <c r="CE391" s="152"/>
      <c r="CF391" s="152"/>
      <c r="CG391" s="152"/>
      <c r="CH391" s="152"/>
      <c r="CI391" s="152"/>
      <c r="CJ391" s="152"/>
      <c r="CK391" s="152"/>
      <c r="CL391" s="152"/>
      <c r="CM391" s="152"/>
      <c r="CN391" s="152"/>
      <c r="CO391" s="152"/>
      <c r="CP391" s="152"/>
      <c r="CQ391" s="152"/>
      <c r="CR391" s="152"/>
      <c r="CS391" s="152"/>
      <c r="CT391" s="152"/>
      <c r="CU391" s="152"/>
      <c r="CV391" s="152"/>
      <c r="CW391" s="152"/>
      <c r="CX391" s="152"/>
      <c r="CY391" s="152"/>
      <c r="CZ391" s="152"/>
      <c r="DA391" s="152"/>
      <c r="DB391" s="152"/>
      <c r="DC391" s="152"/>
      <c r="DD391" s="152"/>
      <c r="DE391" s="152"/>
    </row>
    <row r="392" spans="1:109" ht="15" customHeight="1" x14ac:dyDescent="0.2">
      <c r="A392" s="9">
        <f>Input!A392</f>
        <v>8561</v>
      </c>
      <c r="B392" s="9" t="str">
        <f>Input!B392</f>
        <v>FR-18_13 646,5mm</v>
      </c>
      <c r="C392" s="9">
        <f>Input!O392</f>
        <v>0.16930924638285486</v>
      </c>
      <c r="D392" s="9">
        <f>C392*Input!P392/100</f>
        <v>1.0188227427442211E-3</v>
      </c>
      <c r="E392" s="11">
        <f>Input!M392</f>
        <v>0.22238080721170148</v>
      </c>
      <c r="F392" s="12">
        <f>E392*Input!N392/100</f>
        <v>2.5745496424957586E-4</v>
      </c>
      <c r="G392" s="13">
        <f t="shared" ref="G392:G393" si="1379">E392*137.88</f>
        <v>30.661865698349398</v>
      </c>
      <c r="H392" s="12">
        <f>G392*Input!L392/100</f>
        <v>3.7637640004775624E-2</v>
      </c>
      <c r="I392" s="9">
        <v>0.3</v>
      </c>
      <c r="J392" s="21">
        <f>(((C392*$G$4*0.000000001*Input!G392*(234/233))-(I392*0.000000000000001))/Input!F392)*1000000000000</f>
        <v>5.2918277490946357</v>
      </c>
      <c r="K392" s="9">
        <f>J392*Input!P392/100</f>
        <v>3.184370952352511E-2</v>
      </c>
      <c r="L392" s="14">
        <f t="shared" ref="L392:L393" si="1380">(J392/234)*602200000000*0.0000028263/(365.2425*24*60)</f>
        <v>7.3182131187461738E-2</v>
      </c>
      <c r="M392" s="22">
        <f>L392*Input!P392/100</f>
        <v>4.4037535580116708E-4</v>
      </c>
      <c r="N392" s="9">
        <v>5.0000000000000001E-3</v>
      </c>
      <c r="O392" s="21">
        <f>(((G392*$D$4*0.000000001*Input!G392*(238/236))-(N392*0.000000001))/Input!F392)*1000000</f>
        <v>9.6542281609658123E-2</v>
      </c>
      <c r="P392" s="58">
        <f>O392*Input!N392/100</f>
        <v>1.1176904145655586E-4</v>
      </c>
      <c r="Q392" s="66">
        <f t="shared" ref="Q392:Q393" si="1381">(O392/238.05)*602200000000000000*0.00000000015512/(365.2425*24*60)</f>
        <v>7.2030117127596105E-2</v>
      </c>
      <c r="R392" s="67">
        <f>Q392*Input!N392/100</f>
        <v>8.3390790160789649E-5</v>
      </c>
      <c r="S392" s="65">
        <f>Input!S392*0.0000028263/0.000000000155125</f>
        <v>1.013371192820536</v>
      </c>
      <c r="T392" s="9">
        <f>S392*Input!T392/100</f>
        <v>5.8105902869580069E-3</v>
      </c>
      <c r="U392" s="9">
        <f>S392*1/((U391+U393)/2)</f>
        <v>1.0177238803937834</v>
      </c>
      <c r="V392" s="9">
        <f>U392*Input!T392/100</f>
        <v>5.8355482533127435E-3</v>
      </c>
      <c r="W392" s="3">
        <v>3.0000000000000001E-3</v>
      </c>
      <c r="X392" s="21">
        <f>((($L$4*0.000000001*Input!G392/Input!W392*(232/229))-(W392*0.000000001))/Input!F392)*1000000000</f>
        <v>1.100743751018018</v>
      </c>
      <c r="Y392" s="21">
        <f>X392*Input!X392/100</f>
        <v>1.4151424286001035E-2</v>
      </c>
      <c r="Z392" s="21">
        <f t="shared" ref="Z392:Z393" si="1382">(X392/232)*6.022E+23*0.000000001*0.000000000049475/(365.2425*24*60)</f>
        <v>2.6877012848905006E-4</v>
      </c>
      <c r="AA392" s="21">
        <f>Z392*Input!X392/100</f>
        <v>3.4553728968562664E-6</v>
      </c>
      <c r="AB392" s="14">
        <v>0.05</v>
      </c>
      <c r="AC392" s="14">
        <v>0</v>
      </c>
      <c r="AD392" s="21">
        <f>(((Input!G392*$L$4*0.000000001*Input!U392*(230/229))-((AB392*0.000000000000001)+(Input!G392*AC392*0.000000000000001)))/Input!F392)*1000000000000</f>
        <v>0.25326871645667798</v>
      </c>
      <c r="AE392" s="21">
        <f>AD392*Input!V392/100</f>
        <v>4.0101105939601735E-3</v>
      </c>
      <c r="AF392" s="21">
        <f t="shared" ref="AF392:AF393" si="1383">(AD392/230)*602200000000*0.0000091577/(365.2425*24*60)</f>
        <v>1.1546146880737945E-2</v>
      </c>
      <c r="AG392" s="21">
        <f>AF392*Input!V392/100</f>
        <v>1.828150218220392E-4</v>
      </c>
      <c r="AH392" s="9">
        <f t="shared" ref="AH392:AH393" si="1384">AF392/Z392</f>
        <v>42.959189496418851</v>
      </c>
      <c r="AI392" s="3">
        <f t="shared" ref="AI392:AI393" si="1385">AH392*SQRT((AG392/AF392)^2+(AA392/Z392)^2)</f>
        <v>0.87617806546190291</v>
      </c>
      <c r="AJ392" s="22">
        <f t="shared" ref="AJ392:AJ393" si="1386">(U392-1)*1000</f>
        <v>17.723880393783364</v>
      </c>
      <c r="AK392" s="3">
        <f t="shared" ref="AK392:AK393" si="1387">V392*1000</f>
        <v>5.8355482533127434</v>
      </c>
      <c r="AL392" s="3">
        <f t="shared" ref="AL392:AL393" si="1388">AF392/Q392</f>
        <v>0.16029610031432806</v>
      </c>
      <c r="AM392" s="3">
        <f t="shared" ref="AM392:AM393" si="1389">AL392*SQRT((R392/Q392)^2+(AG392/AF392)^2)</f>
        <v>2.5448114663181838E-3</v>
      </c>
      <c r="AN392" s="9">
        <f>AL392*1/((AN391+AN393)/2)</f>
        <v>0.16073609241452791</v>
      </c>
      <c r="AO392" s="21">
        <f t="shared" ref="AO392:AO393" si="1390">AN392*SQRT((R392/Q392)^2+(AG392/AF392)^2)</f>
        <v>2.5517966452432003E-3</v>
      </c>
      <c r="AP392" s="58">
        <f t="shared" ref="AP392:AP393" si="1391">ThU_Alter_Kombi(AN392,U392)</f>
        <v>18.761800000000001</v>
      </c>
      <c r="AQ392" s="58">
        <f t="shared" ref="AQ392:AQ393" si="1392">Montealter(AN392,AO392,U392,V392)</f>
        <v>0.34360000000000002</v>
      </c>
      <c r="AR392" s="58">
        <f t="shared" ref="AR392:AR393" si="1393">(AQ392/AP392)*100</f>
        <v>1.8313807843597096</v>
      </c>
      <c r="AS392" s="67">
        <f t="shared" ref="AS392:AS393" si="1394">Z392/Q392</f>
        <v>3.7313576488143614E-3</v>
      </c>
      <c r="AT392" s="67">
        <f t="shared" ref="AT392:AT393" si="1395">AS392*SQRT((Y392/X392)^2+(P392/O392)^2)</f>
        <v>4.8165336510492672E-5</v>
      </c>
      <c r="AU392" s="58">
        <v>0.75</v>
      </c>
      <c r="AV392" s="58">
        <f t="shared" ref="AV392:AV393" si="1396">AU392/2</f>
        <v>0.375</v>
      </c>
      <c r="AW392" s="58">
        <f t="shared" ref="AW392:AW393" si="1397">marincorr_age(AN392,U392,AS392,AU392)</f>
        <v>18.461400000000001</v>
      </c>
      <c r="AX392" s="57">
        <f t="shared" ref="AX392:AX393" si="1398">marincorr_age_error(AN392, AO392, U392, V392, AS392, AT392, AU392, AV392)</f>
        <v>0.42094647619999997</v>
      </c>
      <c r="AY392" s="47">
        <f t="shared" ref="AY392:AY393" si="1399">SQRT(((AU392*EXP(-0.0000091577*AW392*1000))/(0.0000091577*(EXP(-0.0000091577*AW392*1000)+(AJ392/1000)*EXP(-(0.0000091577-0.0000028263)*AW392*1000)-AS392*AU392*EXP(-0.0000091577*AW392*1000))))^2*AT392^2+((AS392*EXP(-0.0000091577*AW392*1000))/(0.0000091577*(EXP(-0.0000091577*AW392*1000)+(AJ392/1000)*EXP(-(0.0000091577-0.0000028263)*AW392*1000)-AS392*AU392*EXP(-0.0000091577*AW392*1000))))^2*AV392^2+((0.0000091577/(0.0000091577-0.0000028263))*(EXP(-(0.0000091577-0.0000028263)*AW392*1000)-1)/(0.0000091577*(EXP(-0.0000091577*AW392*1000)+(AJ392/1000)*EXP(-(0.0000091577-0.0000028263)*AW392*1000)-AS392*AU392*EXP(-0.0000091577*AW392*1000))))^2*T392^2+(1/(0.0000091577*(EXP(-0.0000091577*AW392*1000)+(AJ392/1000)*EXP(-(0.0000091577-0.0000028263)*AW392*1000)-AS392*AU392*EXP(-0.0000091577*AW392*1000))))^2*AO392^2)/1000</f>
        <v>0.37692600527350129</v>
      </c>
      <c r="AZ392" s="9" t="str">
        <f>Input!B392</f>
        <v>FR-18_13 646,5mm</v>
      </c>
      <c r="BA392" s="48" t="str">
        <f>Input!E392</f>
        <v xml:space="preserve"> 646,5</v>
      </c>
      <c r="BB392" s="58">
        <f t="shared" ref="BB392:BB393" si="1400">((U392-1)*EXP(0.0000028263*AW392*1000))*1000</f>
        <v>18.673219028746754</v>
      </c>
      <c r="BC392" s="22">
        <f t="shared" ref="BC392:BC393" si="1401">SQRT((EXP(0.0000028263*AW392*1000)*V392)^2+((U392-1)*0.0000028263*EXP(0.0000028263*AW392*1000)*AX392*1000)^2)*1000</f>
        <v>6.1481560282584597</v>
      </c>
      <c r="BD392" s="9">
        <f t="shared" ref="BD392:BD393" si="1402">AW392*1000-58</f>
        <v>18403.400000000001</v>
      </c>
      <c r="BE392" s="49">
        <f t="shared" ref="BE392:BE393" si="1403">AY392/2*1000</f>
        <v>188.46300263675064</v>
      </c>
      <c r="BF392" s="89">
        <f t="shared" ref="BF392:BF393" si="1404">AY392/AW392*100</f>
        <v>2.0416978412986082</v>
      </c>
      <c r="BG392" s="85"/>
      <c r="BH392" s="85"/>
      <c r="BI392" s="85"/>
      <c r="BJ392" s="85"/>
      <c r="BK392" s="85"/>
      <c r="BL392" s="85"/>
      <c r="BM392" s="90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s="155" customFormat="1" ht="15" customHeight="1" x14ac:dyDescent="0.2">
      <c r="A393" s="138">
        <f>Input!A393</f>
        <v>8307</v>
      </c>
      <c r="B393" s="138" t="str">
        <f>Input!B393</f>
        <v>Hu1-13</v>
      </c>
      <c r="C393" s="138">
        <f>Input!O393</f>
        <v>2.0845061062321437</v>
      </c>
      <c r="D393" s="138">
        <f>C393*Input!P393/100</f>
        <v>5.7052573306330963E-2</v>
      </c>
      <c r="E393" s="139">
        <f>Input!M393</f>
        <v>2.721318105626946</v>
      </c>
      <c r="F393" s="140">
        <f>E393*Input!N393/100</f>
        <v>1.0034809252173424E-3</v>
      </c>
      <c r="G393" s="141">
        <f t="shared" si="1379"/>
        <v>375.2153404038433</v>
      </c>
      <c r="H393" s="140">
        <f>G393*Input!L393/100</f>
        <v>5.7059827939112948E-2</v>
      </c>
      <c r="I393" s="138">
        <v>0</v>
      </c>
      <c r="J393" s="142">
        <f>(((C393*$G$4*0.000000001*Input!G393*(234/233))-(I393*0.000000000000001))/Input!F393)*1000000000000</f>
        <v>756.7247453933719</v>
      </c>
      <c r="K393" s="138">
        <f>J393*Input!P393/100</f>
        <v>20.711426020865762</v>
      </c>
      <c r="L393" s="143">
        <f t="shared" si="1380"/>
        <v>10.464953172304392</v>
      </c>
      <c r="M393" s="144">
        <f>L393*Input!P393/100</f>
        <v>0.28642396691723848</v>
      </c>
      <c r="N393" s="138">
        <v>0</v>
      </c>
      <c r="O393" s="142">
        <f>(((G393*$D$4*0.000000001*Input!G393*(238/236))-(N393*0.000000001))/Input!F393)*1000000</f>
        <v>13.721209814819204</v>
      </c>
      <c r="P393" s="138">
        <f>O393*Input!N393/100</f>
        <v>5.0596702721396524E-3</v>
      </c>
      <c r="Q393" s="145">
        <f t="shared" si="1381"/>
        <v>10.237383389071205</v>
      </c>
      <c r="R393" s="146">
        <f>Q393*Input!N393/100</f>
        <v>3.7750158402386014E-3</v>
      </c>
      <c r="S393" s="144">
        <f>Input!S393*0.0000028263/0.000000000155125</f>
        <v>0.99433404229421662</v>
      </c>
      <c r="T393" s="138">
        <f>S393*Input!T393/100</f>
        <v>4.6021810156054652E-3</v>
      </c>
      <c r="U393" s="144">
        <f>S393</f>
        <v>0.99433404229421662</v>
      </c>
      <c r="V393" s="138">
        <f>U393*Input!T393/100</f>
        <v>4.6021810156054652E-3</v>
      </c>
      <c r="W393" s="147">
        <v>0</v>
      </c>
      <c r="X393" s="142">
        <f>((($L$4*0.000000001*Input!G393/Input!W393*(232/229))-(W393*0.000000001))/Input!F393)*1000000000</f>
        <v>0.84345911674900975</v>
      </c>
      <c r="Y393" s="142">
        <f>X393*Input!X393/100</f>
        <v>1.3738157978765011E-2</v>
      </c>
      <c r="Z393" s="142">
        <f t="shared" si="1382"/>
        <v>2.059485824691102E-4</v>
      </c>
      <c r="AA393" s="142">
        <f>Z393*Input!X393/100</f>
        <v>3.3544650893912722E-6</v>
      </c>
      <c r="AB393" s="143">
        <v>0</v>
      </c>
      <c r="AC393" s="143">
        <v>0</v>
      </c>
      <c r="AD393" s="142">
        <f>(((Input!G393*$L$4*0.000000001*Input!U393*(230/229))-((AB393*0.000000000000001)+(Input!G393*AC393*0.000000000000001)))/Input!F393)*1000000000000</f>
        <v>224.03823283359222</v>
      </c>
      <c r="AE393" s="142">
        <f>AD393*Input!V393/100</f>
        <v>0.6716055442983847</v>
      </c>
      <c r="AF393" s="142">
        <f t="shared" si="1383"/>
        <v>10.213572285545558</v>
      </c>
      <c r="AG393" s="142">
        <f>AF393*Input!V393/100</f>
        <v>3.0617505268217826E-2</v>
      </c>
      <c r="AH393" s="138">
        <f t="shared" si="1384"/>
        <v>49592.826340902204</v>
      </c>
      <c r="AI393" s="147">
        <f t="shared" si="1385"/>
        <v>821.32861407378584</v>
      </c>
      <c r="AJ393" s="144">
        <f t="shared" si="1386"/>
        <v>-5.6659577057833754</v>
      </c>
      <c r="AK393" s="147">
        <f t="shared" si="1387"/>
        <v>4.6021810156054652</v>
      </c>
      <c r="AL393" s="147">
        <f t="shared" si="1388"/>
        <v>0.99767410258845379</v>
      </c>
      <c r="AM393" s="147">
        <f t="shared" si="1389"/>
        <v>3.0132969785736721E-3</v>
      </c>
      <c r="AN393" s="138">
        <f>AF393/Q393</f>
        <v>0.99767410258845379</v>
      </c>
      <c r="AO393" s="142">
        <f t="shared" si="1390"/>
        <v>3.0132969785736721E-3</v>
      </c>
      <c r="AP393" s="138" t="str">
        <f t="shared" si="1391"/>
        <v>Out of range</v>
      </c>
      <c r="AQ393" s="138" t="e">
        <f t="shared" si="1392"/>
        <v>#VALUE!</v>
      </c>
      <c r="AR393" s="138" t="e">
        <f t="shared" si="1393"/>
        <v>#VALUE!</v>
      </c>
      <c r="AS393" s="146">
        <f t="shared" si="1394"/>
        <v>2.01173068001896E-5</v>
      </c>
      <c r="AT393" s="146">
        <f t="shared" si="1395"/>
        <v>3.2775217126208104E-7</v>
      </c>
      <c r="AU393" s="138">
        <v>0.75</v>
      </c>
      <c r="AV393" s="138">
        <f t="shared" si="1396"/>
        <v>0.375</v>
      </c>
      <c r="AW393" s="138" t="str">
        <f t="shared" si="1397"/>
        <v>Out of range</v>
      </c>
      <c r="AX393" s="148">
        <f t="shared" si="1398"/>
        <v>278.9742555981</v>
      </c>
      <c r="AY393" s="148" t="e">
        <f t="shared" si="1399"/>
        <v>#VALUE!</v>
      </c>
      <c r="AZ393" s="138" t="str">
        <f>Input!B393</f>
        <v>Hu1-13</v>
      </c>
      <c r="BA393" s="149">
        <f>Input!E393</f>
        <v>0</v>
      </c>
      <c r="BB393" s="138" t="e">
        <f t="shared" si="1400"/>
        <v>#VALUE!</v>
      </c>
      <c r="BC393" s="144" t="e">
        <f t="shared" si="1401"/>
        <v>#VALUE!</v>
      </c>
      <c r="BD393" s="138" t="e">
        <f t="shared" si="1402"/>
        <v>#VALUE!</v>
      </c>
      <c r="BE393" s="150" t="e">
        <f t="shared" si="1403"/>
        <v>#VALUE!</v>
      </c>
      <c r="BF393" s="151" t="e">
        <f t="shared" si="1404"/>
        <v>#VALUE!</v>
      </c>
      <c r="BG393" s="152"/>
      <c r="BH393" s="152"/>
      <c r="BI393" s="152"/>
      <c r="BJ393" s="152"/>
      <c r="BK393" s="152"/>
      <c r="BL393" s="152"/>
      <c r="BM393" s="156"/>
      <c r="BN393" s="152"/>
      <c r="BO393" s="152"/>
      <c r="BP393" s="152"/>
      <c r="BQ393" s="152"/>
      <c r="BR393" s="152"/>
      <c r="BS393" s="152"/>
      <c r="BT393" s="152"/>
      <c r="BU393" s="152"/>
      <c r="BV393" s="152"/>
      <c r="BW393" s="152"/>
      <c r="BX393" s="152"/>
      <c r="BY393" s="152"/>
      <c r="BZ393" s="152"/>
      <c r="CA393" s="152"/>
      <c r="CB393" s="152"/>
      <c r="CC393" s="152"/>
      <c r="CD393" s="152"/>
      <c r="CE393" s="152"/>
      <c r="CF393" s="152"/>
      <c r="CG393" s="152"/>
      <c r="CH393" s="152"/>
      <c r="CI393" s="152"/>
      <c r="CJ393" s="152"/>
      <c r="CK393" s="152"/>
      <c r="CL393" s="152"/>
      <c r="CM393" s="152"/>
      <c r="CN393" s="152"/>
      <c r="CO393" s="152"/>
      <c r="CP393" s="152"/>
      <c r="CQ393" s="152"/>
      <c r="CR393" s="152"/>
      <c r="CS393" s="152"/>
      <c r="CT393" s="152"/>
      <c r="CU393" s="152"/>
      <c r="CV393" s="152"/>
      <c r="CW393" s="152"/>
      <c r="CX393" s="152"/>
      <c r="CY393" s="152"/>
      <c r="CZ393" s="152"/>
      <c r="DA393" s="152"/>
      <c r="DB393" s="152"/>
      <c r="DC393" s="152"/>
      <c r="DD393" s="152"/>
      <c r="DE393" s="152"/>
    </row>
    <row r="394" spans="1:109" x14ac:dyDescent="0.2">
      <c r="A394" s="85"/>
      <c r="B394" s="85"/>
      <c r="C394" s="85"/>
      <c r="D394" s="85"/>
      <c r="E394" s="86"/>
      <c r="F394" s="85"/>
      <c r="G394" s="87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  <c r="BB394" s="85"/>
      <c r="BC394" s="85"/>
      <c r="BD394" s="85"/>
      <c r="BE394" s="85"/>
      <c r="BF394" s="88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s="155" customFormat="1" ht="15" customHeight="1" x14ac:dyDescent="0.2">
      <c r="A395" s="138">
        <f>Input!A395</f>
        <v>8307</v>
      </c>
      <c r="B395" s="138" t="str">
        <f>Input!B395</f>
        <v>Hu1-13</v>
      </c>
      <c r="C395" s="138">
        <f>Input!O395</f>
        <v>2.1090357846722663</v>
      </c>
      <c r="D395" s="138">
        <f>C395*Input!P395/100</f>
        <v>4.1782191317937097E-2</v>
      </c>
      <c r="E395" s="139">
        <f>Input!M395</f>
        <v>2.7206846033439533</v>
      </c>
      <c r="F395" s="140">
        <f>E395*Input!N395/100</f>
        <v>7.4246697177206018E-4</v>
      </c>
      <c r="G395" s="141">
        <f t="shared" ref="G395:G399" si="1405">E395*137.88</f>
        <v>375.12799310906428</v>
      </c>
      <c r="H395" s="140">
        <f>G395*Input!L395/100</f>
        <v>4.2976499861746814E-2</v>
      </c>
      <c r="I395" s="138">
        <v>0</v>
      </c>
      <c r="J395" s="142">
        <f>(((C395*$G$4*0.000000001*Input!G395*(234/233))-(I395*0.000000000000001))/Input!F395)*1000000000000</f>
        <v>765.62959561985338</v>
      </c>
      <c r="K395" s="138">
        <f>J395*Input!P395/100</f>
        <v>15.167918190555771</v>
      </c>
      <c r="L395" s="143">
        <f t="shared" ref="L395:L399" si="1406">(J395/234)*602200000000*0.0000028263/(365.2425*24*60)</f>
        <v>10.588100778080214</v>
      </c>
      <c r="M395" s="144">
        <f>L395*Input!P395/100</f>
        <v>0.2097612831505806</v>
      </c>
      <c r="N395" s="138">
        <v>0</v>
      </c>
      <c r="O395" s="142">
        <f>(((G395*$D$4*0.000000001*Input!G395*(238/236))-(N395*0.000000001))/Input!F395)*1000000</f>
        <v>13.718015620900774</v>
      </c>
      <c r="P395" s="138">
        <f>O395*Input!N395/100</f>
        <v>3.7436068496339374E-3</v>
      </c>
      <c r="Q395" s="145">
        <f t="shared" ref="Q395:Q399" si="1407">(O395/238.05)*602200000000000000*0.00000000015512/(365.2425*24*60)</f>
        <v>10.235000203608456</v>
      </c>
      <c r="R395" s="146">
        <f>Q395*Input!N395/100</f>
        <v>2.7931020001067332E-3</v>
      </c>
      <c r="S395" s="144">
        <f>Input!S395*0.0000028263/0.000000000155125</f>
        <v>1.0004388873855472</v>
      </c>
      <c r="T395" s="138">
        <f>S395*Input!T395/100</f>
        <v>3.9430374682765017E-3</v>
      </c>
      <c r="U395" s="144">
        <f>S395</f>
        <v>1.0004388873855472</v>
      </c>
      <c r="V395" s="138">
        <f>U395*Input!T395/100</f>
        <v>3.9430374682765017E-3</v>
      </c>
      <c r="W395" s="147">
        <v>0</v>
      </c>
      <c r="X395" s="142">
        <f>((($L$4*0.000000001*Input!G395/Input!W395*(232/229))-(W395*0.000000001))/Input!F395)*1000000000</f>
        <v>0.84584511823847441</v>
      </c>
      <c r="Y395" s="142">
        <f>X395*Input!X395/100</f>
        <v>7.1940221002406071E-3</v>
      </c>
      <c r="Z395" s="142">
        <f t="shared" ref="Z395:Z399" si="1408">(X395/232)*6.022E+23*0.000000001*0.000000000049475/(365.2425*24*60)</f>
        <v>2.0653117576233161E-4</v>
      </c>
      <c r="AA395" s="142">
        <f>Z395*Input!X395/100</f>
        <v>1.7565743547910301E-6</v>
      </c>
      <c r="AB395" s="143">
        <v>0</v>
      </c>
      <c r="AC395" s="143">
        <v>0</v>
      </c>
      <c r="AD395" s="142">
        <f>(((Input!G395*$L$4*0.000000001*Input!U395*(230/229))-((AB395*0.000000000000001)+(Input!G395*AC395*0.000000000000001)))/Input!F395)*1000000000000</f>
        <v>223.45402162251719</v>
      </c>
      <c r="AE395" s="142">
        <f>AD395*Input!V395/100</f>
        <v>0.91533812665926506</v>
      </c>
      <c r="AF395" s="142">
        <f t="shared" ref="AF395:AF399" si="1409">(AD395/230)*602200000000*0.0000091577/(365.2425*24*60)</f>
        <v>10.186938958908078</v>
      </c>
      <c r="AG395" s="142">
        <f>AF395*Input!V395/100</f>
        <v>4.1728913873795265E-2</v>
      </c>
      <c r="AH395" s="138">
        <f t="shared" ref="AH395:AH399" si="1410">AF395/Z395</f>
        <v>49323.976979779691</v>
      </c>
      <c r="AI395" s="147">
        <f t="shared" ref="AI395:AI399" si="1411">AH395*SQRT((AG395/AF395)^2+(AA395/Z395)^2)</f>
        <v>465.62728635884895</v>
      </c>
      <c r="AJ395" s="144">
        <f t="shared" ref="AJ395:AJ399" si="1412">(U395-1)*1000</f>
        <v>0.43888738554720419</v>
      </c>
      <c r="AK395" s="147">
        <f t="shared" ref="AK395:AK399" si="1413">V395*1000</f>
        <v>3.9430374682765019</v>
      </c>
      <c r="AL395" s="147">
        <f t="shared" ref="AL395:AL399" si="1414">AF395/Q395</f>
        <v>0.99530422630734938</v>
      </c>
      <c r="AM395" s="147">
        <f t="shared" ref="AM395:AM399" si="1415">AL395*SQRT((R395/Q395)^2+(AG395/AF395)^2)</f>
        <v>4.0861174462738289E-3</v>
      </c>
      <c r="AN395" s="138">
        <f>AF395/Q395</f>
        <v>0.99530422630734938</v>
      </c>
      <c r="AO395" s="142">
        <f t="shared" ref="AO395:AO399" si="1416">AN395*SQRT((R395/Q395)^2+(AG395/AF395)^2)</f>
        <v>4.0861174462738289E-3</v>
      </c>
      <c r="AP395" s="138">
        <f t="shared" ref="AP395:AP399" si="1417">ThU_Alter_Kombi(AN395,U395)</f>
        <v>571.92039999999997</v>
      </c>
      <c r="AQ395" s="138" t="e">
        <f t="shared" ref="AQ395:AQ399" si="1418">Montealter(AN395,AO395,U395,V395)</f>
        <v>#VALUE!</v>
      </c>
      <c r="AR395" s="138" t="e">
        <f t="shared" ref="AR395:AR399" si="1419">(AQ395/AP395)*100</f>
        <v>#VALUE!</v>
      </c>
      <c r="AS395" s="146">
        <f t="shared" ref="AS395:AS399" si="1420">Z395/Q395</f>
        <v>2.0178912716534867E-5</v>
      </c>
      <c r="AT395" s="146">
        <f t="shared" ref="AT395:AT399" si="1421">AS395*SQRT((Y395/X395)^2+(P395/O395)^2)</f>
        <v>1.7171258466448861E-7</v>
      </c>
      <c r="AU395" s="138">
        <v>0.75</v>
      </c>
      <c r="AV395" s="138">
        <f t="shared" ref="AV395:AV399" si="1422">AU395/2</f>
        <v>0.375</v>
      </c>
      <c r="AW395" s="138">
        <f t="shared" ref="AW395:AW399" si="1423">marincorr_age(AN395,U395,AS395,AU395)</f>
        <v>571.91880000000003</v>
      </c>
      <c r="AX395" s="148">
        <f t="shared" ref="AX395:AX399" si="1424">marincorr_age_error(AN395, AO395, U395, V395, AS395, AT395, AU395, AV395)</f>
        <v>253.56644400229999</v>
      </c>
      <c r="AY395" s="148">
        <f t="shared" ref="AY395:AY399" si="1425">SQRT(((AU395*EXP(-0.0000091577*AW395*1000))/(0.0000091577*(EXP(-0.0000091577*AW395*1000)+(AJ395/1000)*EXP(-(0.0000091577-0.0000028263)*AW395*1000)-AS395*AU395*EXP(-0.0000091577*AW395*1000))))^2*AT395^2+((AS395*EXP(-0.0000091577*AW395*1000))/(0.0000091577*(EXP(-0.0000091577*AW395*1000)+(AJ395/1000)*EXP(-(0.0000091577-0.0000028263)*AW395*1000)-AS395*AU395*EXP(-0.0000091577*AW395*1000))))^2*AV395^2+((0.0000091577/(0.0000091577-0.0000028263))*(EXP(-(0.0000091577-0.0000028263)*AW395*1000)-1)/(0.0000091577*(EXP(-0.0000091577*AW395*1000)+(AJ395/1000)*EXP(-(0.0000091577-0.0000028263)*AW395*1000)-AS395*AU395*EXP(-0.0000091577*AW395*1000))))^2*T395^2+(1/(0.0000091577*(EXP(-0.0000091577*AW395*1000)+(AJ395/1000)*EXP(-(0.0000091577-0.0000028263)*AW395*1000)-AS395*AU395*EXP(-0.0000091577*AW395*1000))))^2*AO395^2)/1000</f>
        <v>141.32982543528269</v>
      </c>
      <c r="AZ395" s="138" t="str">
        <f>Input!B395</f>
        <v>Hu1-13</v>
      </c>
      <c r="BA395" s="149">
        <f>Input!E395</f>
        <v>0</v>
      </c>
      <c r="BB395" s="138">
        <f t="shared" ref="BB395:BB399" si="1426">((U395-1)*EXP(0.0000028263*AW395*1000))*1000</f>
        <v>2.2097992640892627</v>
      </c>
      <c r="BC395" s="144">
        <f t="shared" ref="BC395:BC399" si="1427">SQRT((EXP(0.0000028263*AW395*1000)*V395)^2+((U395-1)*0.0000028263*EXP(0.0000028263*AW395*1000)*AX395*1000)^2)*1000</f>
        <v>19.916268316047148</v>
      </c>
      <c r="BD395" s="138">
        <f t="shared" ref="BD395:BD399" si="1428">AW395*1000-58</f>
        <v>571860.80000000005</v>
      </c>
      <c r="BE395" s="150">
        <f t="shared" ref="BE395:BE399" si="1429">AY395/2*1000</f>
        <v>70664.912717641346</v>
      </c>
      <c r="BF395" s="151">
        <f t="shared" ref="BF395:BF399" si="1430">AY395/AW395*100</f>
        <v>24.711519438648054</v>
      </c>
      <c r="BG395" s="152"/>
      <c r="BH395" s="152"/>
      <c r="BI395" s="152"/>
      <c r="BJ395" s="152"/>
      <c r="BK395" s="152"/>
      <c r="BL395" s="152"/>
      <c r="BM395" s="156"/>
      <c r="BN395" s="152"/>
      <c r="BO395" s="152"/>
      <c r="BP395" s="152"/>
      <c r="BQ395" s="152"/>
      <c r="BR395" s="152"/>
      <c r="BS395" s="152"/>
      <c r="BT395" s="152"/>
      <c r="BU395" s="152"/>
      <c r="BV395" s="152"/>
      <c r="BW395" s="152"/>
      <c r="BX395" s="152"/>
      <c r="BY395" s="152"/>
      <c r="BZ395" s="152"/>
      <c r="CA395" s="152"/>
      <c r="CB395" s="152"/>
      <c r="CC395" s="152"/>
      <c r="CD395" s="152"/>
      <c r="CE395" s="152"/>
      <c r="CF395" s="152"/>
      <c r="CG395" s="152"/>
      <c r="CH395" s="152"/>
      <c r="CI395" s="152"/>
      <c r="CJ395" s="152"/>
      <c r="CK395" s="152"/>
      <c r="CL395" s="152"/>
      <c r="CM395" s="152"/>
      <c r="CN395" s="152"/>
      <c r="CO395" s="152"/>
      <c r="CP395" s="152"/>
      <c r="CQ395" s="152"/>
      <c r="CR395" s="152"/>
      <c r="CS395" s="152"/>
      <c r="CT395" s="152"/>
      <c r="CU395" s="152"/>
      <c r="CV395" s="152"/>
      <c r="CW395" s="152"/>
      <c r="CX395" s="152"/>
      <c r="CY395" s="152"/>
      <c r="CZ395" s="152"/>
      <c r="DA395" s="152"/>
      <c r="DB395" s="152"/>
      <c r="DC395" s="152"/>
      <c r="DD395" s="152"/>
      <c r="DE395" s="152"/>
    </row>
    <row r="396" spans="1:109" ht="15" customHeight="1" x14ac:dyDescent="0.2">
      <c r="A396" s="9">
        <f>Input!A396</f>
        <v>8344</v>
      </c>
      <c r="B396" s="9" t="str">
        <f>Input!B396</f>
        <v>Nau7-10</v>
      </c>
      <c r="C396" s="9">
        <f>Input!O396</f>
        <v>10.606316855473001</v>
      </c>
      <c r="D396" s="9">
        <f>C396*Input!P396/100</f>
        <v>0.4131414698840466</v>
      </c>
      <c r="E396" s="11">
        <f>Input!M396</f>
        <v>6.1431963442021456</v>
      </c>
      <c r="F396" s="12">
        <f>E396*Input!N396/100</f>
        <v>3.4397889422044838E-3</v>
      </c>
      <c r="G396" s="13">
        <f t="shared" si="1405"/>
        <v>847.02391193859182</v>
      </c>
      <c r="H396" s="12">
        <f>G396*Input!L396/100</f>
        <v>8.2369440949323303E-2</v>
      </c>
      <c r="I396" s="9">
        <v>0.3</v>
      </c>
      <c r="J396" s="21">
        <f>(((C396*$G$4*0.000000001*Input!G396*(234/233))-(I396*0.000000000000001))/Input!F396)*1000000000000</f>
        <v>206.94157989592364</v>
      </c>
      <c r="K396" s="9">
        <f>J396*Input!P396/100</f>
        <v>8.0608706738957725</v>
      </c>
      <c r="L396" s="14">
        <f t="shared" si="1406"/>
        <v>2.861851625967057</v>
      </c>
      <c r="M396" s="22">
        <f>L396*Input!P396/100</f>
        <v>0.11147598204479159</v>
      </c>
      <c r="N396" s="9">
        <v>5.0000000000000001E-3</v>
      </c>
      <c r="O396" s="21">
        <f>(((G396*$D$4*0.000000001*Input!G396*(238/236))-(N396*0.000000001))/Input!F396)*1000000</f>
        <v>1.6647638240642495</v>
      </c>
      <c r="P396" s="58">
        <f>O396*Input!N396/100</f>
        <v>9.3215907038406447E-4</v>
      </c>
      <c r="Q396" s="66">
        <f t="shared" si="1407"/>
        <v>1.2420789237400469</v>
      </c>
      <c r="R396" s="67">
        <f>Q396*Input!N396/100</f>
        <v>6.9548311788187743E-4</v>
      </c>
      <c r="S396" s="65">
        <f>Input!S396*0.0000028263/0.000000000155125</f>
        <v>2.0762254547219148</v>
      </c>
      <c r="T396" s="9">
        <f>S396*Input!T396/100</f>
        <v>3.3085014061579308E-3</v>
      </c>
      <c r="U396" s="9">
        <f>S396*1/((U395+U397)/2)</f>
        <v>2.0740411149489417</v>
      </c>
      <c r="V396" s="9">
        <f>U396*Input!T396/100</f>
        <v>3.3050206227035273E-3</v>
      </c>
      <c r="W396" s="3">
        <v>3.0000000000000001E-3</v>
      </c>
      <c r="X396" s="21">
        <f>((($L$4*0.000000001*Input!G396/Input!W396*(232/229))-(W396*0.000000001))/Input!F396)*1000000000</f>
        <v>0.96323020531163361</v>
      </c>
      <c r="Y396" s="21">
        <f>X396*Input!X396/100</f>
        <v>2.3180551120648143E-3</v>
      </c>
      <c r="Z396" s="21">
        <f t="shared" si="1408"/>
        <v>2.3519325529371469E-4</v>
      </c>
      <c r="AA396" s="21">
        <f>Z396*Input!X396/100</f>
        <v>5.6600273200566297E-7</v>
      </c>
      <c r="AB396" s="14">
        <v>0.05</v>
      </c>
      <c r="AC396" s="14">
        <v>0</v>
      </c>
      <c r="AD396" s="21">
        <f>(((Input!G396*$L$4*0.000000001*Input!U396*(230/229))-((AB396*0.000000000000001)+(Input!G396*AC396*0.000000000000001)))/Input!F396)*1000000000000</f>
        <v>4.8210266022698144E-2</v>
      </c>
      <c r="AE396" s="21">
        <f>AD396*Input!V396/100</f>
        <v>5.2357584606260363E-4</v>
      </c>
      <c r="AF396" s="21">
        <f t="shared" si="1409"/>
        <v>2.1978348547943834E-3</v>
      </c>
      <c r="AG396" s="21">
        <f>AF396*Input!V396/100</f>
        <v>2.386904986301187E-5</v>
      </c>
      <c r="AH396" s="9">
        <f t="shared" si="1410"/>
        <v>9.3448039232658999</v>
      </c>
      <c r="AI396" s="3">
        <f t="shared" si="1411"/>
        <v>0.10394876002834695</v>
      </c>
      <c r="AJ396" s="22">
        <f t="shared" si="1412"/>
        <v>1074.0411149489416</v>
      </c>
      <c r="AK396" s="3">
        <f t="shared" si="1413"/>
        <v>3.3050206227035273</v>
      </c>
      <c r="AL396" s="3">
        <f t="shared" si="1414"/>
        <v>1.7694808379619244E-3</v>
      </c>
      <c r="AM396" s="3">
        <f t="shared" si="1415"/>
        <v>1.9242540241414585E-5</v>
      </c>
      <c r="AN396" s="9">
        <f>AL396*1/((AN395+AN397)/2)</f>
        <v>1.7753591592543749E-3</v>
      </c>
      <c r="AO396" s="21">
        <f t="shared" si="1416"/>
        <v>1.9306465112255362E-5</v>
      </c>
      <c r="AP396" s="58">
        <f t="shared" si="1417"/>
        <v>9.35E-2</v>
      </c>
      <c r="AQ396" s="58">
        <f t="shared" si="1418"/>
        <v>3.7000000000000002E-3</v>
      </c>
      <c r="AR396" s="58">
        <f t="shared" si="1419"/>
        <v>3.9572192513368987</v>
      </c>
      <c r="AS396" s="67">
        <f t="shared" si="1420"/>
        <v>1.8935451749355824E-4</v>
      </c>
      <c r="AT396" s="67">
        <f t="shared" si="1421"/>
        <v>4.6786191185096737E-7</v>
      </c>
      <c r="AU396" s="58">
        <v>0.75</v>
      </c>
      <c r="AV396" s="58">
        <f t="shared" si="1422"/>
        <v>0.375</v>
      </c>
      <c r="AW396" s="58">
        <f t="shared" si="1423"/>
        <v>8.5999999999999993E-2</v>
      </c>
      <c r="AX396" s="57">
        <f t="shared" si="1424"/>
        <v>3.6720674999999999E-3</v>
      </c>
      <c r="AY396" s="47">
        <f t="shared" si="1425"/>
        <v>3.8767345199494543E-3</v>
      </c>
      <c r="AZ396" s="9" t="str">
        <f>Input!B396</f>
        <v>Nau7-10</v>
      </c>
      <c r="BA396" s="48">
        <f>Input!E396</f>
        <v>10</v>
      </c>
      <c r="BB396" s="58">
        <f t="shared" si="1426"/>
        <v>1074.3022050448442</v>
      </c>
      <c r="BC396" s="22">
        <f t="shared" si="1427"/>
        <v>3.3058428464177436</v>
      </c>
      <c r="BD396" s="9">
        <f t="shared" si="1428"/>
        <v>28</v>
      </c>
      <c r="BE396" s="49">
        <f t="shared" si="1429"/>
        <v>1.9383672599747273</v>
      </c>
      <c r="BF396" s="89">
        <f t="shared" si="1430"/>
        <v>4.5078308371505287</v>
      </c>
      <c r="BG396" s="85"/>
      <c r="BH396" s="85"/>
      <c r="BI396" s="85"/>
      <c r="BJ396" s="85"/>
      <c r="BK396" s="85"/>
      <c r="BL396" s="85"/>
      <c r="BM396" s="90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  <c r="CM396" s="85"/>
      <c r="CN396" s="85"/>
      <c r="CO396" s="85"/>
      <c r="CP396" s="85"/>
      <c r="CQ396" s="85"/>
      <c r="CR396" s="85"/>
      <c r="CS396" s="85"/>
      <c r="CT396" s="85"/>
      <c r="CU396" s="85"/>
      <c r="CV396" s="85"/>
      <c r="CW396" s="85"/>
      <c r="CX396" s="85"/>
      <c r="CY396" s="85"/>
      <c r="CZ396" s="85"/>
      <c r="DA396" s="85"/>
      <c r="DB396" s="85"/>
      <c r="DC396" s="85"/>
      <c r="DD396" s="85"/>
      <c r="DE396" s="85"/>
    </row>
    <row r="397" spans="1:109" s="155" customFormat="1" ht="15" customHeight="1" x14ac:dyDescent="0.2">
      <c r="A397" s="138">
        <f>Input!A397</f>
        <v>8307</v>
      </c>
      <c r="B397" s="138" t="str">
        <f>Input!B397</f>
        <v>Hu1-13</v>
      </c>
      <c r="C397" s="138">
        <f>Input!O397</f>
        <v>2.1253960413610233</v>
      </c>
      <c r="D397" s="138">
        <f>C397*Input!P397/100</f>
        <v>4.0048383855968567E-2</v>
      </c>
      <c r="E397" s="139">
        <f>Input!M397</f>
        <v>2.7208166554962769</v>
      </c>
      <c r="F397" s="140">
        <f>E397*Input!N397/100</f>
        <v>7.1191545752482654E-4</v>
      </c>
      <c r="G397" s="141">
        <f t="shared" si="1405"/>
        <v>375.14620045982667</v>
      </c>
      <c r="H397" s="140">
        <f>G397*Input!L397/100</f>
        <v>3.9489874745231496E-2</v>
      </c>
      <c r="I397" s="138">
        <v>0</v>
      </c>
      <c r="J397" s="142">
        <f>(((C397*$G$4*0.000000001*Input!G397*(234/233))-(I397*0.000000000000001))/Input!F397)*1000000000000</f>
        <v>771.56875360090044</v>
      </c>
      <c r="K397" s="138">
        <f>J397*Input!P397/100</f>
        <v>14.538505301672082</v>
      </c>
      <c r="L397" s="143">
        <f t="shared" si="1406"/>
        <v>10.670235015836992</v>
      </c>
      <c r="M397" s="144">
        <f>L397*Input!P397/100</f>
        <v>0.20105696041194918</v>
      </c>
      <c r="N397" s="138">
        <v>0</v>
      </c>
      <c r="O397" s="142">
        <f>(((G397*$D$4*0.000000001*Input!G397*(238/236))-(N397*0.000000001))/Input!F397)*1000000</f>
        <v>13.718681443571334</v>
      </c>
      <c r="P397" s="138">
        <f>O397*Input!N397/100</f>
        <v>3.5895624781655928E-3</v>
      </c>
      <c r="Q397" s="145">
        <f t="shared" si="1407"/>
        <v>10.23549697335687</v>
      </c>
      <c r="R397" s="146">
        <f>Q397*Input!N397/100</f>
        <v>2.6781696208972305E-3</v>
      </c>
      <c r="S397" s="144">
        <f>Input!S397*0.0000028263/0.000000000155125</f>
        <v>1.0016674737248756</v>
      </c>
      <c r="T397" s="138">
        <f>S397*Input!T397/100</f>
        <v>3.86923606191702E-3</v>
      </c>
      <c r="U397" s="144">
        <f>S397</f>
        <v>1.0016674737248756</v>
      </c>
      <c r="V397" s="138">
        <f>U397*Input!T397/100</f>
        <v>3.86923606191702E-3</v>
      </c>
      <c r="W397" s="147">
        <v>0</v>
      </c>
      <c r="X397" s="142">
        <f>((($L$4*0.000000001*Input!G397/Input!W397*(232/229))-(W397*0.000000001))/Input!F397)*1000000000</f>
        <v>0.8421444795359343</v>
      </c>
      <c r="Y397" s="142">
        <f>X397*Input!X397/100</f>
        <v>8.3204374972901743E-3</v>
      </c>
      <c r="Z397" s="142">
        <f t="shared" si="1408"/>
        <v>2.0562758567730649E-4</v>
      </c>
      <c r="AA397" s="142">
        <f>Z397*Input!X397/100</f>
        <v>2.0316127646998422E-6</v>
      </c>
      <c r="AB397" s="143">
        <v>0</v>
      </c>
      <c r="AC397" s="143">
        <v>0</v>
      </c>
      <c r="AD397" s="142">
        <f>(((Input!G397*$L$4*0.000000001*Input!U397*(230/229))-((AB397*0.000000000000001)+(Input!G397*AC397*0.000000000000001)))/Input!F397)*1000000000000</f>
        <v>224.08665662488409</v>
      </c>
      <c r="AE397" s="142">
        <f>AD397*Input!V397/100</f>
        <v>1.1562559426351022</v>
      </c>
      <c r="AF397" s="142">
        <f t="shared" si="1409"/>
        <v>10.215779854702141</v>
      </c>
      <c r="AG397" s="142">
        <f>AF397*Input!V397/100</f>
        <v>5.2712001435339467E-2</v>
      </c>
      <c r="AH397" s="138">
        <f t="shared" si="1410"/>
        <v>49680.9794320781</v>
      </c>
      <c r="AI397" s="147">
        <f t="shared" si="1411"/>
        <v>553.7585067380536</v>
      </c>
      <c r="AJ397" s="144">
        <f t="shared" si="1412"/>
        <v>1.6674737248756344</v>
      </c>
      <c r="AK397" s="147">
        <f t="shared" si="1413"/>
        <v>3.8692360619170199</v>
      </c>
      <c r="AL397" s="147">
        <f t="shared" si="1414"/>
        <v>0.9980736530228036</v>
      </c>
      <c r="AM397" s="147">
        <f t="shared" si="1415"/>
        <v>5.1565382569522455E-3</v>
      </c>
      <c r="AN397" s="138">
        <f>AF397/Q397</f>
        <v>0.9980736530228036</v>
      </c>
      <c r="AO397" s="142">
        <f t="shared" si="1416"/>
        <v>5.1565382569522455E-3</v>
      </c>
      <c r="AP397" s="138">
        <f t="shared" si="1417"/>
        <v>595.47550000000001</v>
      </c>
      <c r="AQ397" s="138" t="e">
        <f t="shared" si="1418"/>
        <v>#VALUE!</v>
      </c>
      <c r="AR397" s="138" t="e">
        <f t="shared" si="1419"/>
        <v>#VALUE!</v>
      </c>
      <c r="AS397" s="146">
        <f t="shared" si="1420"/>
        <v>2.0089653312639115E-5</v>
      </c>
      <c r="AT397" s="146">
        <f t="shared" si="1421"/>
        <v>1.9855656135698936E-7</v>
      </c>
      <c r="AU397" s="138">
        <v>0.75</v>
      </c>
      <c r="AV397" s="138">
        <f t="shared" si="1422"/>
        <v>0.375</v>
      </c>
      <c r="AW397" s="138">
        <f t="shared" si="1423"/>
        <v>595.47389999999996</v>
      </c>
      <c r="AX397" s="148">
        <f t="shared" si="1424"/>
        <v>286.04157015440001</v>
      </c>
      <c r="AY397" s="148">
        <f t="shared" si="1425"/>
        <v>189.92455670417664</v>
      </c>
      <c r="AZ397" s="138" t="str">
        <f>Input!B397</f>
        <v>Hu1-13</v>
      </c>
      <c r="BA397" s="149">
        <f>Input!E397</f>
        <v>0</v>
      </c>
      <c r="BB397" s="138">
        <f t="shared" si="1426"/>
        <v>8.9736959436291741</v>
      </c>
      <c r="BC397" s="144">
        <f t="shared" si="1427"/>
        <v>22.050315376729422</v>
      </c>
      <c r="BD397" s="138">
        <f t="shared" si="1428"/>
        <v>595415.89999999991</v>
      </c>
      <c r="BE397" s="150">
        <f t="shared" si="1429"/>
        <v>94962.278352088324</v>
      </c>
      <c r="BF397" s="151">
        <f t="shared" si="1430"/>
        <v>31.894690380917893</v>
      </c>
      <c r="BG397" s="152"/>
      <c r="BH397" s="152"/>
      <c r="BI397" s="152"/>
      <c r="BJ397" s="152"/>
      <c r="BK397" s="152"/>
      <c r="BL397" s="152"/>
      <c r="BM397" s="156"/>
      <c r="BN397" s="152"/>
      <c r="BO397" s="152"/>
      <c r="BP397" s="152"/>
      <c r="BQ397" s="152"/>
      <c r="BR397" s="152"/>
      <c r="BS397" s="152"/>
      <c r="BT397" s="152"/>
      <c r="BU397" s="152"/>
      <c r="BV397" s="152"/>
      <c r="BW397" s="152"/>
      <c r="BX397" s="152"/>
      <c r="BY397" s="152"/>
      <c r="BZ397" s="152"/>
      <c r="CA397" s="152"/>
      <c r="CB397" s="152"/>
      <c r="CC397" s="152"/>
      <c r="CD397" s="152"/>
      <c r="CE397" s="152"/>
      <c r="CF397" s="152"/>
      <c r="CG397" s="152"/>
      <c r="CH397" s="152"/>
      <c r="CI397" s="152"/>
      <c r="CJ397" s="152"/>
      <c r="CK397" s="152"/>
      <c r="CL397" s="152"/>
      <c r="CM397" s="152"/>
      <c r="CN397" s="152"/>
      <c r="CO397" s="152"/>
      <c r="CP397" s="152"/>
      <c r="CQ397" s="152"/>
      <c r="CR397" s="152"/>
      <c r="CS397" s="152"/>
      <c r="CT397" s="152"/>
      <c r="CU397" s="152"/>
      <c r="CV397" s="152"/>
      <c r="CW397" s="152"/>
      <c r="CX397" s="152"/>
      <c r="CY397" s="152"/>
      <c r="CZ397" s="152"/>
      <c r="DA397" s="152"/>
      <c r="DB397" s="152"/>
      <c r="DC397" s="152"/>
      <c r="DD397" s="152"/>
      <c r="DE397" s="152"/>
    </row>
    <row r="398" spans="1:109" ht="15" customHeight="1" x14ac:dyDescent="0.2">
      <c r="A398" s="9">
        <f>Input!A398</f>
        <v>8346</v>
      </c>
      <c r="B398" s="9" t="str">
        <f>Input!B398</f>
        <v>Nau7-27</v>
      </c>
      <c r="C398" s="9">
        <f>Input!O398</f>
        <v>11.427295478807579</v>
      </c>
      <c r="D398" s="9">
        <f>C398*Input!P398/100</f>
        <v>0.71823735896693097</v>
      </c>
      <c r="E398" s="11">
        <f>Input!M398</f>
        <v>6.4251979441796054</v>
      </c>
      <c r="F398" s="12">
        <f>E398*Input!N398/100</f>
        <v>5.1842829672443412E-3</v>
      </c>
      <c r="G398" s="13">
        <f t="shared" si="1405"/>
        <v>885.90629254348391</v>
      </c>
      <c r="H398" s="12">
        <f>G398*Input!L398/100</f>
        <v>0.14020652320223814</v>
      </c>
      <c r="I398" s="9">
        <v>0.3</v>
      </c>
      <c r="J398" s="21">
        <f>(((C398*$G$4*0.000000001*Input!G398*(234/233))-(I398*0.000000000000001))/Input!F398)*1000000000000</f>
        <v>198.7353107776236</v>
      </c>
      <c r="K398" s="9">
        <f>J398*Input!P398/100</f>
        <v>12.491067988143703</v>
      </c>
      <c r="L398" s="14">
        <f t="shared" si="1406"/>
        <v>2.7483648891249906</v>
      </c>
      <c r="M398" s="22">
        <f>L398*Input!P398/100</f>
        <v>0.1727423906298218</v>
      </c>
      <c r="N398" s="9">
        <v>5.0000000000000001E-3</v>
      </c>
      <c r="O398" s="21">
        <f>(((G398*$D$4*0.000000001*Input!G398*(238/236))-(N398*0.000000001))/Input!F398)*1000000</f>
        <v>1.5520050192588826</v>
      </c>
      <c r="P398" s="58">
        <f>O398*Input!N398/100</f>
        <v>1.2522623048073112E-3</v>
      </c>
      <c r="Q398" s="66">
        <f t="shared" si="1407"/>
        <v>1.1579496719564863</v>
      </c>
      <c r="R398" s="67">
        <f>Q398*Input!N398/100</f>
        <v>9.3431187854504114E-4</v>
      </c>
      <c r="S398" s="65">
        <f>Input!S398*0.0000028263/0.000000000155125</f>
        <v>2.0584004120443788</v>
      </c>
      <c r="T398" s="9">
        <f>S398*Input!T398/100</f>
        <v>5.2199109489863863E-3</v>
      </c>
      <c r="U398" s="9">
        <f>S398*1/((U397+U399)/2)</f>
        <v>2.0537143147102306</v>
      </c>
      <c r="V398" s="9">
        <f>U398*Input!T398/100</f>
        <v>5.2080274443779499E-3</v>
      </c>
      <c r="W398" s="3">
        <v>3.0000000000000001E-3</v>
      </c>
      <c r="X398" s="21">
        <f>((($L$4*0.000000001*Input!G398/Input!W398*(232/229))-(W398*0.000000001))/Input!F398)*1000000000</f>
        <v>0.89062089003574973</v>
      </c>
      <c r="Y398" s="21">
        <f>X398*Input!X398/100</f>
        <v>1.6884916396490311E-3</v>
      </c>
      <c r="Z398" s="21">
        <f t="shared" si="1408"/>
        <v>2.1746413806897211E-4</v>
      </c>
      <c r="AA398" s="21">
        <f>Z398*Input!X398/100</f>
        <v>4.1228134570052927E-7</v>
      </c>
      <c r="AB398" s="14">
        <v>0.05</v>
      </c>
      <c r="AC398" s="14">
        <v>0</v>
      </c>
      <c r="AD398" s="21">
        <f>(((Input!G398*$L$4*0.000000001*Input!U398*(230/229))-((AB398*0.000000000000001)+(Input!G398*AC398*0.000000000000001)))/Input!F398)*1000000000000</f>
        <v>5.3431478428753301E-2</v>
      </c>
      <c r="AE398" s="21">
        <f>AD398*Input!V398/100</f>
        <v>5.950445003329389E-4</v>
      </c>
      <c r="AF398" s="21">
        <f t="shared" si="1409"/>
        <v>2.4358622202710662E-3</v>
      </c>
      <c r="AG398" s="21">
        <f>AF398*Input!V398/100</f>
        <v>2.712720030148152E-5</v>
      </c>
      <c r="AH398" s="9">
        <f t="shared" si="1410"/>
        <v>11.201213413397362</v>
      </c>
      <c r="AI398" s="3">
        <f t="shared" si="1411"/>
        <v>0.12653798732123317</v>
      </c>
      <c r="AJ398" s="22">
        <f t="shared" si="1412"/>
        <v>1053.7143147102306</v>
      </c>
      <c r="AK398" s="3">
        <f t="shared" si="1413"/>
        <v>5.20802744437795</v>
      </c>
      <c r="AL398" s="3">
        <f t="shared" si="1414"/>
        <v>2.103599387143832E-3</v>
      </c>
      <c r="AM398" s="3">
        <f t="shared" si="1415"/>
        <v>2.3488331940463041E-5</v>
      </c>
      <c r="AN398" s="9">
        <f>AL398*1/((AN397+AN399)/2)</f>
        <v>2.1047396677954027E-3</v>
      </c>
      <c r="AO398" s="21">
        <f t="shared" si="1416"/>
        <v>2.3501064065511692E-5</v>
      </c>
      <c r="AP398" s="58">
        <f t="shared" si="1417"/>
        <v>0.112</v>
      </c>
      <c r="AQ398" s="58">
        <f t="shared" si="1418"/>
        <v>2.3999999999999998E-3</v>
      </c>
      <c r="AR398" s="58">
        <f t="shared" si="1419"/>
        <v>2.1428571428571423</v>
      </c>
      <c r="AS398" s="67">
        <f t="shared" si="1420"/>
        <v>1.8780102739831685E-4</v>
      </c>
      <c r="AT398" s="67">
        <f t="shared" si="1421"/>
        <v>3.869483487372246E-7</v>
      </c>
      <c r="AU398" s="58">
        <v>0.75</v>
      </c>
      <c r="AV398" s="58">
        <f t="shared" si="1422"/>
        <v>0.375</v>
      </c>
      <c r="AW398" s="58">
        <f t="shared" si="1423"/>
        <v>0.1045</v>
      </c>
      <c r="AX398" s="57">
        <f t="shared" si="1424"/>
        <v>4.0630268999999998E-3</v>
      </c>
      <c r="AY398" s="47">
        <f t="shared" si="1425"/>
        <v>3.9565836386597272E-3</v>
      </c>
      <c r="AZ398" s="9" t="str">
        <f>Input!B398</f>
        <v>Nau7-27</v>
      </c>
      <c r="BA398" s="48">
        <f>Input!E398</f>
        <v>27</v>
      </c>
      <c r="BB398" s="58">
        <f t="shared" si="1426"/>
        <v>1054.0255734570678</v>
      </c>
      <c r="BC398" s="22">
        <f t="shared" si="1427"/>
        <v>5.2095799145351283</v>
      </c>
      <c r="BD398" s="9">
        <f t="shared" si="1428"/>
        <v>46.5</v>
      </c>
      <c r="BE398" s="49">
        <f t="shared" si="1429"/>
        <v>1.9782918193298635</v>
      </c>
      <c r="BF398" s="89">
        <f t="shared" si="1430"/>
        <v>3.7862044389088299</v>
      </c>
      <c r="BG398" s="85"/>
      <c r="BH398" s="85"/>
      <c r="BI398" s="85"/>
      <c r="BJ398" s="85"/>
      <c r="BK398" s="85"/>
      <c r="BL398" s="85"/>
      <c r="BM398" s="90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s="155" customFormat="1" ht="15" customHeight="1" x14ac:dyDescent="0.2">
      <c r="A399" s="138">
        <f>Input!A399</f>
        <v>8307</v>
      </c>
      <c r="B399" s="138" t="str">
        <f>Input!B399</f>
        <v>Hu1-13</v>
      </c>
      <c r="C399" s="138">
        <f>Input!O399</f>
        <v>2.1417562980497804</v>
      </c>
      <c r="D399" s="138">
        <f>C399*Input!P399/100</f>
        <v>3.8282894657823918E-2</v>
      </c>
      <c r="E399" s="139">
        <f>Input!M399</f>
        <v>2.7209487076486005</v>
      </c>
      <c r="F399" s="140">
        <f>E399*Input!N399/100</f>
        <v>6.8136097420437569E-4</v>
      </c>
      <c r="G399" s="141">
        <f t="shared" si="1405"/>
        <v>375.16440781058901</v>
      </c>
      <c r="H399" s="140">
        <f>G399*Input!L399/100</f>
        <v>3.6002910986418682E-2</v>
      </c>
      <c r="I399" s="138">
        <v>0</v>
      </c>
      <c r="J399" s="142">
        <f>(((C399*$G$4*0.000000001*Input!G399*(234/233))-(I399*0.000000000000001))/Input!F399)*1000000000000</f>
        <v>777.50791158194727</v>
      </c>
      <c r="K399" s="138">
        <f>J399*Input!P399/100</f>
        <v>13.897591197383063</v>
      </c>
      <c r="L399" s="143">
        <f t="shared" si="1406"/>
        <v>10.752369253593764</v>
      </c>
      <c r="M399" s="144">
        <f>L399*Input!P399/100</f>
        <v>0.19219358422439314</v>
      </c>
      <c r="N399" s="138">
        <v>0</v>
      </c>
      <c r="O399" s="142">
        <f>(((G399*$D$4*0.000000001*Input!G399*(238/236))-(N399*0.000000001))/Input!F399)*1000000</f>
        <v>13.719347266241892</v>
      </c>
      <c r="P399" s="138">
        <f>O399*Input!N399/100</f>
        <v>3.4355031362766682E-3</v>
      </c>
      <c r="Q399" s="145">
        <f t="shared" si="1407"/>
        <v>10.235993743105283</v>
      </c>
      <c r="R399" s="146">
        <f>Q399*Input!N399/100</f>
        <v>2.5632260722692119E-3</v>
      </c>
      <c r="S399" s="144">
        <f>Input!S399*0.0000028263/0.000000000155125</f>
        <v>1.0028960600642043</v>
      </c>
      <c r="T399" s="138">
        <f>S399*Input!T399/100</f>
        <v>3.7952417362341895E-3</v>
      </c>
      <c r="U399" s="144">
        <f>S399</f>
        <v>1.0028960600642043</v>
      </c>
      <c r="V399" s="138">
        <f>U399*Input!T399/100</f>
        <v>3.7952417362341895E-3</v>
      </c>
      <c r="W399" s="147">
        <v>0</v>
      </c>
      <c r="X399" s="142">
        <f>((($L$4*0.000000001*Input!G399/Input!W399*(232/229))-(W399*0.000000001))/Input!F399)*1000000000</f>
        <v>0.83847608094923198</v>
      </c>
      <c r="Y399" s="142">
        <f>X399*Input!X399/100</f>
        <v>9.4370395172981847E-3</v>
      </c>
      <c r="Z399" s="142">
        <f t="shared" si="1408"/>
        <v>2.0473186770608457E-4</v>
      </c>
      <c r="AA399" s="142">
        <f>Z399*Input!X399/100</f>
        <v>2.3042550287246257E-6</v>
      </c>
      <c r="AB399" s="143">
        <v>0</v>
      </c>
      <c r="AC399" s="143">
        <v>0</v>
      </c>
      <c r="AD399" s="142">
        <f>(((Input!G399*$L$4*0.000000001*Input!U399*(230/229))-((AB399*0.000000000000001)+(Input!G399*AC399*0.000000000000001)))/Input!F399)*1000000000000</f>
        <v>224.71929162725093</v>
      </c>
      <c r="AE399" s="142">
        <f>AD399*Input!V399/100</f>
        <v>1.3985194307645585</v>
      </c>
      <c r="AF399" s="142">
        <f t="shared" si="1409"/>
        <v>10.244620750496207</v>
      </c>
      <c r="AG399" s="142">
        <f>AF399*Input!V399/100</f>
        <v>6.3756436203741204E-2</v>
      </c>
      <c r="AH399" s="138">
        <f t="shared" si="1410"/>
        <v>50039.20916309669</v>
      </c>
      <c r="AI399" s="147">
        <f t="shared" si="1411"/>
        <v>643.55476137526171</v>
      </c>
      <c r="AJ399" s="144">
        <f t="shared" si="1412"/>
        <v>2.8960600642042866</v>
      </c>
      <c r="AK399" s="147">
        <f t="shared" si="1413"/>
        <v>3.7952417362341895</v>
      </c>
      <c r="AL399" s="147">
        <f t="shared" si="1414"/>
        <v>1.0008428109285172</v>
      </c>
      <c r="AM399" s="147">
        <f t="shared" si="1415"/>
        <v>6.233691523563456E-3</v>
      </c>
      <c r="AN399" s="138">
        <f>AF399/Q399</f>
        <v>1.0008428109285172</v>
      </c>
      <c r="AO399" s="142">
        <f t="shared" si="1416"/>
        <v>6.233691523563456E-3</v>
      </c>
      <c r="AP399" s="138">
        <f t="shared" si="1417"/>
        <v>625.0684</v>
      </c>
      <c r="AQ399" s="138" t="e">
        <f t="shared" si="1418"/>
        <v>#VALUE!</v>
      </c>
      <c r="AR399" s="138" t="e">
        <f t="shared" si="1419"/>
        <v>#VALUE!</v>
      </c>
      <c r="AS399" s="146">
        <f t="shared" si="1420"/>
        <v>2.0001171634555462E-5</v>
      </c>
      <c r="AT399" s="146">
        <f t="shared" si="1421"/>
        <v>2.2516868838548846E-7</v>
      </c>
      <c r="AU399" s="138">
        <v>0.75</v>
      </c>
      <c r="AV399" s="138">
        <f t="shared" si="1422"/>
        <v>0.375</v>
      </c>
      <c r="AW399" s="138">
        <f t="shared" si="1423"/>
        <v>625.06679999999994</v>
      </c>
      <c r="AX399" s="148">
        <f t="shared" si="1424"/>
        <v>295.32156153199998</v>
      </c>
      <c r="AY399" s="148">
        <f t="shared" si="1425"/>
        <v>270.82001720270802</v>
      </c>
      <c r="AZ399" s="138" t="str">
        <f>Input!B399</f>
        <v>Hu1-13</v>
      </c>
      <c r="BA399" s="149">
        <f>Input!E399</f>
        <v>0</v>
      </c>
      <c r="BB399" s="138">
        <f t="shared" si="1426"/>
        <v>16.945079751684592</v>
      </c>
      <c r="BC399" s="144">
        <f t="shared" si="1427"/>
        <v>26.327872539081703</v>
      </c>
      <c r="BD399" s="138">
        <f t="shared" si="1428"/>
        <v>625008.79999999993</v>
      </c>
      <c r="BE399" s="150">
        <f t="shared" si="1429"/>
        <v>135410.008601354</v>
      </c>
      <c r="BF399" s="151">
        <f t="shared" si="1430"/>
        <v>43.326572008417024</v>
      </c>
      <c r="BG399" s="152"/>
      <c r="BH399" s="152"/>
      <c r="BI399" s="152"/>
      <c r="BJ399" s="152"/>
      <c r="BK399" s="152"/>
      <c r="BL399" s="152"/>
      <c r="BM399" s="156"/>
      <c r="BN399" s="152"/>
      <c r="BO399" s="152"/>
      <c r="BP399" s="152"/>
      <c r="BQ399" s="152"/>
      <c r="BR399" s="152"/>
      <c r="BS399" s="152"/>
      <c r="BT399" s="152"/>
      <c r="BU399" s="152"/>
      <c r="BV399" s="152"/>
      <c r="BW399" s="152"/>
      <c r="BX399" s="152"/>
      <c r="BY399" s="152"/>
      <c r="BZ399" s="152"/>
      <c r="CA399" s="152"/>
      <c r="CB399" s="152"/>
      <c r="CC399" s="152"/>
      <c r="CD399" s="152"/>
      <c r="CE399" s="152"/>
      <c r="CF399" s="152"/>
      <c r="CG399" s="152"/>
      <c r="CH399" s="152"/>
      <c r="CI399" s="152"/>
      <c r="CJ399" s="152"/>
      <c r="CK399" s="152"/>
      <c r="CL399" s="152"/>
      <c r="CM399" s="152"/>
      <c r="CN399" s="152"/>
      <c r="CO399" s="152"/>
      <c r="CP399" s="152"/>
      <c r="CQ399" s="152"/>
      <c r="CR399" s="152"/>
      <c r="CS399" s="152"/>
      <c r="CT399" s="152"/>
      <c r="CU399" s="152"/>
      <c r="CV399" s="152"/>
      <c r="CW399" s="152"/>
      <c r="CX399" s="152"/>
      <c r="CY399" s="152"/>
      <c r="CZ399" s="152"/>
      <c r="DA399" s="152"/>
      <c r="DB399" s="152"/>
      <c r="DC399" s="152"/>
      <c r="DD399" s="152"/>
      <c r="DE399" s="152"/>
    </row>
    <row r="400" spans="1:109" x14ac:dyDescent="0.2">
      <c r="A400" s="85"/>
      <c r="B400" s="85"/>
      <c r="C400" s="85"/>
      <c r="D400" s="85"/>
      <c r="E400" s="86"/>
      <c r="F400" s="85"/>
      <c r="G400" s="87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8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s="155" customFormat="1" ht="15" customHeight="1" x14ac:dyDescent="0.2">
      <c r="A401" s="138">
        <f>Input!A401</f>
        <v>8307</v>
      </c>
      <c r="B401" s="138" t="str">
        <f>Input!B401</f>
        <v>Hu1-13</v>
      </c>
      <c r="C401" s="138">
        <f>Input!O401</f>
        <v>2.0805387046374322</v>
      </c>
      <c r="D401" s="138">
        <f>C401*Input!P401/100</f>
        <v>4.0647009526884395E-2</v>
      </c>
      <c r="E401" s="139">
        <f>Input!M401</f>
        <v>2.7206822035207385</v>
      </c>
      <c r="F401" s="140">
        <f>E401*Input!N401/100</f>
        <v>7.4246805682021925E-4</v>
      </c>
      <c r="G401" s="141">
        <f t="shared" ref="G401:G405" si="1431">E401*137.88</f>
        <v>375.12766222143944</v>
      </c>
      <c r="H401" s="140">
        <f>G401*Input!L401/100</f>
        <v>4.297666237017083E-2</v>
      </c>
      <c r="I401" s="138">
        <v>0</v>
      </c>
      <c r="J401" s="142">
        <f>(((C401*$G$4*0.000000001*Input!G401*(234/233))-(I401*0.000000000000001))/Input!F401)*1000000000000</f>
        <v>755.2844852988319</v>
      </c>
      <c r="K401" s="138">
        <f>J401*Input!P401/100</f>
        <v>14.755820500248554</v>
      </c>
      <c r="L401" s="143">
        <f t="shared" ref="L401:L405" si="1432">(J401/234)*602200000000*0.0000028263/(365.2425*24*60)</f>
        <v>10.445035422109155</v>
      </c>
      <c r="M401" s="144">
        <f>L401*Input!P401/100</f>
        <v>0.20406227164377708</v>
      </c>
      <c r="N401" s="138">
        <v>0</v>
      </c>
      <c r="O401" s="142">
        <f>(((G401*$D$4*0.000000001*Input!G401*(238/236))-(N401*0.000000001))/Input!F401)*1000000</f>
        <v>13.718003520706468</v>
      </c>
      <c r="P401" s="138">
        <f>O401*Input!N401/100</f>
        <v>3.7436123205759121E-3</v>
      </c>
      <c r="Q401" s="145">
        <f t="shared" ref="Q401:Q405" si="1433">(O401/238.05)*602200000000000000*0.00000000015512/(365.2425*24*60)</f>
        <v>10.234991175663406</v>
      </c>
      <c r="R401" s="146">
        <f>Q401*Input!N401/100</f>
        <v>2.7931060819720525E-3</v>
      </c>
      <c r="S401" s="144">
        <f>Input!S401*0.0000028263/0.000000000155125</f>
        <v>0.99988677237717305</v>
      </c>
      <c r="T401" s="138">
        <f>S401*Input!T401/100</f>
        <v>3.9430639485897381E-3</v>
      </c>
      <c r="U401" s="144">
        <f>S401</f>
        <v>0.99988677237717305</v>
      </c>
      <c r="V401" s="138">
        <f>U401*Input!T401/100</f>
        <v>3.9430639485897381E-3</v>
      </c>
      <c r="W401" s="147">
        <v>0</v>
      </c>
      <c r="X401" s="142">
        <f>((($L$4*0.000000001*Input!G401/Input!W401*(232/229))-(W401*0.000000001))/Input!F401)*1000000000</f>
        <v>0.87244177317923455</v>
      </c>
      <c r="Y401" s="142">
        <f>X401*Input!X401/100</f>
        <v>7.258648809636092E-3</v>
      </c>
      <c r="Z401" s="142">
        <f t="shared" ref="Z401:Z405" si="1434">(X401/232)*6.022E+23*0.000000001*0.000000000049475/(365.2425*24*60)</f>
        <v>2.1302531789050259E-4</v>
      </c>
      <c r="AA401" s="142">
        <f>Z401*Input!X401/100</f>
        <v>1.7723543480655639E-6</v>
      </c>
      <c r="AB401" s="143">
        <v>0</v>
      </c>
      <c r="AC401" s="143">
        <v>0</v>
      </c>
      <c r="AD401" s="142">
        <f>(((Input!G401*$L$4*0.000000001*Input!U401*(230/229))-((AB401*0.000000000000001)+(Input!G401*AC401*0.000000000000001)))/Input!F401)*1000000000000</f>
        <v>223.52454182916455</v>
      </c>
      <c r="AE401" s="142">
        <f>AD401*Input!V401/100</f>
        <v>0.9154833941734235</v>
      </c>
      <c r="AF401" s="142">
        <f t="shared" ref="AF401:AF405" si="1435">(AD401/230)*602200000000*0.0000091577/(365.2425*24*60)</f>
        <v>10.190153871019614</v>
      </c>
      <c r="AG401" s="142">
        <f>AF401*Input!V401/100</f>
        <v>4.1735536405306209E-2</v>
      </c>
      <c r="AH401" s="138">
        <f t="shared" ref="AH401:AH405" si="1436">AF401/Z401</f>
        <v>47835.412109360012</v>
      </c>
      <c r="AI401" s="147">
        <f t="shared" ref="AI401:AI405" si="1437">AH401*SQRT((AG401/AF401)^2+(AA401/Z401)^2)</f>
        <v>443.59617672275448</v>
      </c>
      <c r="AJ401" s="144">
        <f t="shared" ref="AJ401:AJ405" si="1438">(U401-1)*1000</f>
        <v>-0.1132276228269502</v>
      </c>
      <c r="AK401" s="147">
        <f t="shared" ref="AK401:AK405" si="1439">V401*1000</f>
        <v>3.9430639485897383</v>
      </c>
      <c r="AL401" s="147">
        <f t="shared" ref="AL401:AL405" si="1440">AF401/Q401</f>
        <v>0.99561921413763355</v>
      </c>
      <c r="AM401" s="147">
        <f t="shared" ref="AM401:AM405" si="1441">AL401*SQRT((R401/Q401)^2+(AG401/AF401)^2)</f>
        <v>4.0867724080574193E-3</v>
      </c>
      <c r="AN401" s="138">
        <f>AF401/Q401</f>
        <v>0.99561921413763355</v>
      </c>
      <c r="AO401" s="142">
        <f t="shared" ref="AO401:AO405" si="1442">AN401*SQRT((R401/Q401)^2+(AG401/AF401)^2)</f>
        <v>4.0867724080574193E-3</v>
      </c>
      <c r="AP401" s="138">
        <f t="shared" ref="AP401:AP405" si="1443">ThU_Alter_Kombi(AN401,U401)</f>
        <v>597.06640000000004</v>
      </c>
      <c r="AQ401" s="138" t="e">
        <f t="shared" ref="AQ401:AQ405" si="1444">Montealter(AN401,AO401,U401,V401)</f>
        <v>#VALUE!</v>
      </c>
      <c r="AR401" s="138" t="e">
        <f t="shared" ref="AR401:AR405" si="1445">(AQ401/AP401)*100</f>
        <v>#VALUE!</v>
      </c>
      <c r="AS401" s="146">
        <f t="shared" ref="AS401:AS405" si="1446">Z401/Q401</f>
        <v>2.0813434446043362E-5</v>
      </c>
      <c r="AT401" s="146">
        <f t="shared" ref="AT401:AT405" si="1447">AS401*SQRT((Y401/X401)^2+(P401/O401)^2)</f>
        <v>1.7325930974967142E-7</v>
      </c>
      <c r="AU401" s="138">
        <v>0.75</v>
      </c>
      <c r="AV401" s="138">
        <f t="shared" ref="AV401:AV405" si="1448">AU401/2</f>
        <v>0.375</v>
      </c>
      <c r="AW401" s="138">
        <f t="shared" ref="AW401:AW405" si="1449">marincorr_age(AN401,U401,AS401,AU401)</f>
        <v>597.06470000000002</v>
      </c>
      <c r="AX401" s="148">
        <f t="shared" ref="AX401:AX405" si="1450">marincorr_age_error(AN401, AO401, U401, V401, AS401, AT401, AU401, AV401)</f>
        <v>279.599092262</v>
      </c>
      <c r="AY401" s="148">
        <f t="shared" ref="AY401:AY405" si="1451">SQRT(((AU401*EXP(-0.0000091577*AW401*1000))/(0.0000091577*(EXP(-0.0000091577*AW401*1000)+(AJ401/1000)*EXP(-(0.0000091577-0.0000028263)*AW401*1000)-AS401*AU401*EXP(-0.0000091577*AW401*1000))))^2*AT401^2+((AS401*EXP(-0.0000091577*AW401*1000))/(0.0000091577*(EXP(-0.0000091577*AW401*1000)+(AJ401/1000)*EXP(-(0.0000091577-0.0000028263)*AW401*1000)-AS401*AU401*EXP(-0.0000091577*AW401*1000))))^2*AV401^2+((0.0000091577/(0.0000091577-0.0000028263))*(EXP(-(0.0000091577-0.0000028263)*AW401*1000)-1)/(0.0000091577*(EXP(-0.0000091577*AW401*1000)+(AJ401/1000)*EXP(-(0.0000091577-0.0000028263)*AW401*1000)-AS401*AU401*EXP(-0.0000091577*AW401*1000))))^2*T401^2+(1/(0.0000091577*(EXP(-0.0000091577*AW401*1000)+(AJ401/1000)*EXP(-(0.0000091577-0.0000028263)*AW401*1000)-AS401*AU401*EXP(-0.0000091577*AW401*1000))))^2*AO401^2)/1000</f>
        <v>178.90911881241692</v>
      </c>
      <c r="AZ401" s="138" t="str">
        <f>Input!B401</f>
        <v>Hu1-13</v>
      </c>
      <c r="BA401" s="149">
        <f>Input!E401</f>
        <v>0</v>
      </c>
      <c r="BB401" s="138">
        <f t="shared" ref="BB401:BB405" si="1452">((U401-1)*EXP(0.0000028263*AW401*1000))*1000</f>
        <v>-0.61209292885380684</v>
      </c>
      <c r="BC401" s="144">
        <f t="shared" ref="BC401:BC405" si="1453">SQRT((EXP(0.0000028263*AW401*1000)*V401)^2+((U401-1)*0.0000028263*EXP(0.0000028263*AW401*1000)*AX401*1000)^2)*1000</f>
        <v>21.321147735013017</v>
      </c>
      <c r="BD401" s="138">
        <f t="shared" ref="BD401:BD405" si="1454">AW401*1000-58</f>
        <v>597006.70000000007</v>
      </c>
      <c r="BE401" s="150">
        <f t="shared" ref="BE401:BE405" si="1455">AY401/2*1000</f>
        <v>89454.559406208456</v>
      </c>
      <c r="BF401" s="151">
        <f t="shared" ref="BF401:BF405" si="1456">AY401/AW401*100</f>
        <v>29.964779162529105</v>
      </c>
      <c r="BG401" s="152"/>
      <c r="BH401" s="152"/>
      <c r="BI401" s="152"/>
      <c r="BJ401" s="152"/>
      <c r="BK401" s="152"/>
      <c r="BL401" s="152"/>
      <c r="BM401" s="156"/>
      <c r="BN401" s="152"/>
      <c r="BO401" s="152"/>
      <c r="BP401" s="152"/>
      <c r="BQ401" s="152"/>
      <c r="BR401" s="152"/>
      <c r="BS401" s="152"/>
      <c r="BT401" s="152"/>
      <c r="BU401" s="152"/>
      <c r="BV401" s="152"/>
      <c r="BW401" s="152"/>
      <c r="BX401" s="152"/>
      <c r="BY401" s="152"/>
      <c r="BZ401" s="152"/>
      <c r="CA401" s="152"/>
      <c r="CB401" s="152"/>
      <c r="CC401" s="152"/>
      <c r="CD401" s="152"/>
      <c r="CE401" s="152"/>
      <c r="CF401" s="152"/>
      <c r="CG401" s="152"/>
      <c r="CH401" s="152"/>
      <c r="CI401" s="152"/>
      <c r="CJ401" s="152"/>
      <c r="CK401" s="152"/>
      <c r="CL401" s="152"/>
      <c r="CM401" s="152"/>
      <c r="CN401" s="152"/>
      <c r="CO401" s="152"/>
      <c r="CP401" s="152"/>
      <c r="CQ401" s="152"/>
      <c r="CR401" s="152"/>
      <c r="CS401" s="152"/>
      <c r="CT401" s="152"/>
      <c r="CU401" s="152"/>
      <c r="CV401" s="152"/>
      <c r="CW401" s="152"/>
      <c r="CX401" s="152"/>
      <c r="CY401" s="152"/>
      <c r="CZ401" s="152"/>
      <c r="DA401" s="152"/>
      <c r="DB401" s="152"/>
      <c r="DC401" s="152"/>
      <c r="DD401" s="152"/>
      <c r="DE401" s="152"/>
    </row>
    <row r="402" spans="1:109" ht="15" customHeight="1" x14ac:dyDescent="0.2">
      <c r="A402" s="9">
        <f>Input!A402</f>
        <v>8344</v>
      </c>
      <c r="B402" s="9" t="str">
        <f>Input!B402</f>
        <v>Nau7-10</v>
      </c>
      <c r="C402" s="9">
        <f>Input!O402</f>
        <v>10.274922483152032</v>
      </c>
      <c r="D402" s="9">
        <f>C402*Input!P402/100</f>
        <v>0.38814317846847318</v>
      </c>
      <c r="E402" s="11">
        <f>Input!M402</f>
        <v>6.1432080938195366</v>
      </c>
      <c r="F402" s="12">
        <f>E402*Input!N402/100</f>
        <v>3.4398127460233429E-3</v>
      </c>
      <c r="G402" s="13">
        <f t="shared" si="1431"/>
        <v>847.02553197583768</v>
      </c>
      <c r="H402" s="12">
        <f>G402*Input!L402/100</f>
        <v>8.2369982529203439E-2</v>
      </c>
      <c r="I402" s="9">
        <v>0.3</v>
      </c>
      <c r="J402" s="21">
        <f>(((C402*$G$4*0.000000001*Input!G402*(234/233))-(I402*0.000000000000001))/Input!F402)*1000000000000</f>
        <v>200.47564491365557</v>
      </c>
      <c r="K402" s="9">
        <f>J402*Input!P402/100</f>
        <v>7.5731232181941035</v>
      </c>
      <c r="L402" s="14">
        <f t="shared" si="1432"/>
        <v>2.7724324451929108</v>
      </c>
      <c r="M402" s="22">
        <f>L402*Input!P402/100</f>
        <v>0.10473078927172427</v>
      </c>
      <c r="N402" s="9">
        <v>5.0000000000000001E-3</v>
      </c>
      <c r="O402" s="21">
        <f>(((G402*$D$4*0.000000001*Input!G402*(238/236))-(N402*0.000000001))/Input!F402)*1000000</f>
        <v>1.6647670081756873</v>
      </c>
      <c r="P402" s="58">
        <f>O402*Input!N402/100</f>
        <v>9.3216552108060476E-4</v>
      </c>
      <c r="Q402" s="66">
        <f t="shared" si="1433"/>
        <v>1.2420812994029791</v>
      </c>
      <c r="R402" s="67">
        <f>Q402*Input!N402/100</f>
        <v>6.9548793074127534E-4</v>
      </c>
      <c r="S402" s="65">
        <f>Input!S402*0.0000028263/0.000000000155125</f>
        <v>2.0756798141020218</v>
      </c>
      <c r="T402" s="9">
        <f>S402*Input!T402/100</f>
        <v>3.3085178564795309E-3</v>
      </c>
      <c r="U402" s="9">
        <f>S402*1/((U401+U403)/2)</f>
        <v>2.0746402621491984</v>
      </c>
      <c r="V402" s="9">
        <f>U402*Input!T402/100</f>
        <v>3.3068608686458163E-3</v>
      </c>
      <c r="W402" s="3">
        <v>3.0000000000000001E-3</v>
      </c>
      <c r="X402" s="21">
        <f>((($L$4*0.000000001*Input!G402/Input!W402*(232/229))-(W402*0.000000001))/Input!F402)*1000000000</f>
        <v>0.96336169936076144</v>
      </c>
      <c r="Y402" s="21">
        <f>X402*Input!X402/100</f>
        <v>2.3184604934115656E-3</v>
      </c>
      <c r="Z402" s="21">
        <f t="shared" si="1434"/>
        <v>2.3522536237808098E-4</v>
      </c>
      <c r="AA402" s="21">
        <f>Z402*Input!X402/100</f>
        <v>5.6610171453138945E-7</v>
      </c>
      <c r="AB402" s="14">
        <v>0.05</v>
      </c>
      <c r="AC402" s="14">
        <v>0</v>
      </c>
      <c r="AD402" s="21">
        <f>(((Input!G402*$L$4*0.000000001*Input!U402*(230/229))-((AB402*0.000000000000001)+(Input!G402*AC402*0.000000000000001)))/Input!F402)*1000000000000</f>
        <v>4.8673210995880949E-2</v>
      </c>
      <c r="AE402" s="21">
        <f>AD402*Input!V402/100</f>
        <v>5.2338493745451397E-4</v>
      </c>
      <c r="AF402" s="21">
        <f t="shared" si="1435"/>
        <v>2.218939832672621E-3</v>
      </c>
      <c r="AG402" s="21">
        <f>AF402*Input!V402/100</f>
        <v>2.3860346621408878E-5</v>
      </c>
      <c r="AH402" s="9">
        <f t="shared" si="1436"/>
        <v>9.433250778060609</v>
      </c>
      <c r="AI402" s="3">
        <f t="shared" si="1437"/>
        <v>0.10394558184043483</v>
      </c>
      <c r="AJ402" s="22">
        <f t="shared" si="1438"/>
        <v>1074.6402621491984</v>
      </c>
      <c r="AK402" s="3">
        <f t="shared" si="1439"/>
        <v>3.3068608686458165</v>
      </c>
      <c r="AL402" s="3">
        <f t="shared" si="1440"/>
        <v>1.7864690771362394E-3</v>
      </c>
      <c r="AM402" s="3">
        <f t="shared" si="1441"/>
        <v>1.9235998422179772E-5</v>
      </c>
      <c r="AN402" s="9">
        <f>AL402*1/((AN401+AN403)/2)</f>
        <v>1.7918346232668723E-3</v>
      </c>
      <c r="AO402" s="21">
        <f t="shared" si="1442"/>
        <v>1.9293772518705662E-5</v>
      </c>
      <c r="AP402" s="58">
        <f t="shared" si="1443"/>
        <v>9.4299999999999995E-2</v>
      </c>
      <c r="AQ402" s="58">
        <f t="shared" si="1444"/>
        <v>4.4999999999999997E-3</v>
      </c>
      <c r="AR402" s="58">
        <f t="shared" si="1445"/>
        <v>4.7720042417815485</v>
      </c>
      <c r="AS402" s="67">
        <f t="shared" si="1446"/>
        <v>1.8938000474779293E-4</v>
      </c>
      <c r="AT402" s="67">
        <f t="shared" si="1447"/>
        <v>4.6794203500659983E-7</v>
      </c>
      <c r="AU402" s="58">
        <v>0.75</v>
      </c>
      <c r="AV402" s="58">
        <f t="shared" si="1448"/>
        <v>0.375</v>
      </c>
      <c r="AW402" s="58">
        <f t="shared" si="1449"/>
        <v>8.6900000000000005E-2</v>
      </c>
      <c r="AX402" s="57">
        <f t="shared" si="1450"/>
        <v>4.0705181E-3</v>
      </c>
      <c r="AY402" s="47">
        <f t="shared" si="1451"/>
        <v>3.8759727493619723E-3</v>
      </c>
      <c r="AZ402" s="9" t="str">
        <f>Input!B402</f>
        <v>Nau7-10</v>
      </c>
      <c r="BA402" s="48">
        <f>Input!E402</f>
        <v>10</v>
      </c>
      <c r="BB402" s="58">
        <f t="shared" si="1452"/>
        <v>1074.9042320907683</v>
      </c>
      <c r="BC402" s="22">
        <f t="shared" si="1453"/>
        <v>3.3076962679708872</v>
      </c>
      <c r="BD402" s="9">
        <f t="shared" si="1454"/>
        <v>28.900000000000006</v>
      </c>
      <c r="BE402" s="49">
        <f t="shared" si="1455"/>
        <v>1.9379863746809862</v>
      </c>
      <c r="BF402" s="89">
        <f t="shared" si="1456"/>
        <v>4.4602678358595762</v>
      </c>
      <c r="BG402" s="85"/>
      <c r="BH402" s="85"/>
      <c r="BI402" s="85"/>
      <c r="BJ402" s="85"/>
      <c r="BK402" s="85"/>
      <c r="BL402" s="85"/>
      <c r="BM402" s="90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s="155" customFormat="1" ht="15" customHeight="1" x14ac:dyDescent="0.2">
      <c r="A403" s="138">
        <f>Input!A403</f>
        <v>8307</v>
      </c>
      <c r="B403" s="138" t="str">
        <f>Input!B403</f>
        <v>Hu1-13</v>
      </c>
      <c r="C403" s="138">
        <f>Input!O403</f>
        <v>2.0964878580837896</v>
      </c>
      <c r="D403" s="138">
        <f>C403*Input!P403/100</f>
        <v>3.8944701066104474E-2</v>
      </c>
      <c r="E403" s="139">
        <f>Input!M403</f>
        <v>2.7208142559017539</v>
      </c>
      <c r="F403" s="140">
        <f>E403*Input!N403/100</f>
        <v>7.1191652618860012E-4</v>
      </c>
      <c r="G403" s="141">
        <f t="shared" si="1431"/>
        <v>375.14586960373379</v>
      </c>
      <c r="H403" s="140">
        <f>G403*Input!L403/100</f>
        <v>3.9490024025840259E-2</v>
      </c>
      <c r="I403" s="138">
        <v>0</v>
      </c>
      <c r="J403" s="142">
        <f>(((C403*$G$4*0.000000001*Input!G403*(234/233))-(I403*0.000000000000001))/Input!F403)*1000000000000</f>
        <v>761.07440313349366</v>
      </c>
      <c r="K403" s="138">
        <f>J403*Input!P403/100</f>
        <v>14.137842489671693</v>
      </c>
      <c r="L403" s="143">
        <f t="shared" si="1432"/>
        <v>10.525105777122755</v>
      </c>
      <c r="M403" s="144">
        <f>L403*Input!P403/100</f>
        <v>0.19551608496021763</v>
      </c>
      <c r="N403" s="138">
        <v>0</v>
      </c>
      <c r="O403" s="142">
        <f>(((G403*$D$4*0.000000001*Input!G403*(238/236))-(N403*0.000000001))/Input!F403)*1000000</f>
        <v>13.718669344530117</v>
      </c>
      <c r="P403" s="138">
        <f>O403*Input!N403/100</f>
        <v>3.5895678664955443E-3</v>
      </c>
      <c r="Q403" s="145">
        <f t="shared" si="1433"/>
        <v>10.235487946272141</v>
      </c>
      <c r="R403" s="146">
        <f>Q403*Input!N403/100</f>
        <v>2.6781736411257877E-3</v>
      </c>
      <c r="S403" s="144">
        <f>Input!S403*0.0000028263/0.000000000155125</f>
        <v>1.0011153791493246</v>
      </c>
      <c r="T403" s="138">
        <f>S403*Input!T403/100</f>
        <v>3.8692578458661207E-3</v>
      </c>
      <c r="U403" s="144">
        <f>S403</f>
        <v>1.0011153791493246</v>
      </c>
      <c r="V403" s="138">
        <f>U403*Input!T403/100</f>
        <v>3.8692578458661207E-3</v>
      </c>
      <c r="W403" s="147">
        <v>0</v>
      </c>
      <c r="X403" s="142">
        <f>((($L$4*0.000000001*Input!G403/Input!W403*(232/229))-(W403*0.000000001))/Input!F403)*1000000000</f>
        <v>0.86786274853824585</v>
      </c>
      <c r="Y403" s="142">
        <f>X403*Input!X403/100</f>
        <v>8.7354019200829025E-3</v>
      </c>
      <c r="Z403" s="142">
        <f t="shared" si="1434"/>
        <v>2.1190725109250817E-4</v>
      </c>
      <c r="AA403" s="142">
        <f>Z403*Input!X403/100</f>
        <v>2.1329352033957125E-6</v>
      </c>
      <c r="AB403" s="143">
        <v>0</v>
      </c>
      <c r="AC403" s="143">
        <v>0</v>
      </c>
      <c r="AD403" s="142">
        <f>(((Input!G403*$L$4*0.000000001*Input!U403*(230/229))-((AB403*0.000000000000001)+(Input!G403*AC403*0.000000000000001)))/Input!F403)*1000000000000</f>
        <v>224.15791157253065</v>
      </c>
      <c r="AE403" s="142">
        <f>AD403*Input!V403/100</f>
        <v>1.1564613256324474</v>
      </c>
      <c r="AF403" s="142">
        <f t="shared" si="1435"/>
        <v>10.219028262571133</v>
      </c>
      <c r="AG403" s="142">
        <f>AF403*Input!V403/100</f>
        <v>5.2721364542979973E-2</v>
      </c>
      <c r="AH403" s="138">
        <f t="shared" si="1436"/>
        <v>48224.061280989452</v>
      </c>
      <c r="AI403" s="147">
        <f t="shared" si="1437"/>
        <v>545.44237067665063</v>
      </c>
      <c r="AJ403" s="144">
        <f t="shared" si="1438"/>
        <v>1.1153791493245802</v>
      </c>
      <c r="AK403" s="147">
        <f t="shared" si="1439"/>
        <v>3.8692578458661209</v>
      </c>
      <c r="AL403" s="147">
        <f t="shared" si="1440"/>
        <v>0.99839190043626569</v>
      </c>
      <c r="AM403" s="147">
        <f t="shared" si="1441"/>
        <v>5.1574606371050406E-3</v>
      </c>
      <c r="AN403" s="138">
        <f>AF403/Q403</f>
        <v>0.99839190043626569</v>
      </c>
      <c r="AO403" s="142">
        <f t="shared" si="1442"/>
        <v>5.1574606371050406E-3</v>
      </c>
      <c r="AP403" s="138">
        <f t="shared" si="1443"/>
        <v>627.60760000000005</v>
      </c>
      <c r="AQ403" s="138" t="e">
        <f t="shared" si="1444"/>
        <v>#VALUE!</v>
      </c>
      <c r="AR403" s="138" t="e">
        <f t="shared" si="1445"/>
        <v>#VALUE!</v>
      </c>
      <c r="AS403" s="146">
        <f t="shared" si="1446"/>
        <v>2.0703189941197358E-5</v>
      </c>
      <c r="AT403" s="146">
        <f t="shared" si="1447"/>
        <v>2.0845667309496373E-7</v>
      </c>
      <c r="AU403" s="138">
        <v>0.75</v>
      </c>
      <c r="AV403" s="138">
        <f t="shared" si="1448"/>
        <v>0.375</v>
      </c>
      <c r="AW403" s="138">
        <f t="shared" si="1449"/>
        <v>627.60590000000002</v>
      </c>
      <c r="AX403" s="148">
        <f t="shared" si="1450"/>
        <v>283.97212428249998</v>
      </c>
      <c r="AY403" s="148">
        <f t="shared" si="1451"/>
        <v>256.12088001233366</v>
      </c>
      <c r="AZ403" s="138" t="str">
        <f>Input!B403</f>
        <v>Hu1-13</v>
      </c>
      <c r="BA403" s="149">
        <f>Input!E403</f>
        <v>0</v>
      </c>
      <c r="BB403" s="138">
        <f t="shared" si="1452"/>
        <v>6.5731748259571336</v>
      </c>
      <c r="BC403" s="144">
        <f t="shared" si="1453"/>
        <v>23.404711330522989</v>
      </c>
      <c r="BD403" s="138">
        <f t="shared" si="1454"/>
        <v>627547.9</v>
      </c>
      <c r="BE403" s="150">
        <f t="shared" si="1455"/>
        <v>128060.44000616683</v>
      </c>
      <c r="BF403" s="151">
        <f t="shared" si="1456"/>
        <v>40.809189335589998</v>
      </c>
      <c r="BG403" s="152"/>
      <c r="BH403" s="152"/>
      <c r="BI403" s="152"/>
      <c r="BJ403" s="152"/>
      <c r="BK403" s="152"/>
      <c r="BL403" s="152"/>
      <c r="BM403" s="156"/>
      <c r="BN403" s="152"/>
      <c r="BO403" s="152"/>
      <c r="BP403" s="152"/>
      <c r="BQ403" s="152"/>
      <c r="BR403" s="152"/>
      <c r="BS403" s="152"/>
      <c r="BT403" s="152"/>
      <c r="BU403" s="152"/>
      <c r="BV403" s="152"/>
      <c r="BW403" s="152"/>
      <c r="BX403" s="152"/>
      <c r="BY403" s="152"/>
      <c r="BZ403" s="152"/>
      <c r="CA403" s="152"/>
      <c r="CB403" s="152"/>
      <c r="CC403" s="152"/>
      <c r="CD403" s="152"/>
      <c r="CE403" s="152"/>
      <c r="CF403" s="152"/>
      <c r="CG403" s="152"/>
      <c r="CH403" s="152"/>
      <c r="CI403" s="152"/>
      <c r="CJ403" s="152"/>
      <c r="CK403" s="152"/>
      <c r="CL403" s="152"/>
      <c r="CM403" s="152"/>
      <c r="CN403" s="152"/>
      <c r="CO403" s="152"/>
      <c r="CP403" s="152"/>
      <c r="CQ403" s="152"/>
      <c r="CR403" s="152"/>
      <c r="CS403" s="152"/>
      <c r="CT403" s="152"/>
      <c r="CU403" s="152"/>
      <c r="CV403" s="152"/>
      <c r="CW403" s="152"/>
      <c r="CX403" s="152"/>
      <c r="CY403" s="152"/>
      <c r="CZ403" s="152"/>
      <c r="DA403" s="152"/>
      <c r="DB403" s="152"/>
      <c r="DC403" s="152"/>
      <c r="DD403" s="152"/>
      <c r="DE403" s="152"/>
    </row>
    <row r="404" spans="1:109" ht="15" customHeight="1" x14ac:dyDescent="0.2">
      <c r="A404" s="9">
        <f>Input!A404</f>
        <v>8346</v>
      </c>
      <c r="B404" s="9" t="str">
        <f>Input!B404</f>
        <v>Nau7-27</v>
      </c>
      <c r="C404" s="9">
        <f>Input!O404</f>
        <v>11.03617230036282</v>
      </c>
      <c r="D404" s="9">
        <f>C404*Input!P404/100</f>
        <v>0.67038265104364225</v>
      </c>
      <c r="E404" s="11">
        <f>Input!M404</f>
        <v>6.4252117128797748</v>
      </c>
      <c r="F404" s="12">
        <f>E404*Input!N404/100</f>
        <v>5.1843212331532341E-3</v>
      </c>
      <c r="G404" s="13">
        <f t="shared" si="1431"/>
        <v>885.90819097186329</v>
      </c>
      <c r="H404" s="12">
        <f>G404*Input!L404/100</f>
        <v>0.14020747768777911</v>
      </c>
      <c r="I404" s="9">
        <v>0.3</v>
      </c>
      <c r="J404" s="21">
        <f>(((C404*$G$4*0.000000001*Input!G404*(234/233))-(I404*0.000000000000001))/Input!F404)*1000000000000</f>
        <v>191.93313194801905</v>
      </c>
      <c r="K404" s="9">
        <f>J404*Input!P404/100</f>
        <v>11.658810529280352</v>
      </c>
      <c r="L404" s="14">
        <f t="shared" si="1432"/>
        <v>2.6542957003548415</v>
      </c>
      <c r="M404" s="22">
        <f>L404*Input!P404/100</f>
        <v>0.16123287493428506</v>
      </c>
      <c r="N404" s="9">
        <v>5.0000000000000001E-3</v>
      </c>
      <c r="O404" s="21">
        <f>(((G404*$D$4*0.000000001*Input!G404*(238/236))-(N404*0.000000001))/Input!F404)*1000000</f>
        <v>1.5520083451326714</v>
      </c>
      <c r="P404" s="58">
        <f>O404*Input!N404/100</f>
        <v>1.2522715479667923E-3</v>
      </c>
      <c r="Q404" s="66">
        <f t="shared" si="1433"/>
        <v>1.1579521533881925</v>
      </c>
      <c r="R404" s="67">
        <f>Q404*Input!N404/100</f>
        <v>9.3431877485874917E-4</v>
      </c>
      <c r="S404" s="65">
        <f>Input!S404*0.0000028263/0.000000000155125</f>
        <v>2.0578547865030878</v>
      </c>
      <c r="T404" s="9">
        <f>S404*Input!T404/100</f>
        <v>5.2199706347093363E-3</v>
      </c>
      <c r="U404" s="9">
        <f>S404*1/((U403+U405)/2)</f>
        <v>2.0537355688056249</v>
      </c>
      <c r="V404" s="9">
        <f>U404*Input!T404/100</f>
        <v>5.2095217947038331E-3</v>
      </c>
      <c r="W404" s="3">
        <v>3.0000000000000001E-3</v>
      </c>
      <c r="X404" s="21">
        <f>((($L$4*0.000000001*Input!G404/Input!W404*(232/229))-(W404*0.000000001))/Input!F404)*1000000000</f>
        <v>0.89073715364820694</v>
      </c>
      <c r="Y404" s="21">
        <f>X404*Input!X404/100</f>
        <v>1.6889125630918708E-3</v>
      </c>
      <c r="Z404" s="21">
        <f t="shared" si="1434"/>
        <v>2.1749252631649097E-4</v>
      </c>
      <c r="AA404" s="21">
        <f>Z404*Input!X404/100</f>
        <v>4.1238412316141559E-7</v>
      </c>
      <c r="AB404" s="14">
        <v>0.05</v>
      </c>
      <c r="AC404" s="14">
        <v>0</v>
      </c>
      <c r="AD404" s="21">
        <f>(((Input!G404*$L$4*0.000000001*Input!U404*(230/229))-((AB404*0.000000000000001)+(Input!G404*AC404*0.000000000000001)))/Input!F404)*1000000000000</f>
        <v>5.3841703922666087E-2</v>
      </c>
      <c r="AE404" s="21">
        <f>AD404*Input!V404/100</f>
        <v>5.9521776670033114E-4</v>
      </c>
      <c r="AF404" s="21">
        <f t="shared" si="1435"/>
        <v>2.4545637949195498E-3</v>
      </c>
      <c r="AG404" s="21">
        <f>AF404*Input!V404/100</f>
        <v>2.7135099259376475E-5</v>
      </c>
      <c r="AH404" s="9">
        <f t="shared" si="1436"/>
        <v>11.285738579116579</v>
      </c>
      <c r="AI404" s="3">
        <f t="shared" si="1437"/>
        <v>0.12658515633557105</v>
      </c>
      <c r="AJ404" s="22">
        <f t="shared" si="1438"/>
        <v>1053.735568805625</v>
      </c>
      <c r="AK404" s="3">
        <f t="shared" si="1439"/>
        <v>5.209521794703833</v>
      </c>
      <c r="AL404" s="3">
        <f t="shared" si="1440"/>
        <v>2.1197454383045486E-3</v>
      </c>
      <c r="AM404" s="3">
        <f t="shared" si="1441"/>
        <v>2.349603091973354E-5</v>
      </c>
      <c r="AN404" s="9">
        <f>AL404*1/((AN403+AN405)/2)</f>
        <v>2.1205568573361738E-3</v>
      </c>
      <c r="AO404" s="21">
        <f t="shared" si="1442"/>
        <v>2.3505024983978905E-5</v>
      </c>
      <c r="AP404" s="58">
        <f t="shared" si="1443"/>
        <v>0.1128</v>
      </c>
      <c r="AQ404" s="58">
        <f t="shared" si="1444"/>
        <v>3.0999999999999999E-3</v>
      </c>
      <c r="AR404" s="58">
        <f t="shared" si="1445"/>
        <v>2.74822695035461</v>
      </c>
      <c r="AS404" s="67">
        <f t="shared" si="1446"/>
        <v>1.8782514085759352E-4</v>
      </c>
      <c r="AT404" s="67">
        <f t="shared" si="1447"/>
        <v>3.8703724627328498E-7</v>
      </c>
      <c r="AU404" s="58">
        <v>0.75</v>
      </c>
      <c r="AV404" s="58">
        <f t="shared" si="1448"/>
        <v>0.375</v>
      </c>
      <c r="AW404" s="58">
        <f t="shared" si="1449"/>
        <v>0.1053</v>
      </c>
      <c r="AX404" s="57">
        <f t="shared" si="1450"/>
        <v>3.7465772000000001E-3</v>
      </c>
      <c r="AY404" s="47">
        <f t="shared" si="1451"/>
        <v>3.9572000669665887E-3</v>
      </c>
      <c r="AZ404" s="9" t="str">
        <f>Input!B404</f>
        <v>Nau7-27</v>
      </c>
      <c r="BA404" s="48">
        <f>Input!E404</f>
        <v>27</v>
      </c>
      <c r="BB404" s="58">
        <f t="shared" si="1452"/>
        <v>1054.0492170754985</v>
      </c>
      <c r="BC404" s="22">
        <f t="shared" si="1453"/>
        <v>5.211084380848785</v>
      </c>
      <c r="BD404" s="9">
        <f t="shared" si="1454"/>
        <v>47.300000000000011</v>
      </c>
      <c r="BE404" s="49">
        <f t="shared" si="1455"/>
        <v>1.9786000334832943</v>
      </c>
      <c r="BF404" s="89">
        <f t="shared" si="1456"/>
        <v>3.7580247549540249</v>
      </c>
      <c r="BG404" s="85"/>
      <c r="BH404" s="85"/>
      <c r="BI404" s="85"/>
      <c r="BJ404" s="85"/>
      <c r="BK404" s="85"/>
      <c r="BL404" s="85"/>
      <c r="BM404" s="90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s="155" customFormat="1" ht="15" customHeight="1" x14ac:dyDescent="0.2">
      <c r="A405" s="138">
        <f>Input!A405</f>
        <v>8307</v>
      </c>
      <c r="B405" s="138" t="str">
        <f>Input!B405</f>
        <v>Hu1-13</v>
      </c>
      <c r="C405" s="138">
        <f>Input!O405</f>
        <v>2.1417562980497804</v>
      </c>
      <c r="D405" s="138">
        <f>C405*Input!P405/100</f>
        <v>3.8282894657823918E-2</v>
      </c>
      <c r="E405" s="139">
        <f>Input!M405</f>
        <v>2.7209487076486005</v>
      </c>
      <c r="F405" s="140">
        <f>E405*Input!N405/100</f>
        <v>6.8136097420437569E-4</v>
      </c>
      <c r="G405" s="141">
        <f t="shared" si="1431"/>
        <v>375.16440781058901</v>
      </c>
      <c r="H405" s="140">
        <f>G405*Input!L405/100</f>
        <v>3.6002910986418682E-2</v>
      </c>
      <c r="I405" s="138">
        <v>0</v>
      </c>
      <c r="J405" s="142">
        <f>(((C405*$G$4*0.000000001*Input!G405*(234/233))-(I405*0.000000000000001))/Input!F405)*1000000000000</f>
        <v>777.50791158194727</v>
      </c>
      <c r="K405" s="138">
        <f>J405*Input!P405/100</f>
        <v>13.897591197383063</v>
      </c>
      <c r="L405" s="143">
        <f t="shared" si="1432"/>
        <v>10.752369253593764</v>
      </c>
      <c r="M405" s="144">
        <f>L405*Input!P405/100</f>
        <v>0.19219358422439314</v>
      </c>
      <c r="N405" s="138">
        <v>0</v>
      </c>
      <c r="O405" s="142">
        <f>(((G405*$D$4*0.000000001*Input!G405*(238/236))-(N405*0.000000001))/Input!F405)*1000000</f>
        <v>13.719347266241892</v>
      </c>
      <c r="P405" s="138">
        <f>O405*Input!N405/100</f>
        <v>3.4355031362766682E-3</v>
      </c>
      <c r="Q405" s="145">
        <f t="shared" si="1433"/>
        <v>10.235993743105283</v>
      </c>
      <c r="R405" s="146">
        <f>Q405*Input!N405/100</f>
        <v>2.5632260722692119E-3</v>
      </c>
      <c r="S405" s="144">
        <f>Input!S405*0.0000028263/0.000000000155125</f>
        <v>1.0028960600642043</v>
      </c>
      <c r="T405" s="138">
        <f>S405*Input!T405/100</f>
        <v>3.7952417362341895E-3</v>
      </c>
      <c r="U405" s="144">
        <f>S405</f>
        <v>1.0028960600642043</v>
      </c>
      <c r="V405" s="138">
        <f>U405*Input!T405/100</f>
        <v>3.7952417362341895E-3</v>
      </c>
      <c r="W405" s="147">
        <v>0</v>
      </c>
      <c r="X405" s="142">
        <f>((($L$4*0.000000001*Input!G405/Input!W405*(232/229))-(W405*0.000000001))/Input!F405)*1000000000</f>
        <v>0.83847608094923198</v>
      </c>
      <c r="Y405" s="142">
        <f>X405*Input!X405/100</f>
        <v>9.4370395172981847E-3</v>
      </c>
      <c r="Z405" s="142">
        <f t="shared" si="1434"/>
        <v>2.0473186770608457E-4</v>
      </c>
      <c r="AA405" s="142">
        <f>Z405*Input!X405/100</f>
        <v>2.3042550287246257E-6</v>
      </c>
      <c r="AB405" s="143">
        <v>0</v>
      </c>
      <c r="AC405" s="143">
        <v>0</v>
      </c>
      <c r="AD405" s="142">
        <f>(((Input!G405*$L$4*0.000000001*Input!U405*(230/229))-((AB405*0.000000000000001)+(Input!G405*AC405*0.000000000000001)))/Input!F405)*1000000000000</f>
        <v>224.71929162725093</v>
      </c>
      <c r="AE405" s="142">
        <f>AD405*Input!V405/100</f>
        <v>1.3985194307645585</v>
      </c>
      <c r="AF405" s="142">
        <f t="shared" si="1435"/>
        <v>10.244620750496207</v>
      </c>
      <c r="AG405" s="142">
        <f>AF405*Input!V405/100</f>
        <v>6.3756436203741204E-2</v>
      </c>
      <c r="AH405" s="138">
        <f t="shared" si="1436"/>
        <v>50039.20916309669</v>
      </c>
      <c r="AI405" s="147">
        <f t="shared" si="1437"/>
        <v>643.55476137526171</v>
      </c>
      <c r="AJ405" s="144">
        <f t="shared" si="1438"/>
        <v>2.8960600642042866</v>
      </c>
      <c r="AK405" s="147">
        <f t="shared" si="1439"/>
        <v>3.7952417362341895</v>
      </c>
      <c r="AL405" s="147">
        <f t="shared" si="1440"/>
        <v>1.0008428109285172</v>
      </c>
      <c r="AM405" s="147">
        <f t="shared" si="1441"/>
        <v>6.233691523563456E-3</v>
      </c>
      <c r="AN405" s="138">
        <f>AF405/Q405</f>
        <v>1.0008428109285172</v>
      </c>
      <c r="AO405" s="142">
        <f t="shared" si="1442"/>
        <v>6.233691523563456E-3</v>
      </c>
      <c r="AP405" s="138">
        <f t="shared" si="1443"/>
        <v>625.0684</v>
      </c>
      <c r="AQ405" s="138" t="e">
        <f t="shared" si="1444"/>
        <v>#VALUE!</v>
      </c>
      <c r="AR405" s="138" t="e">
        <f t="shared" si="1445"/>
        <v>#VALUE!</v>
      </c>
      <c r="AS405" s="146">
        <f t="shared" si="1446"/>
        <v>2.0001171634555462E-5</v>
      </c>
      <c r="AT405" s="146">
        <f t="shared" si="1447"/>
        <v>2.2516868838548846E-7</v>
      </c>
      <c r="AU405" s="138">
        <v>0.75</v>
      </c>
      <c r="AV405" s="138">
        <f t="shared" si="1448"/>
        <v>0.375</v>
      </c>
      <c r="AW405" s="138">
        <f t="shared" si="1449"/>
        <v>625.06679999999994</v>
      </c>
      <c r="AX405" s="148">
        <f t="shared" si="1450"/>
        <v>285.61773120499998</v>
      </c>
      <c r="AY405" s="148">
        <f t="shared" si="1451"/>
        <v>270.82001720270802</v>
      </c>
      <c r="AZ405" s="138" t="str">
        <f>Input!B405</f>
        <v>Hu1-13</v>
      </c>
      <c r="BA405" s="149">
        <f>Input!E405</f>
        <v>0</v>
      </c>
      <c r="BB405" s="138">
        <f t="shared" si="1452"/>
        <v>16.945079751684592</v>
      </c>
      <c r="BC405" s="144">
        <f t="shared" si="1453"/>
        <v>26.081159810762827</v>
      </c>
      <c r="BD405" s="138">
        <f t="shared" si="1454"/>
        <v>625008.79999999993</v>
      </c>
      <c r="BE405" s="150">
        <f t="shared" si="1455"/>
        <v>135410.008601354</v>
      </c>
      <c r="BF405" s="151">
        <f t="shared" si="1456"/>
        <v>43.326572008417024</v>
      </c>
      <c r="BG405" s="152"/>
      <c r="BH405" s="152"/>
      <c r="BI405" s="152"/>
      <c r="BJ405" s="152"/>
      <c r="BK405" s="152"/>
      <c r="BL405" s="152"/>
      <c r="BM405" s="156"/>
      <c r="BN405" s="152"/>
      <c r="BO405" s="152"/>
      <c r="BP405" s="152"/>
      <c r="BQ405" s="152"/>
      <c r="BR405" s="152"/>
      <c r="BS405" s="152"/>
      <c r="BT405" s="152"/>
      <c r="BU405" s="152"/>
      <c r="BV405" s="152"/>
      <c r="BW405" s="152"/>
      <c r="BX405" s="152"/>
      <c r="BY405" s="152"/>
      <c r="BZ405" s="152"/>
      <c r="CA405" s="152"/>
      <c r="CB405" s="152"/>
      <c r="CC405" s="152"/>
      <c r="CD405" s="152"/>
      <c r="CE405" s="152"/>
      <c r="CF405" s="152"/>
      <c r="CG405" s="152"/>
      <c r="CH405" s="152"/>
      <c r="CI405" s="152"/>
      <c r="CJ405" s="152"/>
      <c r="CK405" s="152"/>
      <c r="CL405" s="152"/>
      <c r="CM405" s="152"/>
      <c r="CN405" s="152"/>
      <c r="CO405" s="152"/>
      <c r="CP405" s="152"/>
      <c r="CQ405" s="152"/>
      <c r="CR405" s="152"/>
      <c r="CS405" s="152"/>
      <c r="CT405" s="152"/>
      <c r="CU405" s="152"/>
      <c r="CV405" s="152"/>
      <c r="CW405" s="152"/>
      <c r="CX405" s="152"/>
      <c r="CY405" s="152"/>
      <c r="CZ405" s="152"/>
      <c r="DA405" s="152"/>
      <c r="DB405" s="152"/>
      <c r="DC405" s="152"/>
      <c r="DD405" s="152"/>
      <c r="DE405" s="152"/>
    </row>
    <row r="406" spans="1:109" x14ac:dyDescent="0.2">
      <c r="A406" s="85"/>
      <c r="B406" s="85"/>
      <c r="C406" s="85"/>
      <c r="D406" s="85"/>
      <c r="E406" s="86"/>
      <c r="F406" s="85"/>
      <c r="G406" s="87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  <c r="BB406" s="85"/>
      <c r="BC406" s="85"/>
      <c r="BD406" s="85"/>
      <c r="BE406" s="85"/>
      <c r="BF406" s="88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s="155" customFormat="1" ht="15" customHeight="1" x14ac:dyDescent="0.2">
      <c r="A407" s="138">
        <f>Input!A407</f>
        <v>8307</v>
      </c>
      <c r="B407" s="138" t="str">
        <f>Input!B407</f>
        <v>Hu1-13</v>
      </c>
      <c r="C407" s="138">
        <f>Input!O407</f>
        <v>2.0627317130882461</v>
      </c>
      <c r="D407" s="138">
        <f>C407*Input!P407/100</f>
        <v>7.3227854169508177E-3</v>
      </c>
      <c r="E407" s="139">
        <f>Input!M407</f>
        <v>2.7200881362095148</v>
      </c>
      <c r="F407" s="140">
        <f>E407*Input!N407/100</f>
        <v>1.7044320709223219E-4</v>
      </c>
      <c r="G407" s="141">
        <f t="shared" ref="G407:G411" si="1457">E407*137.88</f>
        <v>375.04575222056792</v>
      </c>
      <c r="H407" s="140">
        <f>G407*Input!L407/100</f>
        <v>1.6598468154616238E-2</v>
      </c>
      <c r="I407" s="138">
        <v>0</v>
      </c>
      <c r="J407" s="142">
        <f>(((C407*$G$4*0.000000001*Input!G407*(234/233))-(I407*0.000000000000001))/Input!F407)*1000000000000</f>
        <v>748.82012853537924</v>
      </c>
      <c r="K407" s="138">
        <f>J407*Input!P407/100</f>
        <v>2.6583433426485179</v>
      </c>
      <c r="L407" s="143">
        <f t="shared" ref="L407:L411" si="1458">(J407/234)*602200000000*0.0000028263/(365.2425*24*60)</f>
        <v>10.355638066954032</v>
      </c>
      <c r="M407" s="144">
        <f>L407*Input!P407/100</f>
        <v>3.6762956102700674E-2</v>
      </c>
      <c r="N407" s="138">
        <v>0</v>
      </c>
      <c r="O407" s="142">
        <f>(((G407*$D$4*0.000000001*Input!G407*(238/236))-(N407*0.000000001))/Input!F407)*1000000</f>
        <v>13.715008162609752</v>
      </c>
      <c r="P407" s="138">
        <f>O407*Input!N407/100</f>
        <v>8.5939493849962998E-4</v>
      </c>
      <c r="Q407" s="145">
        <f t="shared" ref="Q407:Q411" si="1459">(O407/238.05)*602200000000000000*0.00000000015512/(365.2425*24*60)</f>
        <v>10.23275634144416</v>
      </c>
      <c r="R407" s="146">
        <f>Q407*Input!N407/100</f>
        <v>6.4119385876207499E-4</v>
      </c>
      <c r="S407" s="144">
        <f>Input!S407*0.0000028263/0.000000000155125</f>
        <v>0.99990072964199439</v>
      </c>
      <c r="T407" s="138">
        <f>S407*Input!T407/100</f>
        <v>1.0924419312159609E-3</v>
      </c>
      <c r="U407" s="144">
        <f>S407</f>
        <v>0.99990072964199439</v>
      </c>
      <c r="V407" s="138">
        <f>U407*Input!T407/100</f>
        <v>1.0924419312159609E-3</v>
      </c>
      <c r="W407" s="147">
        <v>0</v>
      </c>
      <c r="X407" s="142">
        <f>((($L$4*0.000000001*Input!G407/Input!W407*(232/229))-(W407*0.000000001))/Input!F407)*1000000000</f>
        <v>0.932338667676886</v>
      </c>
      <c r="Y407" s="142">
        <f>X407*Input!X407/100</f>
        <v>3.5922298475560234E-3</v>
      </c>
      <c r="Z407" s="142">
        <f t="shared" ref="Z407:Z411" si="1460">(X407/232)*6.022E+23*0.000000001*0.000000000049475/(365.2425*24*60)</f>
        <v>2.2765042570087188E-4</v>
      </c>
      <c r="AA407" s="142">
        <f>Z407*Input!X407/100</f>
        <v>8.7711974453355673E-7</v>
      </c>
      <c r="AB407" s="143">
        <v>0</v>
      </c>
      <c r="AC407" s="143">
        <v>0</v>
      </c>
      <c r="AD407" s="142">
        <f>(((Input!G407*$L$4*0.000000001*Input!U407*(230/229))-((AB407*0.000000000000001)+(Input!G407*AC407*0.000000000000001)))/Input!F407)*1000000000000</f>
        <v>223.12949000421929</v>
      </c>
      <c r="AE407" s="142">
        <f>AD407*Input!V407/100</f>
        <v>0.64683488197114625</v>
      </c>
      <c r="AF407" s="142">
        <f t="shared" ref="AF407:AF411" si="1461">(AD407/230)*602200000000*0.0000091577/(365.2425*24*60)</f>
        <v>10.172144041538358</v>
      </c>
      <c r="AG407" s="142">
        <f>AF407*Input!V407/100</f>
        <v>2.9488247341835194E-2</v>
      </c>
      <c r="AH407" s="138">
        <f t="shared" ref="AH407:AH411" si="1462">AF407/Z407</f>
        <v>44683.176015248711</v>
      </c>
      <c r="AI407" s="147">
        <f t="shared" ref="AI407:AI411" si="1463">AH407*SQRT((AG407/AF407)^2+(AA407/Z407)^2)</f>
        <v>215.4487631452435</v>
      </c>
      <c r="AJ407" s="144">
        <f t="shared" ref="AJ407:AJ411" si="1464">(U407-1)*1000</f>
        <v>-9.9270358005609793E-2</v>
      </c>
      <c r="AK407" s="147">
        <f t="shared" ref="AK407:AK411" si="1465">V407*1000</f>
        <v>1.0924419312159608</v>
      </c>
      <c r="AL407" s="147">
        <f t="shared" ref="AL407:AL411" si="1466">AF407/Q407</f>
        <v>0.99407663997037499</v>
      </c>
      <c r="AM407" s="147">
        <f t="shared" ref="AM407:AM411" si="1467">AL407*SQRT((R407/Q407)^2+(AG407/AF407)^2)</f>
        <v>2.882423297141154E-3</v>
      </c>
      <c r="AN407" s="138">
        <f>AF407/Q407</f>
        <v>0.99407663997037499</v>
      </c>
      <c r="AO407" s="142">
        <f t="shared" ref="AO407:AO411" si="1468">AN407*SQRT((R407/Q407)^2+(AG407/AF407)^2)</f>
        <v>2.882423297141154E-3</v>
      </c>
      <c r="AP407" s="138">
        <f t="shared" ref="AP407:AP411" si="1469">ThU_Alter_Kombi(AN407,U407)</f>
        <v>562.66129999999998</v>
      </c>
      <c r="AQ407" s="138" t="e">
        <f t="shared" ref="AQ407:AQ411" si="1470">Montealter(AN407,AO407,U407,V407)</f>
        <v>#VALUE!</v>
      </c>
      <c r="AR407" s="138" t="e">
        <f t="shared" ref="AR407:AR411" si="1471">(AQ407/AP407)*100</f>
        <v>#VALUE!</v>
      </c>
      <c r="AS407" s="146">
        <f t="shared" ref="AS407:AS411" si="1472">Z407/Q407</f>
        <v>2.2247224316175141E-5</v>
      </c>
      <c r="AT407" s="146">
        <f t="shared" ref="AT407:AT411" si="1473">AS407*SQRT((Y407/X407)^2+(P407/O407)^2)</f>
        <v>8.572819513990883E-8</v>
      </c>
      <c r="AU407" s="138">
        <v>0.75</v>
      </c>
      <c r="AV407" s="138">
        <f t="shared" ref="AV407:AV411" si="1474">AU407/2</f>
        <v>0.375</v>
      </c>
      <c r="AW407" s="138">
        <f t="shared" ref="AW407:AW411" si="1475">marincorr_age(AN407,U407,AS407,AU407)</f>
        <v>562.65949999999998</v>
      </c>
      <c r="AX407" s="148">
        <f t="shared" ref="AX407:AX411" si="1476">marincorr_age_error(AN407, AO407, U407, V407, AS407, AT407, AU407, AV407)</f>
        <v>157.27195440080001</v>
      </c>
      <c r="AY407" s="148">
        <f t="shared" ref="AY407:AY411" si="1477">SQRT(((AU407*EXP(-0.0000091577*AW407*1000))/(0.0000091577*(EXP(-0.0000091577*AW407*1000)+(AJ407/1000)*EXP(-(0.0000091577-0.0000028263)*AW407*1000)-AS407*AU407*EXP(-0.0000091577*AW407*1000))))^2*AT407^2+((AS407*EXP(-0.0000091577*AW407*1000))/(0.0000091577*(EXP(-0.0000091577*AW407*1000)+(AJ407/1000)*EXP(-(0.0000091577-0.0000028263)*AW407*1000)-AS407*AU407*EXP(-0.0000091577*AW407*1000))))^2*AV407^2+((0.0000091577/(0.0000091577-0.0000028263))*(EXP(-(0.0000091577-0.0000028263)*AW407*1000)-1)/(0.0000091577*(EXP(-0.0000091577*AW407*1000)+(AJ407/1000)*EXP(-(0.0000091577-0.0000028263)*AW407*1000)-AS407*AU407*EXP(-0.0000091577*AW407*1000))))^2*T407^2+(1/(0.0000091577*(EXP(-0.0000091577*AW407*1000)+(AJ407/1000)*EXP(-(0.0000091577-0.0000028263)*AW407*1000)-AS407*AU407*EXP(-0.0000091577*AW407*1000))))^2*AO407^2)/1000</f>
        <v>61.687384388009121</v>
      </c>
      <c r="AZ407" s="138" t="str">
        <f>Input!B407</f>
        <v>Hu1-13</v>
      </c>
      <c r="BA407" s="149">
        <f>Input!E407</f>
        <v>0</v>
      </c>
      <c r="BB407" s="138">
        <f t="shared" ref="BB407:BB411" si="1478">((U407-1)*EXP(0.0000028263*AW407*1000))*1000</f>
        <v>-0.48691596991930325</v>
      </c>
      <c r="BC407" s="144">
        <f t="shared" ref="BC407:BC411" si="1479">SQRT((EXP(0.0000028263*AW407*1000)*V407)^2+((U407-1)*0.0000028263*EXP(0.0000028263*AW407*1000)*AX407*1000)^2)*1000</f>
        <v>5.3627404054679548</v>
      </c>
      <c r="BD407" s="138">
        <f t="shared" ref="BD407:BD411" si="1480">AW407*1000-58</f>
        <v>562601.5</v>
      </c>
      <c r="BE407" s="150">
        <f t="shared" ref="BE407:BE411" si="1481">AY407/2*1000</f>
        <v>30843.692194004561</v>
      </c>
      <c r="BF407" s="151">
        <f t="shared" ref="BF407:BF411" si="1482">AY407/AW407*100</f>
        <v>10.963537341502121</v>
      </c>
      <c r="BG407" s="152"/>
      <c r="BH407" s="152"/>
      <c r="BI407" s="152"/>
      <c r="BJ407" s="152"/>
      <c r="BK407" s="152"/>
      <c r="BL407" s="152"/>
      <c r="BM407" s="156"/>
      <c r="BN407" s="152"/>
      <c r="BO407" s="152"/>
      <c r="BP407" s="152"/>
      <c r="BQ407" s="152"/>
      <c r="BR407" s="152"/>
      <c r="BS407" s="152"/>
      <c r="BT407" s="152"/>
      <c r="BU407" s="152"/>
      <c r="BV407" s="152"/>
      <c r="BW407" s="152"/>
      <c r="BX407" s="152"/>
      <c r="BY407" s="152"/>
      <c r="BZ407" s="152"/>
      <c r="CA407" s="152"/>
      <c r="CB407" s="152"/>
      <c r="CC407" s="152"/>
      <c r="CD407" s="152"/>
      <c r="CE407" s="152"/>
      <c r="CF407" s="152"/>
      <c r="CG407" s="152"/>
      <c r="CH407" s="152"/>
      <c r="CI407" s="152"/>
      <c r="CJ407" s="152"/>
      <c r="CK407" s="152"/>
      <c r="CL407" s="152"/>
      <c r="CM407" s="152"/>
      <c r="CN407" s="152"/>
      <c r="CO407" s="152"/>
      <c r="CP407" s="152"/>
      <c r="CQ407" s="152"/>
      <c r="CR407" s="152"/>
      <c r="CS407" s="152"/>
      <c r="CT407" s="152"/>
      <c r="CU407" s="152"/>
      <c r="CV407" s="152"/>
      <c r="CW407" s="152"/>
      <c r="CX407" s="152"/>
      <c r="CY407" s="152"/>
      <c r="CZ407" s="152"/>
      <c r="DA407" s="152"/>
      <c r="DB407" s="152"/>
      <c r="DC407" s="152"/>
      <c r="DD407" s="152"/>
      <c r="DE407" s="152"/>
    </row>
    <row r="408" spans="1:109" ht="15" customHeight="1" x14ac:dyDescent="0.2">
      <c r="A408" s="9">
        <f>Input!A408</f>
        <v>8564</v>
      </c>
      <c r="B408" s="9" t="str">
        <f>Input!B408</f>
        <v>EH17-001S Base</v>
      </c>
      <c r="C408" s="9">
        <f>Input!O408</f>
        <v>2.1924430858066684</v>
      </c>
      <c r="D408" s="9">
        <f>C408*Input!P408/100</f>
        <v>6.0458522750613418E-3</v>
      </c>
      <c r="E408" s="11">
        <f>Input!M408</f>
        <v>2.0748312107766331</v>
      </c>
      <c r="F408" s="12">
        <f>E408*Input!N408/100</f>
        <v>1.1649336877025558E-4</v>
      </c>
      <c r="G408" s="13">
        <f t="shared" si="1457"/>
        <v>286.07772734188217</v>
      </c>
      <c r="H408" s="12">
        <f>G408*Input!L408/100</f>
        <v>1.2700368780501953E-2</v>
      </c>
      <c r="I408" s="9">
        <v>0.3</v>
      </c>
      <c r="J408" s="21">
        <f>(((C408*$G$4*0.000000001*Input!G408*(234/233))-(I408*0.000000000000001))/Input!F408)*1000000000000</f>
        <v>38.526159977526291</v>
      </c>
      <c r="K408" s="9">
        <f>J408*Input!P408/100</f>
        <v>0.10623923305347956</v>
      </c>
      <c r="L408" s="14">
        <f t="shared" si="1458"/>
        <v>0.53278878816621245</v>
      </c>
      <c r="M408" s="22">
        <f>L408*Input!P408/100</f>
        <v>1.4692113687761726E-3</v>
      </c>
      <c r="N408" s="9">
        <v>5.0000000000000001E-3</v>
      </c>
      <c r="O408" s="21">
        <f>(((G408*$D$4*0.000000001*Input!G408*(238/236))-(N408*0.000000001))/Input!F408)*1000000</f>
        <v>0.50638897381063963</v>
      </c>
      <c r="P408" s="58">
        <f>O408*Input!N408/100</f>
        <v>2.8431689845861315E-5</v>
      </c>
      <c r="Q408" s="66">
        <f t="shared" si="1459"/>
        <v>0.37781639803356959</v>
      </c>
      <c r="R408" s="67">
        <f>Q408*Input!N408/100</f>
        <v>2.1212860475093623E-5</v>
      </c>
      <c r="S408" s="65">
        <f>Input!S408*0.0000028263/0.000000000155125</f>
        <v>1.4020370589233668</v>
      </c>
      <c r="T408" s="9">
        <f>S408*Input!T408/100</f>
        <v>7.8134843671571672E-4</v>
      </c>
      <c r="U408" s="9">
        <f>S408*1/((U407+U409)/2)</f>
        <v>1.4023331769846676</v>
      </c>
      <c r="V408" s="9">
        <f>U408*Input!T408/100</f>
        <v>7.8151346187165546E-4</v>
      </c>
      <c r="W408" s="3">
        <v>3.0000000000000001E-3</v>
      </c>
      <c r="X408" s="21">
        <f>((($L$4*0.000000001*Input!G408/Input!W408*(232/229))-(W408*0.000000001))/Input!F408)*1000000000</f>
        <v>37.697127619248761</v>
      </c>
      <c r="Y408" s="21">
        <f>X408*Input!X408/100</f>
        <v>8.6684432729596181E-2</v>
      </c>
      <c r="Z408" s="21">
        <f t="shared" si="1460"/>
        <v>9.20455993915314E-3</v>
      </c>
      <c r="AA408" s="21">
        <f>Z408*Input!X408/100</f>
        <v>2.1165858176516339E-5</v>
      </c>
      <c r="AB408" s="14">
        <v>0.05</v>
      </c>
      <c r="AC408" s="14">
        <v>0</v>
      </c>
      <c r="AD408" s="21">
        <f>(((Input!G408*$L$4*0.000000001*Input!U408*(230/229))-((AB408*0.000000000000001)+(Input!G408*AC408*0.000000000000001)))/Input!F408)*1000000000000</f>
        <v>2.6462179640893546</v>
      </c>
      <c r="AE408" s="21">
        <f>AD408*Input!V408/100</f>
        <v>6.9138805445982839E-3</v>
      </c>
      <c r="AF408" s="21">
        <f t="shared" si="1461"/>
        <v>0.12063717035123547</v>
      </c>
      <c r="AG408" s="21">
        <f>AF408*Input!V408/100</f>
        <v>3.1519360701408642E-4</v>
      </c>
      <c r="AH408" s="9">
        <f t="shared" si="1462"/>
        <v>13.106239858147376</v>
      </c>
      <c r="AI408" s="3">
        <f t="shared" si="1463"/>
        <v>4.5616679466850447E-2</v>
      </c>
      <c r="AJ408" s="22">
        <f t="shared" si="1464"/>
        <v>402.33317698466766</v>
      </c>
      <c r="AK408" s="3">
        <f t="shared" si="1465"/>
        <v>0.78151346187165549</v>
      </c>
      <c r="AL408" s="3">
        <f t="shared" si="1466"/>
        <v>0.31930104404975207</v>
      </c>
      <c r="AM408" s="3">
        <f t="shared" si="1467"/>
        <v>8.3444333505202696E-4</v>
      </c>
      <c r="AN408" s="9">
        <f>AL408*1/((AN407+AN409)/2)</f>
        <v>0.32098963887641691</v>
      </c>
      <c r="AO408" s="21">
        <f t="shared" si="1468"/>
        <v>8.3885621350943118E-4</v>
      </c>
      <c r="AP408" s="58">
        <f t="shared" si="1469"/>
        <v>28.026800000000001</v>
      </c>
      <c r="AQ408" s="58">
        <f t="shared" si="1470"/>
        <v>7.51E-2</v>
      </c>
      <c r="AR408" s="58">
        <f t="shared" si="1471"/>
        <v>0.26795781180869738</v>
      </c>
      <c r="AS408" s="67">
        <f t="shared" si="1472"/>
        <v>2.4362521020951822E-2</v>
      </c>
      <c r="AT408" s="67">
        <f t="shared" si="1473"/>
        <v>5.6038241290298961E-5</v>
      </c>
      <c r="AU408" s="58">
        <v>0.75</v>
      </c>
      <c r="AV408" s="58">
        <f t="shared" si="1474"/>
        <v>0.375</v>
      </c>
      <c r="AW408" s="58">
        <f t="shared" si="1475"/>
        <v>26.627099999999999</v>
      </c>
      <c r="AX408" s="57">
        <f t="shared" si="1476"/>
        <v>0.70668199210000004</v>
      </c>
      <c r="AY408" s="47">
        <f t="shared" si="1477"/>
        <v>0.70982113779848488</v>
      </c>
      <c r="AZ408" s="9" t="str">
        <f>Input!B408</f>
        <v>EH17-001S Base</v>
      </c>
      <c r="BA408" s="48" t="str">
        <f>Input!E408</f>
        <v>Base</v>
      </c>
      <c r="BB408" s="58">
        <f t="shared" si="1478"/>
        <v>433.77966313529413</v>
      </c>
      <c r="BC408" s="22">
        <f t="shared" si="1479"/>
        <v>1.2085504609778361</v>
      </c>
      <c r="BD408" s="9">
        <f t="shared" si="1480"/>
        <v>26569.1</v>
      </c>
      <c r="BE408" s="49">
        <f t="shared" si="1481"/>
        <v>354.91056889924243</v>
      </c>
      <c r="BF408" s="89">
        <f t="shared" si="1482"/>
        <v>2.6657846246811894</v>
      </c>
      <c r="BG408" s="85"/>
      <c r="BH408" s="85"/>
      <c r="BI408" s="85"/>
      <c r="BJ408" s="85"/>
      <c r="BK408" s="85"/>
      <c r="BL408" s="85"/>
      <c r="BM408" s="90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s="155" customFormat="1" ht="15" customHeight="1" x14ac:dyDescent="0.2">
      <c r="A409" s="138">
        <f>Input!A409</f>
        <v>8307</v>
      </c>
      <c r="B409" s="138" t="str">
        <f>Input!B409</f>
        <v>Hu1-13</v>
      </c>
      <c r="C409" s="138">
        <f>Input!O409</f>
        <v>2.0653369771062771</v>
      </c>
      <c r="D409" s="138">
        <f>C409*Input!P409/100</f>
        <v>1.1070320925632773E-2</v>
      </c>
      <c r="E409" s="139">
        <f>Input!M409</f>
        <v>2.7204468840839584</v>
      </c>
      <c r="F409" s="140">
        <f>E409*Input!N409/100</f>
        <v>1.7649466338327566E-4</v>
      </c>
      <c r="G409" s="141">
        <f t="shared" si="1457"/>
        <v>375.09521637749617</v>
      </c>
      <c r="H409" s="140">
        <f>G409*Input!L409/100</f>
        <v>1.9019768112910961E-2</v>
      </c>
      <c r="I409" s="138">
        <v>0</v>
      </c>
      <c r="J409" s="142">
        <f>(((C409*$G$4*0.000000001*Input!G409*(234/233))-(I409*0.000000000000001))/Input!F409)*1000000000000</f>
        <v>749.76590065129335</v>
      </c>
      <c r="K409" s="138">
        <f>J409*Input!P409/100</f>
        <v>4.0187868765779662</v>
      </c>
      <c r="L409" s="143">
        <f t="shared" si="1458"/>
        <v>10.368717407843786</v>
      </c>
      <c r="M409" s="144">
        <f>L409*Input!P409/100</f>
        <v>5.5576901282642026E-2</v>
      </c>
      <c r="N409" s="138">
        <v>0</v>
      </c>
      <c r="O409" s="142">
        <f>(((G409*$D$4*0.000000001*Input!G409*(238/236))-(N409*0.000000001))/Input!F409)*1000000</f>
        <v>13.716817012095479</v>
      </c>
      <c r="P409" s="138">
        <f>O409*Input!N409/100</f>
        <v>8.8990710144115626E-4</v>
      </c>
      <c r="Q409" s="145">
        <f t="shared" si="1459"/>
        <v>10.234105922561891</v>
      </c>
      <c r="R409" s="146">
        <f>Q409*Input!N409/100</f>
        <v>6.6395895850749633E-4</v>
      </c>
      <c r="S409" s="144">
        <f>Input!S409*0.0000028263/0.000000000155125</f>
        <v>0.99967694837894838</v>
      </c>
      <c r="T409" s="138">
        <f>S409*Input!T409/100</f>
        <v>8.5813501943143541E-4</v>
      </c>
      <c r="U409" s="144">
        <f>S409</f>
        <v>0.99967694837894838</v>
      </c>
      <c r="V409" s="138">
        <f>U409*Input!T409/100</f>
        <v>8.5813501943143541E-4</v>
      </c>
      <c r="W409" s="147">
        <v>0</v>
      </c>
      <c r="X409" s="142">
        <f>((($L$4*0.000000001*Input!G409/Input!W409*(232/229))-(W409*0.000000001))/Input!F409)*1000000000</f>
        <v>0.92724929918097032</v>
      </c>
      <c r="Y409" s="142">
        <f>X409*Input!X409/100</f>
        <v>2.7877524600984738E-3</v>
      </c>
      <c r="Z409" s="142">
        <f t="shared" si="1460"/>
        <v>2.2640774753593994E-4</v>
      </c>
      <c r="AA409" s="142">
        <f>Z409*Input!X409/100</f>
        <v>6.8068938497572936E-7</v>
      </c>
      <c r="AB409" s="143">
        <v>0</v>
      </c>
      <c r="AC409" s="143">
        <v>0</v>
      </c>
      <c r="AD409" s="142">
        <f>(((Input!G409*$L$4*0.000000001*Input!U409*(230/229))-((AB409*0.000000000000001)+(Input!G409*AC409*0.000000000000001)))/Input!F409)*1000000000000</f>
        <v>223.45648695227763</v>
      </c>
      <c r="AE409" s="142">
        <f>AD409*Input!V409/100</f>
        <v>0.57883639674056564</v>
      </c>
      <c r="AF409" s="142">
        <f t="shared" si="1461"/>
        <v>10.18705134965227</v>
      </c>
      <c r="AG409" s="142">
        <f>AF409*Input!V409/100</f>
        <v>2.6388296786851159E-2</v>
      </c>
      <c r="AH409" s="138">
        <f t="shared" si="1462"/>
        <v>44994.27011893742</v>
      </c>
      <c r="AI409" s="147">
        <f t="shared" si="1463"/>
        <v>178.55949622116319</v>
      </c>
      <c r="AJ409" s="144">
        <f t="shared" si="1464"/>
        <v>-0.32305162105161767</v>
      </c>
      <c r="AK409" s="147">
        <f t="shared" si="1465"/>
        <v>0.85813501943143544</v>
      </c>
      <c r="AL409" s="147">
        <f t="shared" si="1466"/>
        <v>0.99540218038921346</v>
      </c>
      <c r="AM409" s="147">
        <f t="shared" si="1467"/>
        <v>2.5792748314770369E-3</v>
      </c>
      <c r="AN409" s="138">
        <f>AF409/Q409</f>
        <v>0.99540218038921346</v>
      </c>
      <c r="AO409" s="142">
        <f t="shared" si="1468"/>
        <v>2.5792748314770369E-3</v>
      </c>
      <c r="AP409" s="138">
        <f t="shared" si="1469"/>
        <v>599.14549999999997</v>
      </c>
      <c r="AQ409" s="138" t="e">
        <f t="shared" si="1470"/>
        <v>#VALUE!</v>
      </c>
      <c r="AR409" s="138" t="e">
        <f t="shared" si="1471"/>
        <v>#VALUE!</v>
      </c>
      <c r="AS409" s="146">
        <f t="shared" si="1472"/>
        <v>2.2122865372812514E-5</v>
      </c>
      <c r="AT409" s="146">
        <f t="shared" si="1473"/>
        <v>6.6527340637580361E-8</v>
      </c>
      <c r="AU409" s="138">
        <v>0.75</v>
      </c>
      <c r="AV409" s="138">
        <f t="shared" si="1474"/>
        <v>0.375</v>
      </c>
      <c r="AW409" s="138">
        <f t="shared" si="1475"/>
        <v>599.14359999999999</v>
      </c>
      <c r="AX409" s="148">
        <f t="shared" si="1476"/>
        <v>165.5240539559</v>
      </c>
      <c r="AY409" s="148">
        <f t="shared" si="1477"/>
        <v>75.29454548935702</v>
      </c>
      <c r="AZ409" s="138" t="str">
        <f>Input!B409</f>
        <v>Hu1-13</v>
      </c>
      <c r="BA409" s="149">
        <f>Input!E409</f>
        <v>0</v>
      </c>
      <c r="BB409" s="138">
        <f t="shared" si="1478"/>
        <v>-1.756663736133081</v>
      </c>
      <c r="BC409" s="144">
        <f t="shared" si="1479"/>
        <v>4.7381098220891165</v>
      </c>
      <c r="BD409" s="138">
        <f t="shared" si="1480"/>
        <v>599085.6</v>
      </c>
      <c r="BE409" s="150">
        <f t="shared" si="1481"/>
        <v>37647.272744678507</v>
      </c>
      <c r="BF409" s="151">
        <f t="shared" si="1482"/>
        <v>12.567028253219597</v>
      </c>
      <c r="BG409" s="152"/>
      <c r="BH409" s="152"/>
      <c r="BI409" s="152"/>
      <c r="BJ409" s="152"/>
      <c r="BK409" s="152"/>
      <c r="BL409" s="152"/>
      <c r="BM409" s="156"/>
      <c r="BN409" s="152"/>
      <c r="BO409" s="152"/>
      <c r="BP409" s="152"/>
      <c r="BQ409" s="152"/>
      <c r="BR409" s="152"/>
      <c r="BS409" s="152"/>
      <c r="BT409" s="152"/>
      <c r="BU409" s="152"/>
      <c r="BV409" s="152"/>
      <c r="BW409" s="152"/>
      <c r="BX409" s="152"/>
      <c r="BY409" s="152"/>
      <c r="BZ409" s="152"/>
      <c r="CA409" s="152"/>
      <c r="CB409" s="152"/>
      <c r="CC409" s="152"/>
      <c r="CD409" s="152"/>
      <c r="CE409" s="152"/>
      <c r="CF409" s="152"/>
      <c r="CG409" s="152"/>
      <c r="CH409" s="152"/>
      <c r="CI409" s="152"/>
      <c r="CJ409" s="152"/>
      <c r="CK409" s="152"/>
      <c r="CL409" s="152"/>
      <c r="CM409" s="152"/>
      <c r="CN409" s="152"/>
      <c r="CO409" s="152"/>
      <c r="CP409" s="152"/>
      <c r="CQ409" s="152"/>
      <c r="CR409" s="152"/>
      <c r="CS409" s="152"/>
      <c r="CT409" s="152"/>
      <c r="CU409" s="152"/>
      <c r="CV409" s="152"/>
      <c r="CW409" s="152"/>
      <c r="CX409" s="152"/>
      <c r="CY409" s="152"/>
      <c r="CZ409" s="152"/>
      <c r="DA409" s="152"/>
      <c r="DB409" s="152"/>
      <c r="DC409" s="152"/>
      <c r="DD409" s="152"/>
      <c r="DE409" s="152"/>
    </row>
    <row r="410" spans="1:109" ht="15" customHeight="1" x14ac:dyDescent="0.2">
      <c r="A410" s="9">
        <f>Input!A410</f>
        <v>8565</v>
      </c>
      <c r="B410" s="9" t="str">
        <f>Input!B410</f>
        <v>EH17-001S Top</v>
      </c>
      <c r="C410" s="9">
        <f>Input!O410</f>
        <v>1.4381448181103311</v>
      </c>
      <c r="D410" s="9">
        <f>C410*Input!P410/100</f>
        <v>3.2314975215614649E-3</v>
      </c>
      <c r="E410" s="11">
        <f>Input!M410</f>
        <v>1.4660971739696786</v>
      </c>
      <c r="F410" s="12">
        <f>E410*Input!N410/100</f>
        <v>8.1207401798184998E-5</v>
      </c>
      <c r="G410" s="13">
        <f t="shared" si="1457"/>
        <v>202.14547834693929</v>
      </c>
      <c r="H410" s="12">
        <f>G410*Input!L410/100</f>
        <v>8.6442859835172067E-3</v>
      </c>
      <c r="I410" s="9">
        <v>0.3</v>
      </c>
      <c r="J410" s="21">
        <f>(((C410*$G$4*0.000000001*Input!G410*(234/233))-(I410*0.000000000000001))/Input!F410)*1000000000000</f>
        <v>41.425495405902431</v>
      </c>
      <c r="K410" s="9">
        <f>J410*Input!P410/100</f>
        <v>9.308268822991346E-2</v>
      </c>
      <c r="L410" s="14">
        <f t="shared" si="1458"/>
        <v>0.57288448963952276</v>
      </c>
      <c r="M410" s="22">
        <f>L410*Input!P410/100</f>
        <v>1.2872659172416508E-3</v>
      </c>
      <c r="N410" s="9">
        <v>5.0000000000000001E-3</v>
      </c>
      <c r="O410" s="21">
        <f>(((G410*$D$4*0.000000001*Input!G410*(238/236))-(N410*0.000000001))/Input!F410)*1000000</f>
        <v>0.58654581878305911</v>
      </c>
      <c r="P410" s="58">
        <f>O410*Input!N410/100</f>
        <v>3.2488884655572218E-5</v>
      </c>
      <c r="Q410" s="66">
        <f t="shared" si="1459"/>
        <v>0.43762135432501426</v>
      </c>
      <c r="R410" s="67">
        <f>Q410*Input!N410/100</f>
        <v>2.4239930195017417E-5</v>
      </c>
      <c r="S410" s="65">
        <f>Input!S410*0.0000028263/0.000000000155125</f>
        <v>1.3008720394246569</v>
      </c>
      <c r="T410" s="9">
        <f>S410*Input!T410/100</f>
        <v>8.8999081730089917E-4</v>
      </c>
      <c r="U410" s="9">
        <f>S410*1/((U409+U411)/2)</f>
        <v>1.301850131642758</v>
      </c>
      <c r="V410" s="9">
        <f>U410*Input!T410/100</f>
        <v>8.9065997849908148E-4</v>
      </c>
      <c r="W410" s="3">
        <v>3.0000000000000001E-3</v>
      </c>
      <c r="X410" s="21">
        <f>((($L$4*0.000000001*Input!G410/Input!W410*(232/229))-(W410*0.000000001))/Input!F410)*1000000000</f>
        <v>13.133223471920582</v>
      </c>
      <c r="Y410" s="21">
        <f>X410*Input!X410/100</f>
        <v>3.6998132318726389E-2</v>
      </c>
      <c r="Z410" s="21">
        <f t="shared" si="1460"/>
        <v>3.2067573917716682E-3</v>
      </c>
      <c r="AA410" s="21">
        <f>Z410*Input!X410/100</f>
        <v>9.03388528707277E-6</v>
      </c>
      <c r="AB410" s="14">
        <v>0.05</v>
      </c>
      <c r="AC410" s="14">
        <v>0</v>
      </c>
      <c r="AD410" s="21">
        <f>(((Input!G410*$L$4*0.000000001*Input!U410*(230/229))-((AB410*0.000000000000001)+(Input!G410*AC410*0.000000000000001)))/Input!F410)*1000000000000</f>
        <v>2.6270461672863958</v>
      </c>
      <c r="AE410" s="21">
        <f>AD410*Input!V410/100</f>
        <v>9.3556396816099237E-3</v>
      </c>
      <c r="AF410" s="21">
        <f t="shared" si="1461"/>
        <v>0.11976315643845721</v>
      </c>
      <c r="AG410" s="21">
        <f>AF410*Input!V410/100</f>
        <v>4.2650980128296185E-4</v>
      </c>
      <c r="AH410" s="9">
        <f t="shared" si="1462"/>
        <v>37.347121034401205</v>
      </c>
      <c r="AI410" s="3">
        <f t="shared" si="1463"/>
        <v>0.16958625937056948</v>
      </c>
      <c r="AJ410" s="22">
        <f t="shared" si="1464"/>
        <v>301.85013164275796</v>
      </c>
      <c r="AK410" s="3">
        <f t="shared" si="1465"/>
        <v>0.89065997849908152</v>
      </c>
      <c r="AL410" s="3">
        <f t="shared" si="1466"/>
        <v>0.27366844706008353</v>
      </c>
      <c r="AM410" s="3">
        <f t="shared" si="1467"/>
        <v>9.7472708422510854E-4</v>
      </c>
      <c r="AN410" s="9">
        <f>AL410*1/((AN409+AN411)/2)</f>
        <v>0.27508246172089457</v>
      </c>
      <c r="AO410" s="21">
        <f t="shared" si="1468"/>
        <v>9.7976339148738247E-4</v>
      </c>
      <c r="AP410" s="58">
        <f t="shared" si="1469"/>
        <v>25.680399999999999</v>
      </c>
      <c r="AQ410" s="58">
        <f t="shared" si="1470"/>
        <v>0.11020000000000001</v>
      </c>
      <c r="AR410" s="58">
        <f t="shared" si="1471"/>
        <v>0.42912104172832205</v>
      </c>
      <c r="AS410" s="67">
        <f t="shared" si="1472"/>
        <v>7.3276986145197603E-3</v>
      </c>
      <c r="AT410" s="67">
        <f t="shared" si="1473"/>
        <v>2.0647144446978762E-5</v>
      </c>
      <c r="AU410" s="58">
        <v>0.75</v>
      </c>
      <c r="AV410" s="58">
        <f t="shared" si="1474"/>
        <v>0.375</v>
      </c>
      <c r="AW410" s="58">
        <f t="shared" si="1475"/>
        <v>25.226299999999998</v>
      </c>
      <c r="AX410" s="57">
        <f t="shared" si="1476"/>
        <v>0.23254621040000001</v>
      </c>
      <c r="AY410" s="47">
        <f t="shared" si="1477"/>
        <v>0.25024568019516186</v>
      </c>
      <c r="AZ410" s="9" t="str">
        <f>Input!B410</f>
        <v>EH17-001S Top</v>
      </c>
      <c r="BA410" s="48" t="str">
        <f>Input!E410</f>
        <v>Top</v>
      </c>
      <c r="BB410" s="58">
        <f t="shared" si="1478"/>
        <v>324.15692438185567</v>
      </c>
      <c r="BC410" s="22">
        <f t="shared" si="1479"/>
        <v>0.97992064467836082</v>
      </c>
      <c r="BD410" s="9">
        <f t="shared" si="1480"/>
        <v>25168.3</v>
      </c>
      <c r="BE410" s="49">
        <f t="shared" si="1481"/>
        <v>125.12284009758093</v>
      </c>
      <c r="BF410" s="89">
        <f t="shared" si="1482"/>
        <v>0.99200310864122709</v>
      </c>
      <c r="BG410" s="85"/>
      <c r="BH410" s="85"/>
      <c r="BI410" s="85"/>
      <c r="BJ410" s="85"/>
      <c r="BK410" s="85"/>
      <c r="BL410" s="85"/>
      <c r="BM410" s="90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s="155" customFormat="1" ht="15" customHeight="1" x14ac:dyDescent="0.2">
      <c r="A411" s="138">
        <f>Input!A411</f>
        <v>8307</v>
      </c>
      <c r="B411" s="138" t="str">
        <f>Input!B411</f>
        <v>Hu1-13</v>
      </c>
      <c r="C411" s="138">
        <f>Input!O411</f>
        <v>2.0667177562447434</v>
      </c>
      <c r="D411" s="138">
        <f>C411*Input!P411/100</f>
        <v>8.7907997913605779E-3</v>
      </c>
      <c r="E411" s="139">
        <f>Input!M411</f>
        <v>2.720158014955147</v>
      </c>
      <c r="F411" s="140">
        <f>E411*Input!N411/100</f>
        <v>1.7767611858428997E-4</v>
      </c>
      <c r="G411" s="141">
        <f t="shared" si="1457"/>
        <v>375.05538710201563</v>
      </c>
      <c r="H411" s="140">
        <f>G411*Input!L411/100</f>
        <v>1.6897302969770531E-2</v>
      </c>
      <c r="I411" s="138">
        <v>0</v>
      </c>
      <c r="J411" s="142">
        <f>(((C411*$G$4*0.000000001*Input!G411*(234/233))-(I411*0.000000000000001))/Input!F411)*1000000000000</f>
        <v>750.26715595530823</v>
      </c>
      <c r="K411" s="138">
        <f>J411*Input!P411/100</f>
        <v>3.1912670891358892</v>
      </c>
      <c r="L411" s="143">
        <f t="shared" si="1458"/>
        <v>10.37564940434029</v>
      </c>
      <c r="M411" s="144">
        <f>L411*Input!P411/100</f>
        <v>4.4132904139090344E-2</v>
      </c>
      <c r="N411" s="138">
        <v>0</v>
      </c>
      <c r="O411" s="142">
        <f>(((G411*$D$4*0.000000001*Input!G411*(238/236))-(N411*0.000000001))/Input!F411)*1000000</f>
        <v>13.715360499563094</v>
      </c>
      <c r="P411" s="138">
        <f>O411*Input!N411/100</f>
        <v>8.9586413919664912E-4</v>
      </c>
      <c r="Q411" s="145">
        <f t="shared" si="1459"/>
        <v>10.23301921975607</v>
      </c>
      <c r="R411" s="146">
        <f>Q411*Input!N411/100</f>
        <v>6.6840349949106833E-4</v>
      </c>
      <c r="S411" s="144">
        <f>Input!S411*0.0000028263/0.000000000155125</f>
        <v>0.99882043285668287</v>
      </c>
      <c r="T411" s="138">
        <f>S411*Input!T411/100</f>
        <v>8.9557513078656389E-4</v>
      </c>
      <c r="U411" s="144">
        <f>S411</f>
        <v>0.99882043285668287</v>
      </c>
      <c r="V411" s="138">
        <f>U411*Input!T411/100</f>
        <v>8.9557513078656389E-4</v>
      </c>
      <c r="W411" s="147">
        <v>0</v>
      </c>
      <c r="X411" s="142">
        <f>((($L$4*0.000000001*Input!G411/Input!W411*(232/229))-(W411*0.000000001))/Input!F411)*1000000000</f>
        <v>0.93132480883069357</v>
      </c>
      <c r="Y411" s="142">
        <f>X411*Input!X411/100</f>
        <v>2.7560241666272573E-3</v>
      </c>
      <c r="Z411" s="142">
        <f t="shared" si="1460"/>
        <v>2.2740287038010911E-4</v>
      </c>
      <c r="AA411" s="142">
        <f>Z411*Input!X411/100</f>
        <v>6.7294224354966136E-7</v>
      </c>
      <c r="AB411" s="143">
        <v>0</v>
      </c>
      <c r="AC411" s="143">
        <v>0</v>
      </c>
      <c r="AD411" s="142">
        <f>(((Input!G411*$L$4*0.000000001*Input!U411*(230/229))-((AB411*0.000000000000001)+(Input!G411*AC411*0.000000000000001)))/Input!F411)*1000000000000</f>
        <v>223.18921032006409</v>
      </c>
      <c r="AE411" s="142">
        <f>AD411*Input!V411/100</f>
        <v>0.64343897682553475</v>
      </c>
      <c r="AF411" s="142">
        <f t="shared" si="1461"/>
        <v>10.174866602572168</v>
      </c>
      <c r="AG411" s="142">
        <f>AF411*Input!V411/100</f>
        <v>2.9333433039647222E-2</v>
      </c>
      <c r="AH411" s="138">
        <f t="shared" si="1462"/>
        <v>44743.791428686214</v>
      </c>
      <c r="AI411" s="147">
        <f t="shared" si="1463"/>
        <v>184.85444866050605</v>
      </c>
      <c r="AJ411" s="144">
        <f t="shared" si="1464"/>
        <v>-1.1795671433171284</v>
      </c>
      <c r="AK411" s="147">
        <f t="shared" si="1465"/>
        <v>0.89557513078656392</v>
      </c>
      <c r="AL411" s="147">
        <f t="shared" si="1466"/>
        <v>0.99431715939010146</v>
      </c>
      <c r="AM411" s="147">
        <f t="shared" si="1467"/>
        <v>2.867282899944713E-3</v>
      </c>
      <c r="AN411" s="138">
        <f>AF411/Q411</f>
        <v>0.99431715939010146</v>
      </c>
      <c r="AO411" s="142">
        <f t="shared" si="1468"/>
        <v>2.867282899944713E-3</v>
      </c>
      <c r="AP411" s="138">
        <f t="shared" si="1469"/>
        <v>602.54139999999995</v>
      </c>
      <c r="AQ411" s="138" t="e">
        <f t="shared" si="1470"/>
        <v>#VALUE!</v>
      </c>
      <c r="AR411" s="138" t="e">
        <f t="shared" si="1471"/>
        <v>#VALUE!</v>
      </c>
      <c r="AS411" s="146">
        <f t="shared" si="1472"/>
        <v>2.222246098600896E-5</v>
      </c>
      <c r="AT411" s="146">
        <f t="shared" si="1473"/>
        <v>6.5777864522453659E-8</v>
      </c>
      <c r="AU411" s="138">
        <v>0.75</v>
      </c>
      <c r="AV411" s="138">
        <f t="shared" si="1474"/>
        <v>0.375</v>
      </c>
      <c r="AW411" s="138">
        <f t="shared" si="1475"/>
        <v>602.53949999999998</v>
      </c>
      <c r="AX411" s="148">
        <f t="shared" si="1476"/>
        <v>211.14171707520001</v>
      </c>
      <c r="AY411" s="148">
        <f t="shared" si="1477"/>
        <v>85.82550512996923</v>
      </c>
      <c r="AZ411" s="138" t="str">
        <f>Input!B411</f>
        <v>Hu1-13</v>
      </c>
      <c r="BA411" s="149">
        <f>Input!E411</f>
        <v>0</v>
      </c>
      <c r="BB411" s="138">
        <f t="shared" si="1478"/>
        <v>-6.4760122818563701</v>
      </c>
      <c r="BC411" s="144">
        <f t="shared" si="1479"/>
        <v>6.2538179685365343</v>
      </c>
      <c r="BD411" s="138">
        <f t="shared" si="1480"/>
        <v>602481.5</v>
      </c>
      <c r="BE411" s="150">
        <f t="shared" si="1481"/>
        <v>42912.752564984614</v>
      </c>
      <c r="BF411" s="151">
        <f t="shared" si="1482"/>
        <v>14.243963280410535</v>
      </c>
      <c r="BG411" s="152"/>
      <c r="BH411" s="152"/>
      <c r="BI411" s="152"/>
      <c r="BJ411" s="152"/>
      <c r="BK411" s="152"/>
      <c r="BL411" s="152"/>
      <c r="BM411" s="156"/>
      <c r="BN411" s="152"/>
      <c r="BO411" s="152"/>
      <c r="BP411" s="152"/>
      <c r="BQ411" s="152"/>
      <c r="BR411" s="152"/>
      <c r="BS411" s="152"/>
      <c r="BT411" s="152"/>
      <c r="BU411" s="152"/>
      <c r="BV411" s="152"/>
      <c r="BW411" s="152"/>
      <c r="BX411" s="152"/>
      <c r="BY411" s="152"/>
      <c r="BZ411" s="152"/>
      <c r="CA411" s="152"/>
      <c r="CB411" s="152"/>
      <c r="CC411" s="152"/>
      <c r="CD411" s="152"/>
      <c r="CE411" s="152"/>
      <c r="CF411" s="152"/>
      <c r="CG411" s="152"/>
      <c r="CH411" s="152"/>
      <c r="CI411" s="152"/>
      <c r="CJ411" s="152"/>
      <c r="CK411" s="152"/>
      <c r="CL411" s="152"/>
      <c r="CM411" s="152"/>
      <c r="CN411" s="152"/>
      <c r="CO411" s="152"/>
      <c r="CP411" s="152"/>
      <c r="CQ411" s="152"/>
      <c r="CR411" s="152"/>
      <c r="CS411" s="152"/>
      <c r="CT411" s="152"/>
      <c r="CU411" s="152"/>
      <c r="CV411" s="152"/>
      <c r="CW411" s="152"/>
      <c r="CX411" s="152"/>
      <c r="CY411" s="152"/>
      <c r="CZ411" s="152"/>
      <c r="DA411" s="152"/>
      <c r="DB411" s="152"/>
      <c r="DC411" s="152"/>
      <c r="DD411" s="152"/>
      <c r="DE411" s="152"/>
    </row>
    <row r="412" spans="1:109" x14ac:dyDescent="0.2">
      <c r="A412" s="85"/>
      <c r="B412" s="85"/>
      <c r="C412" s="85"/>
      <c r="D412" s="85"/>
      <c r="E412" s="86"/>
      <c r="F412" s="85"/>
      <c r="G412" s="87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  <c r="BB412" s="85"/>
      <c r="BC412" s="85"/>
      <c r="BD412" s="85"/>
      <c r="BE412" s="85"/>
      <c r="BF412" s="88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  <c r="CM412" s="85"/>
      <c r="CN412" s="85"/>
      <c r="CO412" s="85"/>
      <c r="CP412" s="85"/>
      <c r="CQ412" s="85"/>
      <c r="CR412" s="85"/>
      <c r="CS412" s="85"/>
      <c r="CT412" s="85"/>
      <c r="CU412" s="85"/>
      <c r="CV412" s="85"/>
      <c r="CW412" s="85"/>
      <c r="CX412" s="85"/>
      <c r="CY412" s="85"/>
      <c r="CZ412" s="85"/>
      <c r="DA412" s="85"/>
      <c r="DB412" s="85"/>
      <c r="DC412" s="85"/>
      <c r="DD412" s="85"/>
      <c r="DE412" s="85"/>
    </row>
    <row r="413" spans="1:109" s="155" customFormat="1" ht="15" customHeight="1" x14ac:dyDescent="0.2">
      <c r="A413" s="138">
        <f>Input!A413</f>
        <v>8307</v>
      </c>
      <c r="B413" s="138" t="str">
        <f>Input!B413</f>
        <v>Hu1-13</v>
      </c>
      <c r="C413" s="138">
        <f>Input!O413</f>
        <v>2.0549546353134702</v>
      </c>
      <c r="D413" s="138">
        <f>C413*Input!P413/100</f>
        <v>9.1429169448889944E-3</v>
      </c>
      <c r="E413" s="139">
        <f>Input!M413</f>
        <v>2.7198834132067056</v>
      </c>
      <c r="F413" s="140">
        <f>E413*Input!N413/100</f>
        <v>1.7646725971305334E-4</v>
      </c>
      <c r="G413" s="141">
        <f t="shared" ref="G413:G417" si="1483">E413*137.88</f>
        <v>375.01752501294055</v>
      </c>
      <c r="H413" s="140">
        <f>G413*Input!L413/100</f>
        <v>1.8963581737953504E-2</v>
      </c>
      <c r="I413" s="138">
        <v>0</v>
      </c>
      <c r="J413" s="142">
        <f>(((C413*$G$4*0.000000001*Input!G413*(234/233))-(I413*0.000000000000001))/Input!F413)*1000000000000</f>
        <v>745.99686638161234</v>
      </c>
      <c r="K413" s="138">
        <f>J413*Input!P413/100</f>
        <v>3.3190938978728828</v>
      </c>
      <c r="L413" s="143">
        <f t="shared" ref="L413:L417" si="1484">(J413/234)*602200000000*0.0000028263/(365.2425*24*60)</f>
        <v>10.31659440357158</v>
      </c>
      <c r="M413" s="144">
        <f>L413*Input!P413/100</f>
        <v>4.5900655987752774E-2</v>
      </c>
      <c r="N413" s="138">
        <v>0</v>
      </c>
      <c r="O413" s="142">
        <f>(((G413*$D$4*0.000000001*Input!G413*(238/236))-(N413*0.000000001))/Input!F413)*1000000</f>
        <v>13.713975924860828</v>
      </c>
      <c r="P413" s="138">
        <f>O413*Input!N413/100</f>
        <v>8.8976892887395842E-4</v>
      </c>
      <c r="Q413" s="145">
        <f t="shared" ref="Q413:Q417" si="1485">(O413/238.05)*602200000000000000*0.00000000015512/(365.2425*24*60)</f>
        <v>10.231986189706301</v>
      </c>
      <c r="R413" s="146">
        <f>Q413*Input!N413/100</f>
        <v>6.6385586806843558E-4</v>
      </c>
      <c r="S413" s="144">
        <f>Input!S413*0.0000028263/0.000000000155125</f>
        <v>0.99892969075595905</v>
      </c>
      <c r="T413" s="138">
        <f>S413*Input!T413/100</f>
        <v>9.0927249284603832E-4</v>
      </c>
      <c r="U413" s="144">
        <f>S413</f>
        <v>0.99892969075595905</v>
      </c>
      <c r="V413" s="138">
        <f>U413*Input!T413/100</f>
        <v>9.0927249284603832E-4</v>
      </c>
      <c r="W413" s="147">
        <v>0</v>
      </c>
      <c r="X413" s="142">
        <f>((($L$4*0.000000001*Input!G413/Input!W413*(232/229))-(W413*0.000000001))/Input!F413)*1000000000</f>
        <v>0.92580003156232549</v>
      </c>
      <c r="Y413" s="142">
        <f>X413*Input!X413/100</f>
        <v>2.8755177571121492E-3</v>
      </c>
      <c r="Z413" s="142">
        <f t="shared" ref="Z413:Z417" si="1486">(X413/232)*6.022E+23*0.000000001*0.000000000049475/(365.2425*24*60)</f>
        <v>2.2605387785126728E-4</v>
      </c>
      <c r="AA413" s="142">
        <f>Z413*Input!X413/100</f>
        <v>7.021191592837183E-7</v>
      </c>
      <c r="AB413" s="143">
        <v>0</v>
      </c>
      <c r="AC413" s="143">
        <v>0</v>
      </c>
      <c r="AD413" s="142">
        <f>(((Input!G413*$L$4*0.000000001*Input!U413*(230/229))-((AB413*0.000000000000001)+(Input!G413*AC413*0.000000000000001)))/Input!F413)*1000000000000</f>
        <v>224.28240535304138</v>
      </c>
      <c r="AE413" s="142">
        <f>AD413*Input!V413/100</f>
        <v>0.69011324464667556</v>
      </c>
      <c r="AF413" s="142">
        <f t="shared" ref="AF413:AF417" si="1487">(AD413/230)*602200000000*0.0000091577/(365.2425*24*60)</f>
        <v>10.224703750233507</v>
      </c>
      <c r="AG413" s="142">
        <f>AF413*Input!V413/100</f>
        <v>3.1461244004038373E-2</v>
      </c>
      <c r="AH413" s="138">
        <f t="shared" ref="AH413:AH417" si="1488">AF413/Z413</f>
        <v>45231.268967484277</v>
      </c>
      <c r="AI413" s="147">
        <f t="shared" ref="AI413:AI417" si="1489">AH413*SQRT((AG413/AF413)^2+(AA413/Z413)^2)</f>
        <v>197.75402542552428</v>
      </c>
      <c r="AJ413" s="144">
        <f t="shared" ref="AJ413:AJ417" si="1490">(U413-1)*1000</f>
        <v>-1.0703092440409456</v>
      </c>
      <c r="AK413" s="147">
        <f t="shared" ref="AK413:AK417" si="1491">V413*1000</f>
        <v>0.90927249284603828</v>
      </c>
      <c r="AL413" s="147">
        <f t="shared" ref="AL413:AL417" si="1492">AF413/Q413</f>
        <v>0.99928826726915243</v>
      </c>
      <c r="AM413" s="147">
        <f t="shared" ref="AM413:AM417" si="1493">AL413*SQRT((R413/Q413)^2+(AG413/AF413)^2)</f>
        <v>3.0754769021069561E-3</v>
      </c>
      <c r="AN413" s="138">
        <f>AF413/Q413</f>
        <v>0.99928826726915243</v>
      </c>
      <c r="AO413" s="142">
        <f t="shared" ref="AO413:AO417" si="1494">AN413*SQRT((R413/Q413)^2+(AG413/AF413)^2)</f>
        <v>3.0754769021069561E-3</v>
      </c>
      <c r="AP413" s="138" t="str">
        <f t="shared" ref="AP413:AP417" si="1495">ThU_Alter_Kombi(AN413,U413)</f>
        <v>Out of range</v>
      </c>
      <c r="AQ413" s="138" t="e">
        <f t="shared" ref="AQ413:AQ417" si="1496">Montealter(AN413,AO413,U413,V413)</f>
        <v>#VALUE!</v>
      </c>
      <c r="AR413" s="138" t="e">
        <f t="shared" ref="AR413:AR417" si="1497">(AQ413/AP413)*100</f>
        <v>#VALUE!</v>
      </c>
      <c r="AS413" s="146">
        <f t="shared" ref="AS413:AS417" si="1498">Z413/Q413</f>
        <v>2.2092863854593996E-5</v>
      </c>
      <c r="AT413" s="146">
        <f t="shared" ref="AT413:AT417" si="1499">AS413*SQRT((Y413/X413)^2+(P413/O413)^2)</f>
        <v>6.8634995458459402E-8</v>
      </c>
      <c r="AU413" s="138">
        <v>0.75</v>
      </c>
      <c r="AV413" s="138">
        <f t="shared" ref="AV413:AV417" si="1500">AU413/2</f>
        <v>0.375</v>
      </c>
      <c r="AW413" s="138" t="str">
        <f t="shared" ref="AW413:AW417" si="1501">marincorr_age(AN413,U413,AS413,AU413)</f>
        <v>Out of range</v>
      </c>
      <c r="AX413" s="148">
        <f t="shared" ref="AX413:AX417" si="1502">marincorr_age_error(AN413, AO413, U413, V413, AS413, AT413, AU413, AV413)</f>
        <v>333.70514274049998</v>
      </c>
      <c r="AY413" s="148" t="e">
        <f t="shared" ref="AY413:AY417" si="1503">SQRT(((AU413*EXP(-0.0000091577*AW413*1000))/(0.0000091577*(EXP(-0.0000091577*AW413*1000)+(AJ413/1000)*EXP(-(0.0000091577-0.0000028263)*AW413*1000)-AS413*AU413*EXP(-0.0000091577*AW413*1000))))^2*AT413^2+((AS413*EXP(-0.0000091577*AW413*1000))/(0.0000091577*(EXP(-0.0000091577*AW413*1000)+(AJ413/1000)*EXP(-(0.0000091577-0.0000028263)*AW413*1000)-AS413*AU413*EXP(-0.0000091577*AW413*1000))))^2*AV413^2+((0.0000091577/(0.0000091577-0.0000028263))*(EXP(-(0.0000091577-0.0000028263)*AW413*1000)-1)/(0.0000091577*(EXP(-0.0000091577*AW413*1000)+(AJ413/1000)*EXP(-(0.0000091577-0.0000028263)*AW413*1000)-AS413*AU413*EXP(-0.0000091577*AW413*1000))))^2*T413^2+(1/(0.0000091577*(EXP(-0.0000091577*AW413*1000)+(AJ413/1000)*EXP(-(0.0000091577-0.0000028263)*AW413*1000)-AS413*AU413*EXP(-0.0000091577*AW413*1000))))^2*AO413^2)/1000</f>
        <v>#VALUE!</v>
      </c>
      <c r="AZ413" s="138" t="str">
        <f>Input!B413</f>
        <v>Hu1-13</v>
      </c>
      <c r="BA413" s="149">
        <f>Input!E413</f>
        <v>0</v>
      </c>
      <c r="BB413" s="138" t="e">
        <f t="shared" ref="BB413:BB417" si="1504">((U413-1)*EXP(0.0000028263*AW413*1000))*1000</f>
        <v>#VALUE!</v>
      </c>
      <c r="BC413" s="144" t="e">
        <f t="shared" ref="BC413:BC417" si="1505">SQRT((EXP(0.0000028263*AW413*1000)*V413)^2+((U413-1)*0.0000028263*EXP(0.0000028263*AW413*1000)*AX413*1000)^2)*1000</f>
        <v>#VALUE!</v>
      </c>
      <c r="BD413" s="138" t="e">
        <f t="shared" ref="BD413:BD417" si="1506">AW413*1000-58</f>
        <v>#VALUE!</v>
      </c>
      <c r="BE413" s="150" t="e">
        <f t="shared" ref="BE413:BE417" si="1507">AY413/2*1000</f>
        <v>#VALUE!</v>
      </c>
      <c r="BF413" s="151" t="e">
        <f t="shared" ref="BF413:BF417" si="1508">AY413/AW413*100</f>
        <v>#VALUE!</v>
      </c>
      <c r="BG413" s="152"/>
      <c r="BH413" s="152"/>
      <c r="BI413" s="152"/>
      <c r="BJ413" s="152"/>
      <c r="BK413" s="152"/>
      <c r="BL413" s="152"/>
      <c r="BM413" s="156"/>
      <c r="BN413" s="152"/>
      <c r="BO413" s="152"/>
      <c r="BP413" s="152"/>
      <c r="BQ413" s="152"/>
      <c r="BR413" s="152"/>
      <c r="BS413" s="152"/>
      <c r="BT413" s="152"/>
      <c r="BU413" s="152"/>
      <c r="BV413" s="152"/>
      <c r="BW413" s="152"/>
      <c r="BX413" s="152"/>
      <c r="BY413" s="152"/>
      <c r="BZ413" s="152"/>
      <c r="CA413" s="152"/>
      <c r="CB413" s="152"/>
      <c r="CC413" s="152"/>
      <c r="CD413" s="152"/>
      <c r="CE413" s="152"/>
      <c r="CF413" s="152"/>
      <c r="CG413" s="152"/>
      <c r="CH413" s="152"/>
      <c r="CI413" s="152"/>
      <c r="CJ413" s="152"/>
      <c r="CK413" s="152"/>
      <c r="CL413" s="152"/>
      <c r="CM413" s="152"/>
      <c r="CN413" s="152"/>
      <c r="CO413" s="152"/>
      <c r="CP413" s="152"/>
      <c r="CQ413" s="152"/>
      <c r="CR413" s="152"/>
      <c r="CS413" s="152"/>
      <c r="CT413" s="152"/>
      <c r="CU413" s="152"/>
      <c r="CV413" s="152"/>
      <c r="CW413" s="152"/>
      <c r="CX413" s="152"/>
      <c r="CY413" s="152"/>
      <c r="CZ413" s="152"/>
      <c r="DA413" s="152"/>
      <c r="DB413" s="152"/>
      <c r="DC413" s="152"/>
      <c r="DD413" s="152"/>
      <c r="DE413" s="152"/>
    </row>
    <row r="414" spans="1:109" ht="15" customHeight="1" x14ac:dyDescent="0.2">
      <c r="A414" s="9">
        <f>Input!A414</f>
        <v>8604</v>
      </c>
      <c r="B414" s="9" t="str">
        <f>Input!B414</f>
        <v>AJ1 17-14mm</v>
      </c>
      <c r="C414" s="9">
        <f>Input!O414</f>
        <v>3.1334476581721638</v>
      </c>
      <c r="D414" s="9">
        <f>C414*Input!P414/100</f>
        <v>1.098644517237787E-2</v>
      </c>
      <c r="E414" s="11">
        <f>Input!M414</f>
        <v>2.4815779571326639</v>
      </c>
      <c r="F414" s="12">
        <f>E414*Input!N414/100</f>
        <v>1.4012038558789943E-4</v>
      </c>
      <c r="G414" s="13">
        <f t="shared" si="1483"/>
        <v>342.15996872945169</v>
      </c>
      <c r="H414" s="12">
        <f>G414*Input!L414/100</f>
        <v>1.2655162665618457E-2</v>
      </c>
      <c r="I414" s="9">
        <v>0.3</v>
      </c>
      <c r="J414" s="21">
        <f>(((C414*$G$4*0.000000001*Input!G414*(234/233))-(I414*0.000000000000001))/Input!F414)*1000000000000</f>
        <v>49.003551049481395</v>
      </c>
      <c r="K414" s="9">
        <f>J414*Input!P414/100</f>
        <v>0.17181548428065907</v>
      </c>
      <c r="L414" s="14">
        <f t="shared" si="1484"/>
        <v>0.67768349076898349</v>
      </c>
      <c r="M414" s="22">
        <f>L414*Input!P414/100</f>
        <v>2.3760832564543848E-3</v>
      </c>
      <c r="N414" s="9">
        <v>5.0000000000000001E-3</v>
      </c>
      <c r="O414" s="21">
        <f>(((G414*$D$4*0.000000001*Input!G414*(238/236))-(N414*0.000000001))/Input!F414)*1000000</f>
        <v>0.53902094589600924</v>
      </c>
      <c r="P414" s="58">
        <f>O414*Input!N414/100</f>
        <v>3.0435402023868561E-5</v>
      </c>
      <c r="Q414" s="66">
        <f t="shared" si="1485"/>
        <v>0.4021630856426025</v>
      </c>
      <c r="R414" s="67">
        <f>Q414*Input!N414/100</f>
        <v>2.2707828487714266E-5</v>
      </c>
      <c r="S414" s="65">
        <f>Input!S414*0.0000028263/0.000000000155125</f>
        <v>1.684492572488635</v>
      </c>
      <c r="T414" s="9">
        <f>S414*Input!T414/100</f>
        <v>8.1548841218014793E-4</v>
      </c>
      <c r="U414" s="9">
        <f>S414*1/((U413+U415)/2)</f>
        <v>1.6854220206078159</v>
      </c>
      <c r="V414" s="9">
        <f>U414*Input!T414/100</f>
        <v>8.1593837211662592E-4</v>
      </c>
      <c r="W414" s="3">
        <v>3.0000000000000001E-3</v>
      </c>
      <c r="X414" s="21">
        <f>((($L$4*0.000000001*Input!G414/Input!W414*(232/229))-(W414*0.000000001))/Input!F414)*1000000000</f>
        <v>11.478461594006331</v>
      </c>
      <c r="Y414" s="21">
        <f>X414*Input!X414/100</f>
        <v>2.0334966924708275E-2</v>
      </c>
      <c r="Z414" s="21">
        <f t="shared" si="1486"/>
        <v>2.8027118887792878E-3</v>
      </c>
      <c r="AA414" s="21">
        <f>Z414*Input!X414/100</f>
        <v>4.9652170799241368E-6</v>
      </c>
      <c r="AB414" s="14">
        <v>0.05</v>
      </c>
      <c r="AC414" s="14">
        <v>0</v>
      </c>
      <c r="AD414" s="21">
        <f>(((Input!G414*$L$4*0.000000001*Input!U414*(230/229))-((AB414*0.000000000000001)+(Input!G414*AC414*0.000000000000001)))/Input!F414)*1000000000000</f>
        <v>15.367518434115468</v>
      </c>
      <c r="AE414" s="21">
        <f>AD414*Input!V414/100</f>
        <v>2.8448620869030453E-2</v>
      </c>
      <c r="AF414" s="21">
        <f t="shared" si="1487"/>
        <v>0.70058247822760944</v>
      </c>
      <c r="AG414" s="21">
        <f>AF414*Input!V414/100</f>
        <v>1.2969306265049043E-3</v>
      </c>
      <c r="AH414" s="9">
        <f t="shared" si="1488"/>
        <v>249.96592801151098</v>
      </c>
      <c r="AI414" s="3">
        <f t="shared" si="1489"/>
        <v>0.6404929094935824</v>
      </c>
      <c r="AJ414" s="22">
        <f t="shared" si="1490"/>
        <v>685.42202060781585</v>
      </c>
      <c r="AK414" s="3">
        <f t="shared" si="1491"/>
        <v>0.8159383721166259</v>
      </c>
      <c r="AL414" s="3">
        <f t="shared" si="1492"/>
        <v>1.7420357641929589</v>
      </c>
      <c r="AM414" s="3">
        <f t="shared" si="1493"/>
        <v>3.2263870358332082E-3</v>
      </c>
      <c r="AN414" s="9">
        <f>AL414*1/((AN413+AN415)/2)</f>
        <v>1.7444381144039656</v>
      </c>
      <c r="AO414" s="21">
        <f t="shared" si="1494"/>
        <v>3.2308363770784574E-3</v>
      </c>
      <c r="AP414" s="58">
        <f t="shared" si="1495"/>
        <v>279.11509999999998</v>
      </c>
      <c r="AQ414" s="58">
        <f t="shared" si="1496"/>
        <v>1.8082</v>
      </c>
      <c r="AR414" s="58">
        <f t="shared" si="1497"/>
        <v>0.64783309824513258</v>
      </c>
      <c r="AS414" s="67">
        <f t="shared" si="1498"/>
        <v>6.9690928601786797E-3</v>
      </c>
      <c r="AT414" s="67">
        <f t="shared" si="1499"/>
        <v>1.2352546917770483E-5</v>
      </c>
      <c r="AU414" s="58">
        <v>0.75</v>
      </c>
      <c r="AV414" s="58">
        <f t="shared" si="1500"/>
        <v>0.375</v>
      </c>
      <c r="AW414" s="58">
        <f t="shared" si="1501"/>
        <v>278.88729999999998</v>
      </c>
      <c r="AX414" s="57">
        <f t="shared" si="1502"/>
        <v>1.8571267048</v>
      </c>
      <c r="AY414" s="47">
        <f t="shared" si="1503"/>
        <v>1.8974484041584763</v>
      </c>
      <c r="AZ414" s="9" t="str">
        <f>Input!B414</f>
        <v>AJ1 17-14mm</v>
      </c>
      <c r="BA414" s="48">
        <f>Input!E414</f>
        <v>15.5</v>
      </c>
      <c r="BB414" s="58">
        <f t="shared" si="1504"/>
        <v>1507.5693231143471</v>
      </c>
      <c r="BC414" s="22">
        <f t="shared" si="1505"/>
        <v>8.1138840270013226</v>
      </c>
      <c r="BD414" s="9">
        <f t="shared" si="1506"/>
        <v>278829.3</v>
      </c>
      <c r="BE414" s="49">
        <f t="shared" si="1507"/>
        <v>948.72420207923813</v>
      </c>
      <c r="BF414" s="89">
        <f t="shared" si="1508"/>
        <v>0.68036386173141494</v>
      </c>
      <c r="BG414" s="85"/>
      <c r="BH414" s="85"/>
      <c r="BI414" s="85"/>
      <c r="BJ414" s="85"/>
      <c r="BK414" s="85"/>
      <c r="BL414" s="85"/>
      <c r="BM414" s="90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s="155" customFormat="1" ht="15" customHeight="1" x14ac:dyDescent="0.2">
      <c r="A415" s="138">
        <f>Input!A415</f>
        <v>8307</v>
      </c>
      <c r="B415" s="138" t="str">
        <f>Input!B415</f>
        <v>Hu1-13</v>
      </c>
      <c r="C415" s="138">
        <f>Input!O415</f>
        <v>2.0719935298759937</v>
      </c>
      <c r="D415" s="138">
        <f>C415*Input!P415/100</f>
        <v>8.3808587683528463E-3</v>
      </c>
      <c r="E415" s="139">
        <f>Input!M415</f>
        <v>2.7200190160651183</v>
      </c>
      <c r="F415" s="140">
        <f>E415*Input!N415/100</f>
        <v>1.9360689983734085E-4</v>
      </c>
      <c r="G415" s="141">
        <f t="shared" si="1483"/>
        <v>375.03622193505851</v>
      </c>
      <c r="H415" s="140">
        <f>G415*Input!L415/100</f>
        <v>2.1506747351124546E-2</v>
      </c>
      <c r="I415" s="138">
        <v>0</v>
      </c>
      <c r="J415" s="142">
        <f>(((C415*$G$4*0.000000001*Input!G415*(234/233))-(I415*0.000000000000001))/Input!F415)*1000000000000</f>
        <v>752.18238587280553</v>
      </c>
      <c r="K415" s="138">
        <f>J415*Input!P415/100</f>
        <v>3.0424488557258904</v>
      </c>
      <c r="L415" s="143">
        <f t="shared" si="1484"/>
        <v>10.402135641935686</v>
      </c>
      <c r="M415" s="144">
        <f>L415*Input!P415/100</f>
        <v>4.2074856145680101E-2</v>
      </c>
      <c r="N415" s="138">
        <v>0</v>
      </c>
      <c r="O415" s="142">
        <f>(((G415*$D$4*0.000000001*Input!G415*(238/236))-(N415*0.000000001))/Input!F415)*1000000</f>
        <v>13.71465965061414</v>
      </c>
      <c r="P415" s="138">
        <f>O415*Input!N415/100</f>
        <v>9.7618903456081702E-4</v>
      </c>
      <c r="Q415" s="145">
        <f t="shared" si="1485"/>
        <v>10.232496316930073</v>
      </c>
      <c r="R415" s="146">
        <f>Q415*Input!N415/100</f>
        <v>7.2833383804196596E-4</v>
      </c>
      <c r="S415" s="144">
        <f>Input!S415*0.0000028263/0.000000000155125</f>
        <v>0.99996738296466825</v>
      </c>
      <c r="T415" s="138">
        <f>S415*Input!T415/100</f>
        <v>8.3369954726265157E-4</v>
      </c>
      <c r="U415" s="144">
        <f>S415</f>
        <v>0.99996738296466825</v>
      </c>
      <c r="V415" s="138">
        <f>U415*Input!T415/100</f>
        <v>8.3369954726265157E-4</v>
      </c>
      <c r="W415" s="147">
        <v>0</v>
      </c>
      <c r="X415" s="142">
        <f>((($L$4*0.000000001*Input!G415/Input!W415*(232/229))-(W415*0.000000001))/Input!F415)*1000000000</f>
        <v>0.91736885063833917</v>
      </c>
      <c r="Y415" s="142">
        <f>X415*Input!X415/100</f>
        <v>3.0116632871064093E-3</v>
      </c>
      <c r="Z415" s="142">
        <f t="shared" si="1486"/>
        <v>2.2399522471046267E-4</v>
      </c>
      <c r="AA415" s="142">
        <f>Z415*Input!X415/100</f>
        <v>7.3536200218509766E-7</v>
      </c>
      <c r="AB415" s="143">
        <v>0</v>
      </c>
      <c r="AC415" s="143">
        <v>0</v>
      </c>
      <c r="AD415" s="142">
        <f>(((Input!G415*$L$4*0.000000001*Input!U415*(230/229))-((AB415*0.000000000000001)+(Input!G415*AC415*0.000000000000001)))/Input!F415)*1000000000000</f>
        <v>223.99487765579352</v>
      </c>
      <c r="AE415" s="142">
        <f>AD415*Input!V415/100</f>
        <v>0.68955354866412522</v>
      </c>
      <c r="AF415" s="142">
        <f t="shared" si="1487"/>
        <v>10.211595786995291</v>
      </c>
      <c r="AG415" s="142">
        <f>AF415*Input!V415/100</f>
        <v>3.1435728290477312E-2</v>
      </c>
      <c r="AH415" s="138">
        <f t="shared" si="1488"/>
        <v>45588.453058295549</v>
      </c>
      <c r="AI415" s="147">
        <f t="shared" si="1489"/>
        <v>205.17046657686836</v>
      </c>
      <c r="AJ415" s="144">
        <f t="shared" si="1490"/>
        <v>-3.2617035331750088E-2</v>
      </c>
      <c r="AK415" s="147">
        <f t="shared" si="1491"/>
        <v>0.83369954726265161</v>
      </c>
      <c r="AL415" s="147">
        <f t="shared" si="1492"/>
        <v>0.99795743587024788</v>
      </c>
      <c r="AM415" s="147">
        <f t="shared" si="1493"/>
        <v>3.0729676452535106E-3</v>
      </c>
      <c r="AN415" s="138">
        <f>AF415/Q415</f>
        <v>0.99795743587024788</v>
      </c>
      <c r="AO415" s="142">
        <f t="shared" si="1494"/>
        <v>3.0729676452535106E-3</v>
      </c>
      <c r="AP415" s="138">
        <f t="shared" si="1495"/>
        <v>678.8356</v>
      </c>
      <c r="AQ415" s="138" t="e">
        <f t="shared" si="1496"/>
        <v>#VALUE!</v>
      </c>
      <c r="AR415" s="138" t="e">
        <f t="shared" si="1497"/>
        <v>#VALUE!</v>
      </c>
      <c r="AS415" s="146">
        <f t="shared" si="1498"/>
        <v>2.1890574672365496E-5</v>
      </c>
      <c r="AT415" s="146">
        <f t="shared" si="1499"/>
        <v>7.1882246427579493E-8</v>
      </c>
      <c r="AU415" s="138">
        <v>0.75</v>
      </c>
      <c r="AV415" s="138">
        <f t="shared" si="1500"/>
        <v>0.375</v>
      </c>
      <c r="AW415" s="138">
        <f t="shared" si="1501"/>
        <v>678.8338</v>
      </c>
      <c r="AX415" s="148">
        <f t="shared" si="1502"/>
        <v>300.34728093519999</v>
      </c>
      <c r="AY415" s="148">
        <f t="shared" si="1503"/>
        <v>180.30479694298728</v>
      </c>
      <c r="AZ415" s="138" t="str">
        <f>Input!B415</f>
        <v>Hu1-13</v>
      </c>
      <c r="BA415" s="149">
        <f>Input!E415</f>
        <v>0</v>
      </c>
      <c r="BB415" s="138">
        <f t="shared" si="1504"/>
        <v>-0.22216551719390806</v>
      </c>
      <c r="BC415" s="144">
        <f t="shared" si="1505"/>
        <v>5.6817366873329389</v>
      </c>
      <c r="BD415" s="138">
        <f t="shared" si="1506"/>
        <v>678775.8</v>
      </c>
      <c r="BE415" s="150">
        <f t="shared" si="1507"/>
        <v>90152.398471493638</v>
      </c>
      <c r="BF415" s="151">
        <f t="shared" si="1508"/>
        <v>26.560963367320145</v>
      </c>
      <c r="BG415" s="152"/>
      <c r="BH415" s="152"/>
      <c r="BI415" s="152"/>
      <c r="BJ415" s="152"/>
      <c r="BK415" s="152"/>
      <c r="BL415" s="152"/>
      <c r="BM415" s="156"/>
      <c r="BN415" s="152"/>
      <c r="BO415" s="152"/>
      <c r="BP415" s="152"/>
      <c r="BQ415" s="152"/>
      <c r="BR415" s="152"/>
      <c r="BS415" s="152"/>
      <c r="BT415" s="152"/>
      <c r="BU415" s="152"/>
      <c r="BV415" s="152"/>
      <c r="BW415" s="152"/>
      <c r="BX415" s="152"/>
      <c r="BY415" s="152"/>
      <c r="BZ415" s="152"/>
      <c r="CA415" s="152"/>
      <c r="CB415" s="152"/>
      <c r="CC415" s="152"/>
      <c r="CD415" s="152"/>
      <c r="CE415" s="152"/>
      <c r="CF415" s="152"/>
      <c r="CG415" s="152"/>
      <c r="CH415" s="152"/>
      <c r="CI415" s="152"/>
      <c r="CJ415" s="152"/>
      <c r="CK415" s="152"/>
      <c r="CL415" s="152"/>
      <c r="CM415" s="152"/>
      <c r="CN415" s="152"/>
      <c r="CO415" s="152"/>
      <c r="CP415" s="152"/>
      <c r="CQ415" s="152"/>
      <c r="CR415" s="152"/>
      <c r="CS415" s="152"/>
      <c r="CT415" s="152"/>
      <c r="CU415" s="152"/>
      <c r="CV415" s="152"/>
      <c r="CW415" s="152"/>
      <c r="CX415" s="152"/>
      <c r="CY415" s="152"/>
      <c r="CZ415" s="152"/>
      <c r="DA415" s="152"/>
      <c r="DB415" s="152"/>
      <c r="DC415" s="152"/>
      <c r="DD415" s="152"/>
      <c r="DE415" s="152"/>
    </row>
    <row r="416" spans="1:109" ht="15" customHeight="1" x14ac:dyDescent="0.2">
      <c r="A416" s="9">
        <f>Input!A416</f>
        <v>8605</v>
      </c>
      <c r="B416" s="9" t="str">
        <f>Input!B416</f>
        <v>AJ1 18-20mm</v>
      </c>
      <c r="C416" s="9">
        <f>Input!O416</f>
        <v>2.1017783359494064</v>
      </c>
      <c r="D416" s="9">
        <f>C416*Input!P416/100</f>
        <v>7.0491051369454272E-3</v>
      </c>
      <c r="E416" s="11">
        <f>Input!M416</f>
        <v>1.6433340785491544</v>
      </c>
      <c r="F416" s="12">
        <f>E416*Input!N416/100</f>
        <v>7.4263330446333793E-4</v>
      </c>
      <c r="G416" s="13">
        <f t="shared" si="1483"/>
        <v>226.58290275035739</v>
      </c>
      <c r="H416" s="12">
        <f>G416*Input!L416/100</f>
        <v>6.0952959290132516E-2</v>
      </c>
      <c r="I416" s="9">
        <v>0.3</v>
      </c>
      <c r="J416" s="21">
        <f>(((C416*$G$4*0.000000001*Input!G416*(234/233))-(I416*0.000000000000001))/Input!F416)*1000000000000</f>
        <v>42.945250759567642</v>
      </c>
      <c r="K416" s="9">
        <f>J416*Input!P416/100</f>
        <v>0.14403307073765789</v>
      </c>
      <c r="L416" s="14">
        <f t="shared" si="1484"/>
        <v>0.59390160148406512</v>
      </c>
      <c r="M416" s="22">
        <f>L416*Input!P416/100</f>
        <v>1.9918726719439432E-3</v>
      </c>
      <c r="N416" s="9">
        <v>5.0000000000000001E-3</v>
      </c>
      <c r="O416" s="21">
        <f>(((G416*$D$4*0.000000001*Input!G416*(238/236))-(N416*0.000000001))/Input!F416)*1000000</f>
        <v>0.46636249631686194</v>
      </c>
      <c r="P416" s="58">
        <f>O416*Input!N416/100</f>
        <v>2.1075223001724118E-4</v>
      </c>
      <c r="Q416" s="66">
        <f t="shared" si="1485"/>
        <v>0.34795267600409707</v>
      </c>
      <c r="R416" s="67">
        <f>Q416*Input!N416/100</f>
        <v>1.5724206596258125E-4</v>
      </c>
      <c r="S416" s="65">
        <f>Input!S416*0.0000028263/0.000000000155125</f>
        <v>1.6971434969668799</v>
      </c>
      <c r="T416" s="9">
        <f>S416*Input!T416/100</f>
        <v>1.7939612916110903E-3</v>
      </c>
      <c r="U416" s="9">
        <f>S416*1/((U415+U417)/2)</f>
        <v>1.6971254152052686</v>
      </c>
      <c r="V416" s="9">
        <f>U416*Input!T416/100</f>
        <v>1.7939421783301727E-3</v>
      </c>
      <c r="W416" s="3">
        <v>3.0000000000000001E-3</v>
      </c>
      <c r="X416" s="21">
        <f>((($L$4*0.000000001*Input!G416/Input!W416*(232/229))-(W416*0.000000001))/Input!F416)*1000000000</f>
        <v>1.7561615887642912</v>
      </c>
      <c r="Y416" s="21">
        <f>X416*Input!X416/100</f>
        <v>4.3513478771745181E-3</v>
      </c>
      <c r="Z416" s="21">
        <f t="shared" si="1486"/>
        <v>4.2880441103861105E-4</v>
      </c>
      <c r="AA416" s="21">
        <f>Z416*Input!X416/100</f>
        <v>1.0624746467714506E-6</v>
      </c>
      <c r="AB416" s="14">
        <v>0.05</v>
      </c>
      <c r="AC416" s="14">
        <v>0</v>
      </c>
      <c r="AD416" s="21">
        <f>(((Input!G416*$L$4*0.000000001*Input!U416*(230/229))-((AB416*0.000000000000001)+(Input!G416*AC416*0.000000000000001)))/Input!F416)*1000000000000</f>
        <v>13.574014439231551</v>
      </c>
      <c r="AE416" s="21">
        <f>AD416*Input!V416/100</f>
        <v>3.7204117197578934E-2</v>
      </c>
      <c r="AF416" s="21">
        <f t="shared" si="1487"/>
        <v>0.61881927886436638</v>
      </c>
      <c r="AG416" s="21">
        <f>AF416*Input!V416/100</f>
        <v>1.6960807783179669E-3</v>
      </c>
      <c r="AH416" s="9">
        <f t="shared" si="1488"/>
        <v>1443.1271296055902</v>
      </c>
      <c r="AI416" s="3">
        <f t="shared" si="1489"/>
        <v>5.3320504938159816</v>
      </c>
      <c r="AJ416" s="22">
        <f t="shared" si="1490"/>
        <v>697.12541520526861</v>
      </c>
      <c r="AK416" s="3">
        <f t="shared" si="1491"/>
        <v>1.7939421783301726</v>
      </c>
      <c r="AL416" s="3">
        <f t="shared" si="1492"/>
        <v>1.7784581684236851</v>
      </c>
      <c r="AM416" s="3">
        <f t="shared" si="1493"/>
        <v>4.9402703688543699E-3</v>
      </c>
      <c r="AN416" s="9">
        <f>AL416*1/((AN415+AN417)/2)</f>
        <v>1.7846194196291962</v>
      </c>
      <c r="AO416" s="21">
        <f t="shared" si="1494"/>
        <v>4.9573853324256711E-3</v>
      </c>
      <c r="AP416" s="58">
        <f t="shared" si="1495"/>
        <v>294.47519999999997</v>
      </c>
      <c r="AQ416" s="58">
        <f t="shared" si="1496"/>
        <v>3.0211999999999999</v>
      </c>
      <c r="AR416" s="58">
        <f t="shared" si="1497"/>
        <v>1.025960760023255</v>
      </c>
      <c r="AS416" s="67">
        <f t="shared" si="1498"/>
        <v>1.2323641707918981E-3</v>
      </c>
      <c r="AT416" s="67">
        <f t="shared" si="1499"/>
        <v>3.1038741786197297E-6</v>
      </c>
      <c r="AU416" s="58">
        <v>0.75</v>
      </c>
      <c r="AV416" s="58">
        <f t="shared" si="1500"/>
        <v>0.375</v>
      </c>
      <c r="AW416" s="58">
        <f t="shared" si="1501"/>
        <v>294.43639999999999</v>
      </c>
      <c r="AX416" s="57">
        <f t="shared" si="1502"/>
        <v>3.3720918766999999</v>
      </c>
      <c r="AY416" s="47">
        <f t="shared" si="1503"/>
        <v>3.3736211982897912</v>
      </c>
      <c r="AZ416" s="9" t="str">
        <f>Input!B416</f>
        <v>AJ1 18-20mm</v>
      </c>
      <c r="BA416" s="48">
        <f>Input!E416</f>
        <v>19</v>
      </c>
      <c r="BB416" s="58">
        <f t="shared" si="1504"/>
        <v>1602.1967376759533</v>
      </c>
      <c r="BC416" s="22">
        <f t="shared" si="1505"/>
        <v>15.816639549098745</v>
      </c>
      <c r="BD416" s="9">
        <f t="shared" si="1506"/>
        <v>294378.39999999997</v>
      </c>
      <c r="BE416" s="49">
        <f t="shared" si="1507"/>
        <v>1686.8105991448956</v>
      </c>
      <c r="BF416" s="89">
        <f t="shared" si="1508"/>
        <v>1.14578944664783</v>
      </c>
      <c r="BG416" s="85"/>
      <c r="BH416" s="85"/>
      <c r="BI416" s="85"/>
      <c r="BJ416" s="85"/>
      <c r="BK416" s="85"/>
      <c r="BL416" s="85"/>
      <c r="BM416" s="90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s="155" customFormat="1" ht="15" customHeight="1" x14ac:dyDescent="0.2">
      <c r="A417" s="138">
        <f>Input!A417</f>
        <v>8307</v>
      </c>
      <c r="B417" s="138" t="str">
        <f>Input!B417</f>
        <v>Hu1-13</v>
      </c>
      <c r="C417" s="138">
        <f>Input!O417</f>
        <v>2.0650341906159451</v>
      </c>
      <c r="D417" s="138">
        <f>C417*Input!P417/100</f>
        <v>5.9159823985516476E-3</v>
      </c>
      <c r="E417" s="139">
        <f>Input!M417</f>
        <v>2.7198772570959244</v>
      </c>
      <c r="F417" s="140">
        <f>E417*Input!N417/100</f>
        <v>2.1463964851731299E-4</v>
      </c>
      <c r="G417" s="141">
        <f t="shared" si="1483"/>
        <v>375.01667620838606</v>
      </c>
      <c r="H417" s="140">
        <f>G417*Input!L417/100</f>
        <v>2.5322365349856723E-2</v>
      </c>
      <c r="I417" s="138">
        <v>0</v>
      </c>
      <c r="J417" s="142">
        <f>(((C417*$G$4*0.000000001*Input!G417*(234/233))-(I417*0.000000000000001))/Input!F417)*1000000000000</f>
        <v>749.65598203358354</v>
      </c>
      <c r="K417" s="138">
        <f>J417*Input!P417/100</f>
        <v>2.1476407581207178</v>
      </c>
      <c r="L417" s="143">
        <f t="shared" si="1484"/>
        <v>10.367197313259723</v>
      </c>
      <c r="M417" s="144">
        <f>L417*Input!P417/100</f>
        <v>2.9700310583846895E-2</v>
      </c>
      <c r="N417" s="138">
        <v>0</v>
      </c>
      <c r="O417" s="142">
        <f>(((G417*$D$4*0.000000001*Input!G417*(238/236))-(N417*0.000000001))/Input!F417)*1000000</f>
        <v>13.713944885017485</v>
      </c>
      <c r="P417" s="138">
        <f>O417*Input!N417/100</f>
        <v>1.0822386569932416E-3</v>
      </c>
      <c r="Q417" s="145">
        <f t="shared" si="1485"/>
        <v>10.231963030904641</v>
      </c>
      <c r="R417" s="146">
        <f>Q417*Input!N417/100</f>
        <v>8.0745737435976436E-4</v>
      </c>
      <c r="S417" s="144">
        <f>Input!S417*0.0000028263/0.000000000155125</f>
        <v>1.0000539257276058</v>
      </c>
      <c r="T417" s="138">
        <f>S417*Input!T417/100</f>
        <v>7.5332001801289351E-4</v>
      </c>
      <c r="U417" s="144">
        <f>S417</f>
        <v>1.0000539257276058</v>
      </c>
      <c r="V417" s="138">
        <f>U417*Input!T417/100</f>
        <v>7.5332001801289351E-4</v>
      </c>
      <c r="W417" s="147">
        <v>0</v>
      </c>
      <c r="X417" s="142">
        <f>((($L$4*0.000000001*Input!G417/Input!W417*(232/229))-(W417*0.000000001))/Input!F417)*1000000000</f>
        <v>0.90973353784570432</v>
      </c>
      <c r="Y417" s="142">
        <f>X417*Input!X417/100</f>
        <v>2.5218267018343389E-3</v>
      </c>
      <c r="Z417" s="142">
        <f t="shared" si="1486"/>
        <v>2.221308997952109E-4</v>
      </c>
      <c r="AA417" s="142">
        <f>Z417*Input!X417/100</f>
        <v>6.1575792372409992E-7</v>
      </c>
      <c r="AB417" s="143">
        <v>0</v>
      </c>
      <c r="AC417" s="143">
        <v>0</v>
      </c>
      <c r="AD417" s="142">
        <f>(((Input!G417*$L$4*0.000000001*Input!U417*(230/229))-((AB417*0.000000000000001)+(Input!G417*AC417*0.000000000000001)))/Input!F417)*1000000000000</f>
        <v>223.35034415823841</v>
      </c>
      <c r="AE417" s="142">
        <f>AD417*Input!V417/100</f>
        <v>0.5726842359089066</v>
      </c>
      <c r="AF417" s="142">
        <f t="shared" si="1487"/>
        <v>10.182212456371433</v>
      </c>
      <c r="AG417" s="142">
        <f>AF417*Input!V417/100</f>
        <v>2.6107828857017405E-2</v>
      </c>
      <c r="AH417" s="138">
        <f t="shared" si="1488"/>
        <v>45838.793548122834</v>
      </c>
      <c r="AI417" s="147">
        <f t="shared" si="1489"/>
        <v>173.09032320941162</v>
      </c>
      <c r="AJ417" s="144">
        <f t="shared" si="1490"/>
        <v>5.392572760576364E-2</v>
      </c>
      <c r="AK417" s="147">
        <f t="shared" si="1491"/>
        <v>0.7533200180128935</v>
      </c>
      <c r="AL417" s="147">
        <f t="shared" si="1492"/>
        <v>0.99513772925264277</v>
      </c>
      <c r="AM417" s="147">
        <f t="shared" si="1493"/>
        <v>2.552803519374737E-3</v>
      </c>
      <c r="AN417" s="138">
        <f>AF417/Q417</f>
        <v>0.99513772925264277</v>
      </c>
      <c r="AO417" s="142">
        <f t="shared" si="1494"/>
        <v>2.552803519374737E-3</v>
      </c>
      <c r="AP417" s="138">
        <f t="shared" si="1495"/>
        <v>579.92219999999998</v>
      </c>
      <c r="AQ417" s="138" t="e">
        <f t="shared" si="1496"/>
        <v>#VALUE!</v>
      </c>
      <c r="AR417" s="138" t="e">
        <f t="shared" si="1497"/>
        <v>#VALUE!</v>
      </c>
      <c r="AS417" s="146">
        <f t="shared" si="1498"/>
        <v>2.1709509614556492E-5</v>
      </c>
      <c r="AT417" s="146">
        <f t="shared" si="1499"/>
        <v>6.0204223550088543E-8</v>
      </c>
      <c r="AU417" s="138">
        <v>0.75</v>
      </c>
      <c r="AV417" s="138">
        <f t="shared" si="1500"/>
        <v>0.375</v>
      </c>
      <c r="AW417" s="138">
        <f t="shared" si="1501"/>
        <v>579.92039999999997</v>
      </c>
      <c r="AX417" s="148">
        <f t="shared" si="1502"/>
        <v>175.7176321407</v>
      </c>
      <c r="AY417" s="148">
        <f t="shared" si="1503"/>
        <v>61.121748595195498</v>
      </c>
      <c r="AZ417" s="138" t="str">
        <f>Input!B417</f>
        <v>Hu1-13</v>
      </c>
      <c r="BA417" s="149">
        <f>Input!E417</f>
        <v>0</v>
      </c>
      <c r="BB417" s="138">
        <f t="shared" si="1504"/>
        <v>0.27772647087920377</v>
      </c>
      <c r="BC417" s="144">
        <f t="shared" si="1505"/>
        <v>3.8821743982525296</v>
      </c>
      <c r="BD417" s="138">
        <f t="shared" si="1506"/>
        <v>579862.4</v>
      </c>
      <c r="BE417" s="150">
        <f t="shared" si="1507"/>
        <v>30560.874297597747</v>
      </c>
      <c r="BF417" s="151">
        <f t="shared" si="1508"/>
        <v>10.539678996495985</v>
      </c>
      <c r="BG417" s="152"/>
      <c r="BH417" s="152"/>
      <c r="BI417" s="152"/>
      <c r="BJ417" s="152"/>
      <c r="BK417" s="152"/>
      <c r="BL417" s="152"/>
      <c r="BM417" s="156"/>
      <c r="BN417" s="152"/>
      <c r="BO417" s="152"/>
      <c r="BP417" s="152"/>
      <c r="BQ417" s="152"/>
      <c r="BR417" s="152"/>
      <c r="BS417" s="152"/>
      <c r="BT417" s="152"/>
      <c r="BU417" s="152"/>
      <c r="BV417" s="152"/>
      <c r="BW417" s="152"/>
      <c r="BX417" s="152"/>
      <c r="BY417" s="152"/>
      <c r="BZ417" s="152"/>
      <c r="CA417" s="152"/>
      <c r="CB417" s="152"/>
      <c r="CC417" s="152"/>
      <c r="CD417" s="152"/>
      <c r="CE417" s="152"/>
      <c r="CF417" s="152"/>
      <c r="CG417" s="152"/>
      <c r="CH417" s="152"/>
      <c r="CI417" s="152"/>
      <c r="CJ417" s="152"/>
      <c r="CK417" s="152"/>
      <c r="CL417" s="152"/>
      <c r="CM417" s="152"/>
      <c r="CN417" s="152"/>
      <c r="CO417" s="152"/>
      <c r="CP417" s="152"/>
      <c r="CQ417" s="152"/>
      <c r="CR417" s="152"/>
      <c r="CS417" s="152"/>
      <c r="CT417" s="152"/>
      <c r="CU417" s="152"/>
      <c r="CV417" s="152"/>
      <c r="CW417" s="152"/>
      <c r="CX417" s="152"/>
      <c r="CY417" s="152"/>
      <c r="CZ417" s="152"/>
      <c r="DA417" s="152"/>
      <c r="DB417" s="152"/>
      <c r="DC417" s="152"/>
      <c r="DD417" s="152"/>
      <c r="DE417" s="152"/>
    </row>
    <row r="418" spans="1:109" ht="15" customHeight="1" x14ac:dyDescent="0.2">
      <c r="A418" s="9">
        <f>Input!A418</f>
        <v>8563</v>
      </c>
      <c r="B418" s="9" t="str">
        <f>Input!B418</f>
        <v>SLO1-732</v>
      </c>
      <c r="C418" s="9">
        <f>Input!O418</f>
        <v>1.9724872150631692</v>
      </c>
      <c r="D418" s="9">
        <f>C418*Input!P418/100</f>
        <v>6.0998195801082958E-3</v>
      </c>
      <c r="E418" s="11">
        <f>Input!M418</f>
        <v>3.3073744564245149</v>
      </c>
      <c r="F418" s="12">
        <f>E418*Input!N418/100</f>
        <v>2.3002103670616129E-4</v>
      </c>
      <c r="G418" s="13">
        <f t="shared" ref="G418:G429" si="1509">E418*137.88</f>
        <v>456.02079005181207</v>
      </c>
      <c r="H418" s="12">
        <f>G418*Input!L418/100</f>
        <v>2.5586220876577893E-2</v>
      </c>
      <c r="I418" s="9">
        <v>0.3</v>
      </c>
      <c r="J418" s="21">
        <f>(((C418*$G$4*0.000000001*Input!G418*(234/233))-(I418*0.000000000000001))/Input!F418)*1000000000000</f>
        <v>249.83284486589579</v>
      </c>
      <c r="K418" s="9">
        <f>J418*Input!P418/100</f>
        <v>0.77259577006604074</v>
      </c>
      <c r="L418" s="14">
        <f t="shared" ref="L418:L429" si="1510">(J418/234)*602200000000*0.0000028263/(365.2425*24*60)</f>
        <v>3.455006643222807</v>
      </c>
      <c r="M418" s="22">
        <f>L418*Input!P418/100</f>
        <v>1.068443790702075E-2</v>
      </c>
      <c r="N418" s="9">
        <v>5.0000000000000001E-3</v>
      </c>
      <c r="O418" s="21">
        <f>(((G418*$D$4*0.000000001*Input!G418*(238/236))-(N418*0.000000001))/Input!F418)*1000000</f>
        <v>5.8183785547525089</v>
      </c>
      <c r="P418" s="58">
        <f>O418*Input!N418/100</f>
        <v>4.0465616601511478E-4</v>
      </c>
      <c r="Q418" s="66">
        <f t="shared" ref="Q418:Q429" si="1511">(O418/238.05)*602200000000000000*0.00000000015512/(365.2425*24*60)</f>
        <v>4.3410874676240274</v>
      </c>
      <c r="R418" s="67">
        <f>Q418*Input!N418/100</f>
        <v>3.0191363357582766E-4</v>
      </c>
      <c r="S418" s="65">
        <f>Input!S418*0.0000028263/0.000000000155125</f>
        <v>0.78942697070828238</v>
      </c>
      <c r="T418" s="9">
        <f>S418*Input!T418/100</f>
        <v>5.7344666666276863E-4</v>
      </c>
      <c r="U418" s="9">
        <f>S418*1/((U417+U419)/2)</f>
        <v>0.78963141638179124</v>
      </c>
      <c r="V418" s="9">
        <f>U418*Input!T418/100</f>
        <v>5.7359517779088736E-4</v>
      </c>
      <c r="W418" s="3">
        <v>3.0000000000000001E-3</v>
      </c>
      <c r="X418" s="21">
        <f>((($L$4*0.000000001*Input!G418/Input!W418*(232/229))-(W418*0.000000001))/Input!F418)*1000000000</f>
        <v>0.77467023960091941</v>
      </c>
      <c r="Y418" s="21">
        <f>X418*Input!X418/100</f>
        <v>2.0953482885810409E-3</v>
      </c>
      <c r="Z418" s="21">
        <f t="shared" ref="Z418:Z429" si="1512">(X418/232)*6.022E+23*0.000000001*0.000000000049475/(365.2425*24*60)</f>
        <v>1.8915230692122649E-4</v>
      </c>
      <c r="AA418" s="21">
        <f>Z418*Input!X418/100</f>
        <v>5.1162409800682027E-7</v>
      </c>
      <c r="AB418" s="14">
        <v>0.05</v>
      </c>
      <c r="AC418" s="14">
        <v>0</v>
      </c>
      <c r="AD418" s="21">
        <f>(((Input!G418*$L$4*0.000000001*Input!U418*(230/229))-((AB418*0.000000000000001)+(Input!G418*AC418*0.000000000000001)))/Input!F418)*1000000000000</f>
        <v>48.08706125570113</v>
      </c>
      <c r="AE418" s="21">
        <f>AD418*Input!V418/100</f>
        <v>0.11711402144303902</v>
      </c>
      <c r="AF418" s="21">
        <f t="shared" ref="AF418:AF429" si="1513">(AD418/230)*602200000000*0.0000091577/(365.2425*24*60)</f>
        <v>2.1922181313551188</v>
      </c>
      <c r="AG418" s="21">
        <f>AF418*Input!V418/100</f>
        <v>5.3390553412723607E-3</v>
      </c>
      <c r="AH418" s="9">
        <f t="shared" ref="AH418:AH429" si="1514">AF418/Z418</f>
        <v>11589.69809587403</v>
      </c>
      <c r="AI418" s="3">
        <f t="shared" ref="AI418:AI429" si="1515">AH418*SQRT((AG418/AF418)^2+(AA418/Z418)^2)</f>
        <v>42.183221893988936</v>
      </c>
      <c r="AJ418" s="22">
        <f t="shared" ref="AJ418:AJ429" si="1516">(U418-1)*1000</f>
        <v>-210.36858361820876</v>
      </c>
      <c r="AK418" s="3">
        <f t="shared" ref="AK418:AK429" si="1517">V418*1000</f>
        <v>0.57359517779088731</v>
      </c>
      <c r="AL418" s="3">
        <f t="shared" ref="AL418:AL429" si="1518">AF418/Q418</f>
        <v>0.50499284976512304</v>
      </c>
      <c r="AM418" s="3">
        <f t="shared" ref="AM418:AM429" si="1519">AL418*SQRT((R418/Q418)^2+(AG418/AF418)^2)</f>
        <v>1.2303902772234951E-3</v>
      </c>
      <c r="AN418" s="9">
        <f>AL418*1/((AN417+AN419)/2)</f>
        <v>0.50734337841163879</v>
      </c>
      <c r="AO418" s="21">
        <f t="shared" ref="AO418:AO429" si="1520">AN418*SQRT((R418/Q418)^2+(AG418/AF418)^2)</f>
        <v>1.2361172248314728E-3</v>
      </c>
      <c r="AP418" s="58">
        <f t="shared" ref="AP418:AP429" si="1521">ThU_Alter_Kombi(AN418,U418)</f>
        <v>121.1771</v>
      </c>
      <c r="AQ418" s="58">
        <f t="shared" ref="AQ418:AQ429" si="1522">Montealter(AN418,AO418,U418,V418)</f>
        <v>0.65510000000000002</v>
      </c>
      <c r="AR418" s="58">
        <f t="shared" ref="AR418:AR429" si="1523">(AQ418/AP418)*100</f>
        <v>0.5406136968123515</v>
      </c>
      <c r="AS418" s="67">
        <f t="shared" ref="AS418:AS429" si="1524">Z418/Q418</f>
        <v>4.3572562942334291E-5</v>
      </c>
      <c r="AT418" s="67">
        <f t="shared" ref="AT418:AT429" si="1525">AS418*SQRT((Y418/X418)^2+(P418/O418)^2)</f>
        <v>1.1789515875798424E-7</v>
      </c>
      <c r="AU418" s="58">
        <v>0.75</v>
      </c>
      <c r="AV418" s="58">
        <f t="shared" ref="AV418:AV429" si="1526">AU418/2</f>
        <v>0.375</v>
      </c>
      <c r="AW418" s="58">
        <f t="shared" ref="AW418:AW429" si="1527">marincorr_age(AN418,U418,AS418,AU418)</f>
        <v>121.1721</v>
      </c>
      <c r="AX418" s="57">
        <f t="shared" ref="AX418:AX429" si="1528">marincorr_age_error(AN418, AO418, U418, V418, AS418, AT418, AU418, AV418)</f>
        <v>0.66505862869999999</v>
      </c>
      <c r="AY418" s="47">
        <f t="shared" ref="AY418:AY429" si="1529">SQRT(((AU418*EXP(-0.0000091577*AW418*1000))/(0.0000091577*(EXP(-0.0000091577*AW418*1000)+(AJ418/1000)*EXP(-(0.0000091577-0.0000028263)*AW418*1000)-AS418*AU418*EXP(-0.0000091577*AW418*1000))))^2*AT418^2+((AS418*EXP(-0.0000091577*AW418*1000))/(0.0000091577*(EXP(-0.0000091577*AW418*1000)+(AJ418/1000)*EXP(-(0.0000091577-0.0000028263)*AW418*1000)-AS418*AU418*EXP(-0.0000091577*AW418*1000))))^2*AV418^2+((0.0000091577/(0.0000091577-0.0000028263))*(EXP(-(0.0000091577-0.0000028263)*AW418*1000)-1)/(0.0000091577*(EXP(-0.0000091577*AW418*1000)+(AJ418/1000)*EXP(-(0.0000091577-0.0000028263)*AW418*1000)-AS418*AU418*EXP(-0.0000091577*AW418*1000))))^2*T418^2+(1/(0.0000091577*(EXP(-0.0000091577*AW418*1000)+(AJ418/1000)*EXP(-(0.0000091577-0.0000028263)*AW418*1000)-AS418*AU418*EXP(-0.0000091577*AW418*1000))))^2*AO418^2)/1000</f>
        <v>0.61830828330150212</v>
      </c>
      <c r="AZ418" s="9" t="str">
        <f>Input!B418</f>
        <v>SLO1-732</v>
      </c>
      <c r="BA418" s="48">
        <f>Input!E418</f>
        <v>732</v>
      </c>
      <c r="BB418" s="58">
        <f t="shared" ref="BB418:BB429" si="1530">((U418-1)*EXP(0.0000028263*AW418*1000))*1000</f>
        <v>-296.28737906248602</v>
      </c>
      <c r="BC418" s="22">
        <f t="shared" ref="BC418:BC429" si="1531">SQRT((EXP(0.0000028263*AW418*1000)*V418)^2+((U418-1)*0.0000028263*EXP(0.0000028263*AW418*1000)*AX418*1000)^2)*1000</f>
        <v>0.98122400138244203</v>
      </c>
      <c r="BD418" s="9">
        <f t="shared" ref="BD418:BD429" si="1532">AW418*1000-58</f>
        <v>121114.1</v>
      </c>
      <c r="BE418" s="49">
        <f t="shared" ref="BE418:BE429" si="1533">AY418/2*1000</f>
        <v>309.15414165075106</v>
      </c>
      <c r="BF418" s="89">
        <f t="shared" ref="BF418:BF429" si="1534">AY418/AW418*100</f>
        <v>0.510272813049788</v>
      </c>
      <c r="BG418" s="85"/>
      <c r="BH418" s="85"/>
      <c r="BI418" s="85"/>
      <c r="BJ418" s="85"/>
      <c r="BK418" s="85"/>
      <c r="BL418" s="85"/>
      <c r="BM418" s="90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s="155" customFormat="1" ht="15" customHeight="1" x14ac:dyDescent="0.2">
      <c r="A419" s="138">
        <f>Input!A419</f>
        <v>8307</v>
      </c>
      <c r="B419" s="138" t="str">
        <f>Input!B419</f>
        <v>Hu1-13</v>
      </c>
      <c r="C419" s="138">
        <f>Input!O419</f>
        <v>2.0624109755432229</v>
      </c>
      <c r="D419" s="138">
        <f>C419*Input!P419/100</f>
        <v>7.1324018718232386E-3</v>
      </c>
      <c r="E419" s="139">
        <f>Input!M419</f>
        <v>2.7201996330118985</v>
      </c>
      <c r="F419" s="140">
        <f>E419*Input!N419/100</f>
        <v>1.9280297955620706E-4</v>
      </c>
      <c r="G419" s="141">
        <f t="shared" si="1509"/>
        <v>375.06112539968058</v>
      </c>
      <c r="H419" s="140">
        <f>G419*Input!L419/100</f>
        <v>4.7329268704450617E-2</v>
      </c>
      <c r="I419" s="138">
        <v>0</v>
      </c>
      <c r="J419" s="142">
        <f>(((C419*$G$4*0.000000001*Input!G419*(234/233))-(I419*0.000000000000001))/Input!F419)*1000000000000</f>
        <v>748.70369326259686</v>
      </c>
      <c r="K419" s="138">
        <f>J419*Input!P419/100</f>
        <v>2.5892296378322897</v>
      </c>
      <c r="L419" s="143">
        <f t="shared" si="1510"/>
        <v>10.354027851767215</v>
      </c>
      <c r="M419" s="144">
        <f>L419*Input!P419/100</f>
        <v>3.5807163803229451E-2</v>
      </c>
      <c r="N419" s="138">
        <v>0</v>
      </c>
      <c r="O419" s="142">
        <f>(((G419*$D$4*0.000000001*Input!G419*(238/236))-(N419*0.000000001))/Input!F419)*1000000</f>
        <v>13.71557034275915</v>
      </c>
      <c r="P419" s="138">
        <f>O419*Input!N419/100</f>
        <v>9.7213557281041851E-4</v>
      </c>
      <c r="Q419" s="145">
        <f t="shared" si="1511"/>
        <v>10.233175783592541</v>
      </c>
      <c r="R419" s="146">
        <f>Q419*Input!N419/100</f>
        <v>7.2530955355453342E-4</v>
      </c>
      <c r="S419" s="144">
        <f>Input!S419*0.0000028263/0.000000000155125</f>
        <v>0.99942824869132596</v>
      </c>
      <c r="T419" s="138">
        <f>S419*Input!T419/100</f>
        <v>8.1262435024608047E-4</v>
      </c>
      <c r="U419" s="144">
        <f>S419</f>
        <v>0.99942824869132596</v>
      </c>
      <c r="V419" s="138">
        <f>U419*Input!T419/100</f>
        <v>8.1262435024608047E-4</v>
      </c>
      <c r="W419" s="147">
        <v>0</v>
      </c>
      <c r="X419" s="142">
        <f>((($L$4*0.000000001*Input!G419/Input!W419*(232/229))-(W419*0.000000001))/Input!F419)*1000000000</f>
        <v>0.90103303993287531</v>
      </c>
      <c r="Y419" s="142">
        <f>X419*Input!X419/100</f>
        <v>3.4662603958663745E-3</v>
      </c>
      <c r="Z419" s="142">
        <f t="shared" si="1512"/>
        <v>2.2000648715168051E-4</v>
      </c>
      <c r="AA419" s="142">
        <f>Z419*Input!X419/100</f>
        <v>8.4636160878669469E-7</v>
      </c>
      <c r="AB419" s="143">
        <v>0</v>
      </c>
      <c r="AC419" s="143">
        <v>0</v>
      </c>
      <c r="AD419" s="142">
        <f>(((Input!G419*$L$4*0.000000001*Input!U419*(230/229))-((AB419*0.000000000000001)+(Input!G419*AC419*0.000000000000001)))/Input!F419)*1000000000000</f>
        <v>223.47973896902479</v>
      </c>
      <c r="AE419" s="142">
        <f>AD419*Input!V419/100</f>
        <v>0.73486948865596613</v>
      </c>
      <c r="AF419" s="142">
        <f t="shared" si="1513"/>
        <v>10.188111374768644</v>
      </c>
      <c r="AG419" s="142">
        <f>AF419*Input!V419/100</f>
        <v>3.3501615094440329E-2</v>
      </c>
      <c r="AH419" s="138">
        <f t="shared" si="1514"/>
        <v>46308.231664753541</v>
      </c>
      <c r="AI419" s="147">
        <f t="shared" si="1515"/>
        <v>234.35918528402453</v>
      </c>
      <c r="AJ419" s="144">
        <f t="shared" si="1516"/>
        <v>-0.57175130867404</v>
      </c>
      <c r="AK419" s="147">
        <f t="shared" si="1517"/>
        <v>0.81262435024608048</v>
      </c>
      <c r="AL419" s="147">
        <f t="shared" si="1518"/>
        <v>0.99559624404223057</v>
      </c>
      <c r="AM419" s="147">
        <f t="shared" si="1519"/>
        <v>3.2745842904622112E-3</v>
      </c>
      <c r="AN419" s="138">
        <f>AF419/Q419</f>
        <v>0.99559624404223057</v>
      </c>
      <c r="AO419" s="142">
        <f t="shared" si="1520"/>
        <v>3.2745842904622112E-3</v>
      </c>
      <c r="AP419" s="138">
        <f t="shared" si="1521"/>
        <v>614.62710000000004</v>
      </c>
      <c r="AQ419" s="138" t="e">
        <f t="shared" si="1522"/>
        <v>#VALUE!</v>
      </c>
      <c r="AR419" s="138" t="e">
        <f t="shared" si="1523"/>
        <v>#VALUE!</v>
      </c>
      <c r="AS419" s="146">
        <f t="shared" si="1524"/>
        <v>2.1499336257316129E-5</v>
      </c>
      <c r="AT419" s="146">
        <f t="shared" si="1525"/>
        <v>8.2721656136743623E-8</v>
      </c>
      <c r="AU419" s="138">
        <v>0.75</v>
      </c>
      <c r="AV419" s="138">
        <f t="shared" si="1526"/>
        <v>0.375</v>
      </c>
      <c r="AW419" s="138">
        <f t="shared" si="1527"/>
        <v>614.62530000000004</v>
      </c>
      <c r="AX419" s="148">
        <f t="shared" si="1528"/>
        <v>246.62028015609999</v>
      </c>
      <c r="AY419" s="148">
        <f t="shared" si="1529"/>
        <v>105.81600729383159</v>
      </c>
      <c r="AZ419" s="138" t="str">
        <f>Input!B419</f>
        <v>Hu1-13</v>
      </c>
      <c r="BA419" s="149">
        <f>Input!E419</f>
        <v>0</v>
      </c>
      <c r="BB419" s="138">
        <f t="shared" si="1530"/>
        <v>-3.2480808953730853</v>
      </c>
      <c r="BC419" s="144">
        <f t="shared" si="1531"/>
        <v>5.1417293439608294</v>
      </c>
      <c r="BD419" s="138">
        <f t="shared" si="1532"/>
        <v>614567.30000000005</v>
      </c>
      <c r="BE419" s="150">
        <f t="shared" si="1533"/>
        <v>52908.003646915793</v>
      </c>
      <c r="BF419" s="151">
        <f t="shared" si="1534"/>
        <v>17.2163442171729</v>
      </c>
      <c r="BG419" s="152"/>
      <c r="BH419" s="152"/>
      <c r="BI419" s="152"/>
      <c r="BJ419" s="152"/>
      <c r="BK419" s="152"/>
      <c r="BL419" s="152"/>
      <c r="BM419" s="156"/>
      <c r="BN419" s="152"/>
      <c r="BO419" s="152"/>
      <c r="BP419" s="152"/>
      <c r="BQ419" s="152"/>
      <c r="BR419" s="152"/>
      <c r="BS419" s="152"/>
      <c r="BT419" s="152"/>
      <c r="BU419" s="152"/>
      <c r="BV419" s="152"/>
      <c r="BW419" s="152"/>
      <c r="BX419" s="152"/>
      <c r="BY419" s="152"/>
      <c r="BZ419" s="152"/>
      <c r="CA419" s="152"/>
      <c r="CB419" s="152"/>
      <c r="CC419" s="152"/>
      <c r="CD419" s="152"/>
      <c r="CE419" s="152"/>
      <c r="CF419" s="152"/>
      <c r="CG419" s="152"/>
      <c r="CH419" s="152"/>
      <c r="CI419" s="152"/>
      <c r="CJ419" s="152"/>
      <c r="CK419" s="152"/>
      <c r="CL419" s="152"/>
      <c r="CM419" s="152"/>
      <c r="CN419" s="152"/>
      <c r="CO419" s="152"/>
      <c r="CP419" s="152"/>
      <c r="CQ419" s="152"/>
      <c r="CR419" s="152"/>
      <c r="CS419" s="152"/>
      <c r="CT419" s="152"/>
      <c r="CU419" s="152"/>
      <c r="CV419" s="152"/>
      <c r="CW419" s="152"/>
      <c r="CX419" s="152"/>
      <c r="CY419" s="152"/>
      <c r="CZ419" s="152"/>
      <c r="DA419" s="152"/>
      <c r="DB419" s="152"/>
      <c r="DC419" s="152"/>
      <c r="DD419" s="152"/>
      <c r="DE419" s="152"/>
    </row>
    <row r="420" spans="1:109" ht="15" customHeight="1" x14ac:dyDescent="0.2">
      <c r="A420" s="9">
        <f>Input!A420</f>
        <v>8608</v>
      </c>
      <c r="B420" s="9" t="str">
        <f>Input!B420</f>
        <v>AJ10 untere Lage</v>
      </c>
      <c r="C420" s="9">
        <f>Input!O420</f>
        <v>7.6608995619687343</v>
      </c>
      <c r="D420" s="9">
        <f>C420*Input!P420/100</f>
        <v>3.4410060823446963E-2</v>
      </c>
      <c r="E420" s="11">
        <f>Input!M420</f>
        <v>4.4239360580867864</v>
      </c>
      <c r="F420" s="12">
        <f>E420*Input!N420/100</f>
        <v>2.7549969025336067E-4</v>
      </c>
      <c r="G420" s="13">
        <f t="shared" si="1509"/>
        <v>609.97230368900614</v>
      </c>
      <c r="H420" s="12">
        <f>G420*Input!L420/100</f>
        <v>3.491551029097445E-2</v>
      </c>
      <c r="I420" s="9">
        <v>0.3</v>
      </c>
      <c r="J420" s="21">
        <f>(((C420*$G$4*0.000000001*Input!G420*(234/233))-(I420*0.000000000000001))/Input!F420)*1000000000000</f>
        <v>137.26195553535555</v>
      </c>
      <c r="K420" s="9">
        <f>J420*Input!P420/100</f>
        <v>0.61653232763478083</v>
      </c>
      <c r="L420" s="14">
        <f t="shared" si="1510"/>
        <v>1.8982330705595094</v>
      </c>
      <c r="M420" s="22">
        <f>L420*Input!P420/100</f>
        <v>8.5261939393244564E-3</v>
      </c>
      <c r="N420" s="9">
        <v>5.0000000000000001E-3</v>
      </c>
      <c r="O420" s="21">
        <f>(((G420*$D$4*0.000000001*Input!G420*(238/236))-(N420*0.000000001))/Input!F420)*1000000</f>
        <v>1.1009119578946471</v>
      </c>
      <c r="P420" s="58">
        <f>O420*Input!N420/100</f>
        <v>6.8559061300575E-5</v>
      </c>
      <c r="Q420" s="66">
        <f t="shared" si="1511"/>
        <v>0.82138950884696627</v>
      </c>
      <c r="R420" s="67">
        <f>Q420*Input!N420/100</f>
        <v>5.1151859406070104E-5</v>
      </c>
      <c r="S420" s="65">
        <f>Input!S420*0.0000028263/0.000000000155125</f>
        <v>2.2804426950518124</v>
      </c>
      <c r="T420" s="9">
        <f>S420*Input!T420/100</f>
        <v>9.6642034155781139E-4</v>
      </c>
      <c r="U420" s="9">
        <f>S420*1/((U419+U421)/2)</f>
        <v>2.281993870064734</v>
      </c>
      <c r="V420" s="9">
        <f>U420*Input!T420/100</f>
        <v>9.6707770825641608E-4</v>
      </c>
      <c r="W420" s="3">
        <v>3.0000000000000001E-3</v>
      </c>
      <c r="X420" s="21">
        <f>((($L$4*0.000000001*Input!G420/Input!W420*(232/229))-(W420*0.000000001))/Input!F420)*1000000000</f>
        <v>51.23176689973635</v>
      </c>
      <c r="Y420" s="21">
        <f>X420*Input!X420/100</f>
        <v>0.12321508786088119</v>
      </c>
      <c r="Z420" s="21">
        <f t="shared" si="1512"/>
        <v>1.2509331585692375E-2</v>
      </c>
      <c r="AA420" s="21">
        <f>Z420*Input!X420/100</f>
        <v>3.0085598910310361E-5</v>
      </c>
      <c r="AB420" s="14">
        <v>0.05</v>
      </c>
      <c r="AC420" s="14">
        <v>0</v>
      </c>
      <c r="AD420" s="21">
        <f>(((Input!G420*$L$4*0.000000001*Input!U420*(230/229))-((AB420*0.000000000000001)+(Input!G420*AC420*0.000000000000001)))/Input!F420)*1000000000000</f>
        <v>2.0162442523860036</v>
      </c>
      <c r="AE420" s="21">
        <f>AD420*Input!V420/100</f>
        <v>6.7361653138163155E-3</v>
      </c>
      <c r="AF420" s="21">
        <f t="shared" si="1513"/>
        <v>9.1917598869635825E-2</v>
      </c>
      <c r="AG420" s="21">
        <f>AF420*Input!V420/100</f>
        <v>3.07091832005076E-4</v>
      </c>
      <c r="AH420" s="9">
        <f t="shared" si="1514"/>
        <v>7.3479224881021734</v>
      </c>
      <c r="AI420" s="3">
        <f t="shared" si="1515"/>
        <v>3.0248287371416618E-2</v>
      </c>
      <c r="AJ420" s="22">
        <f t="shared" si="1516"/>
        <v>1281.993870064734</v>
      </c>
      <c r="AK420" s="3">
        <f t="shared" si="1517"/>
        <v>0.96707770825641604</v>
      </c>
      <c r="AL420" s="3">
        <f t="shared" si="1518"/>
        <v>0.11190500716117749</v>
      </c>
      <c r="AM420" s="3">
        <f t="shared" si="1519"/>
        <v>3.7393364869850898E-4</v>
      </c>
      <c r="AN420" s="9">
        <f>AL420*1/((AN419+AN421)/2)</f>
        <v>0.11233263612092091</v>
      </c>
      <c r="AO420" s="21">
        <f t="shared" si="1520"/>
        <v>3.7536258258862254E-4</v>
      </c>
      <c r="AP420" s="58">
        <f t="shared" si="1521"/>
        <v>5.4877000000000002</v>
      </c>
      <c r="AQ420" s="58">
        <f t="shared" si="1522"/>
        <v>1.9300000000000001E-2</v>
      </c>
      <c r="AR420" s="58">
        <f t="shared" si="1523"/>
        <v>0.35169561018277234</v>
      </c>
      <c r="AS420" s="67">
        <f t="shared" si="1524"/>
        <v>1.5229475724924311E-2</v>
      </c>
      <c r="AT420" s="67">
        <f t="shared" si="1525"/>
        <v>3.6639965023907701E-5</v>
      </c>
      <c r="AU420" s="58">
        <v>0.75</v>
      </c>
      <c r="AV420" s="58">
        <f t="shared" si="1526"/>
        <v>0.375</v>
      </c>
      <c r="AW420" s="58">
        <f t="shared" si="1527"/>
        <v>4.9443000000000001</v>
      </c>
      <c r="AX420" s="57">
        <f t="shared" si="1528"/>
        <v>0.27762487159999999</v>
      </c>
      <c r="AY420" s="47">
        <f t="shared" si="1529"/>
        <v>0.27314962131410475</v>
      </c>
      <c r="AZ420" s="9" t="str">
        <f>Input!B420</f>
        <v>AJ10 untere Lage</v>
      </c>
      <c r="BA420" s="48">
        <f>Input!E420</f>
        <v>0</v>
      </c>
      <c r="BB420" s="58">
        <f t="shared" si="1530"/>
        <v>1300.034304292024</v>
      </c>
      <c r="BC420" s="22">
        <f t="shared" si="1531"/>
        <v>1.4150250940941114</v>
      </c>
      <c r="BD420" s="9">
        <f t="shared" si="1532"/>
        <v>4886.3</v>
      </c>
      <c r="BE420" s="49">
        <f t="shared" si="1533"/>
        <v>136.57481065705238</v>
      </c>
      <c r="BF420" s="89">
        <f t="shared" si="1534"/>
        <v>5.5245357545882081</v>
      </c>
      <c r="BG420" s="85"/>
      <c r="BH420" s="85"/>
      <c r="BI420" s="85"/>
      <c r="BJ420" s="85"/>
      <c r="BK420" s="85"/>
      <c r="BL420" s="85"/>
      <c r="BM420" s="90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s="155" customFormat="1" ht="15" customHeight="1" x14ac:dyDescent="0.2">
      <c r="A421" s="138">
        <f>Input!A421</f>
        <v>8307</v>
      </c>
      <c r="B421" s="138" t="str">
        <f>Input!B421</f>
        <v>Hu1-13</v>
      </c>
      <c r="C421" s="138">
        <f>Input!O421</f>
        <v>2.0655519460855785</v>
      </c>
      <c r="D421" s="138">
        <f>C421*Input!P421/100</f>
        <v>4.8880916448726525E-3</v>
      </c>
      <c r="E421" s="139">
        <f>Input!M421</f>
        <v>2.7200592952630194</v>
      </c>
      <c r="F421" s="140">
        <f>E421*Input!N421/100</f>
        <v>1.4431835478618898E-4</v>
      </c>
      <c r="G421" s="141">
        <f t="shared" si="1509"/>
        <v>375.04177563086512</v>
      </c>
      <c r="H421" s="140">
        <f>G421*Input!L421/100</f>
        <v>1.9843464751056285E-2</v>
      </c>
      <c r="I421" s="138">
        <v>0</v>
      </c>
      <c r="J421" s="142">
        <f>(((C421*$G$4*0.000000001*Input!G421*(234/233))-(I421*0.000000000000001))/Input!F421)*1000000000000</f>
        <v>749.84393944697888</v>
      </c>
      <c r="K421" s="138">
        <f>J421*Input!P421/100</f>
        <v>1.7744922379295682</v>
      </c>
      <c r="L421" s="143">
        <f t="shared" si="1510"/>
        <v>10.369796627662412</v>
      </c>
      <c r="M421" s="144">
        <f>L421*Input!P421/100</f>
        <v>2.4539937787943267E-2</v>
      </c>
      <c r="N421" s="138">
        <v>0</v>
      </c>
      <c r="O421" s="142">
        <f>(((G421*$D$4*0.000000001*Input!G421*(238/236))-(N421*0.000000001))/Input!F421)*1000000</f>
        <v>13.714862743124502</v>
      </c>
      <c r="P421" s="138">
        <f>O421*Input!N421/100</f>
        <v>7.2767032345695082E-4</v>
      </c>
      <c r="Q421" s="145">
        <f t="shared" si="1511"/>
        <v>10.232647844085486</v>
      </c>
      <c r="R421" s="146">
        <f>Q421*Input!N421/100</f>
        <v>5.4291423151570084E-4</v>
      </c>
      <c r="S421" s="144">
        <f>Input!S421*0.0000028263/0.000000000155125</f>
        <v>0.99921226035361943</v>
      </c>
      <c r="T421" s="138">
        <f>S421*Input!T421/100</f>
        <v>6.3292249757310529E-4</v>
      </c>
      <c r="U421" s="144">
        <f>S421</f>
        <v>0.99921226035361943</v>
      </c>
      <c r="V421" s="138">
        <f>U421*Input!T421/100</f>
        <v>6.3292249757310529E-4</v>
      </c>
      <c r="W421" s="147">
        <v>0</v>
      </c>
      <c r="X421" s="142">
        <f>((($L$4*0.000000001*Input!G421/Input!W421*(232/229))-(W421*0.000000001))/Input!F421)*1000000000</f>
        <v>0.88093459207170188</v>
      </c>
      <c r="Y421" s="142">
        <f>X421*Input!X421/100</f>
        <v>2.6246900986372952E-3</v>
      </c>
      <c r="Z421" s="142">
        <f t="shared" si="1512"/>
        <v>2.15099021259567E-4</v>
      </c>
      <c r="AA421" s="142">
        <f>Z421*Input!X421/100</f>
        <v>6.4087422199968126E-7</v>
      </c>
      <c r="AB421" s="143">
        <v>0</v>
      </c>
      <c r="AC421" s="143">
        <v>0</v>
      </c>
      <c r="AD421" s="142">
        <f>(((Input!G421*$L$4*0.000000001*Input!U421*(230/229))-((AB421*0.000000000000001)+(Input!G421*AC421*0.000000000000001)))/Input!F421)*1000000000000</f>
        <v>223.73618659641159</v>
      </c>
      <c r="AE421" s="142">
        <f>AD421*Input!V421/100</f>
        <v>0.61336470252854669</v>
      </c>
      <c r="AF421" s="142">
        <f t="shared" si="1513"/>
        <v>10.199802443505638</v>
      </c>
      <c r="AG421" s="142">
        <f>AF421*Input!V421/100</f>
        <v>2.7962391273326191E-2</v>
      </c>
      <c r="AH421" s="138">
        <f t="shared" si="1514"/>
        <v>47419.102066471998</v>
      </c>
      <c r="AI421" s="147">
        <f t="shared" si="1515"/>
        <v>191.98984515229728</v>
      </c>
      <c r="AJ421" s="144">
        <f t="shared" si="1516"/>
        <v>-0.7877396463805697</v>
      </c>
      <c r="AK421" s="147">
        <f t="shared" si="1517"/>
        <v>0.63292249757310526</v>
      </c>
      <c r="AL421" s="147">
        <f t="shared" si="1518"/>
        <v>0.99679013671922334</v>
      </c>
      <c r="AM421" s="147">
        <f t="shared" si="1519"/>
        <v>2.733176007290818E-3</v>
      </c>
      <c r="AN421" s="138">
        <f>AF421/Q421</f>
        <v>0.99679013671922334</v>
      </c>
      <c r="AO421" s="142">
        <f t="shared" si="1520"/>
        <v>2.733176007290818E-3</v>
      </c>
      <c r="AP421" s="138">
        <f t="shared" si="1521"/>
        <v>673.9982</v>
      </c>
      <c r="AQ421" s="138" t="e">
        <f t="shared" si="1522"/>
        <v>#VALUE!</v>
      </c>
      <c r="AR421" s="138" t="e">
        <f t="shared" si="1523"/>
        <v>#VALUE!</v>
      </c>
      <c r="AS421" s="146">
        <f t="shared" si="1524"/>
        <v>2.1020856432960817E-5</v>
      </c>
      <c r="AT421" s="146">
        <f t="shared" si="1525"/>
        <v>6.2640270566341102E-8</v>
      </c>
      <c r="AU421" s="138">
        <v>0.75</v>
      </c>
      <c r="AV421" s="138">
        <f t="shared" si="1526"/>
        <v>0.375</v>
      </c>
      <c r="AW421" s="138">
        <f t="shared" si="1527"/>
        <v>673.99649999999997</v>
      </c>
      <c r="AX421" s="148">
        <f t="shared" si="1528"/>
        <v>310.29330830970002</v>
      </c>
      <c r="AY421" s="148">
        <f t="shared" si="1529"/>
        <v>151.44268405746013</v>
      </c>
      <c r="AZ421" s="138" t="str">
        <f>Input!B421</f>
        <v>Hu1-13</v>
      </c>
      <c r="BA421" s="149">
        <f>Input!E421</f>
        <v>0</v>
      </c>
      <c r="BB421" s="138">
        <f t="shared" si="1530"/>
        <v>-5.2927008129624777</v>
      </c>
      <c r="BC421" s="144">
        <f t="shared" si="1531"/>
        <v>6.2951018806200514</v>
      </c>
      <c r="BD421" s="138">
        <f t="shared" si="1532"/>
        <v>673938.5</v>
      </c>
      <c r="BE421" s="150">
        <f t="shared" si="1533"/>
        <v>75721.342028730069</v>
      </c>
      <c r="BF421" s="151">
        <f t="shared" si="1534"/>
        <v>22.469357638720698</v>
      </c>
      <c r="BG421" s="152"/>
      <c r="BH421" s="152"/>
      <c r="BI421" s="152"/>
      <c r="BJ421" s="152"/>
      <c r="BK421" s="152"/>
      <c r="BL421" s="152"/>
      <c r="BM421" s="156"/>
      <c r="BN421" s="152"/>
      <c r="BO421" s="152"/>
      <c r="BP421" s="152"/>
      <c r="BQ421" s="152"/>
      <c r="BR421" s="152"/>
      <c r="BS421" s="152"/>
      <c r="BT421" s="152"/>
      <c r="BU421" s="152"/>
      <c r="BV421" s="152"/>
      <c r="BW421" s="152"/>
      <c r="BX421" s="152"/>
      <c r="BY421" s="152"/>
      <c r="BZ421" s="152"/>
      <c r="CA421" s="152"/>
      <c r="CB421" s="152"/>
      <c r="CC421" s="152"/>
      <c r="CD421" s="152"/>
      <c r="CE421" s="152"/>
      <c r="CF421" s="152"/>
      <c r="CG421" s="152"/>
      <c r="CH421" s="152"/>
      <c r="CI421" s="152"/>
      <c r="CJ421" s="152"/>
      <c r="CK421" s="152"/>
      <c r="CL421" s="152"/>
      <c r="CM421" s="152"/>
      <c r="CN421" s="152"/>
      <c r="CO421" s="152"/>
      <c r="CP421" s="152"/>
      <c r="CQ421" s="152"/>
      <c r="CR421" s="152"/>
      <c r="CS421" s="152"/>
      <c r="CT421" s="152"/>
      <c r="CU421" s="152"/>
      <c r="CV421" s="152"/>
      <c r="CW421" s="152"/>
      <c r="CX421" s="152"/>
      <c r="CY421" s="152"/>
      <c r="CZ421" s="152"/>
      <c r="DA421" s="152"/>
      <c r="DB421" s="152"/>
      <c r="DC421" s="152"/>
      <c r="DD421" s="152"/>
      <c r="DE421" s="152"/>
    </row>
    <row r="422" spans="1:109" ht="15" customHeight="1" x14ac:dyDescent="0.2">
      <c r="A422" s="9">
        <f>Input!A422</f>
        <v>8603</v>
      </c>
      <c r="B422" s="9" t="str">
        <f>Input!B422</f>
        <v>AJ1 8-4mm</v>
      </c>
      <c r="C422" s="9">
        <f>Input!O422</f>
        <v>6.5983059481136257</v>
      </c>
      <c r="D422" s="9">
        <f>C422*Input!P422/100</f>
        <v>1.7989612193097151E-2</v>
      </c>
      <c r="E422" s="11">
        <f>Input!M422</f>
        <v>5.0924902626941257</v>
      </c>
      <c r="F422" s="12">
        <f>E422*Input!N422/100</f>
        <v>2.7772228841770404E-3</v>
      </c>
      <c r="G422" s="13">
        <f t="shared" si="1509"/>
        <v>702.15255742026602</v>
      </c>
      <c r="H422" s="12">
        <f>G422*Input!L422/100</f>
        <v>0.5504947065836473</v>
      </c>
      <c r="I422" s="9">
        <v>0.3</v>
      </c>
      <c r="J422" s="21">
        <f>(((C422*$G$4*0.000000001*Input!G422*(234/233))-(I422*0.000000000000001))/Input!F422)*1000000000000</f>
        <v>114.92890066297163</v>
      </c>
      <c r="K422" s="9">
        <f>J422*Input!P422/100</f>
        <v>0.31334199550066727</v>
      </c>
      <c r="L422" s="14">
        <f t="shared" si="1510"/>
        <v>1.5893831553733617</v>
      </c>
      <c r="M422" s="22">
        <f>L422*Input!P422/100</f>
        <v>4.333292032265049E-3</v>
      </c>
      <c r="N422" s="9">
        <v>5.0000000000000001E-3</v>
      </c>
      <c r="O422" s="21">
        <f>(((G422*$D$4*0.000000001*Input!G422*(238/236))-(N422*0.000000001))/Input!F422)*1000000</f>
        <v>1.2319764410153948</v>
      </c>
      <c r="P422" s="58">
        <f>O422*Input!N422/100</f>
        <v>6.7186641274888696E-4</v>
      </c>
      <c r="Q422" s="66">
        <f t="shared" si="1511"/>
        <v>0.91917661220780977</v>
      </c>
      <c r="R422" s="67">
        <f>Q422*Input!N422/100</f>
        <v>5.0127897950527362E-4</v>
      </c>
      <c r="S422" s="65">
        <f>Input!S422*0.0000028263/0.000000000155125</f>
        <v>1.7126647998097462</v>
      </c>
      <c r="T422" s="9">
        <f>S422*Input!T422/100</f>
        <v>1.9640903739773529E-3</v>
      </c>
      <c r="U422" s="9">
        <f>S422*1/((U421+U423)/2)</f>
        <v>1.7145264378340417</v>
      </c>
      <c r="V422" s="9">
        <f>U422*Input!T422/100</f>
        <v>1.9662253074002592E-3</v>
      </c>
      <c r="W422" s="3">
        <v>3.0000000000000001E-3</v>
      </c>
      <c r="X422" s="21">
        <f>((($L$4*0.000000001*Input!G422/Input!W422*(232/229))-(W422*0.000000001))/Input!F422)*1000000000</f>
        <v>8.9320360043124278</v>
      </c>
      <c r="Y422" s="21">
        <f>X422*Input!X422/100</f>
        <v>3.4913550076452145E-2</v>
      </c>
      <c r="Z422" s="21">
        <f t="shared" si="1512"/>
        <v>2.1809476204862652E-3</v>
      </c>
      <c r="AA422" s="21">
        <f>Z422*Input!X422/100</f>
        <v>8.5248899495258857E-6</v>
      </c>
      <c r="AB422" s="14">
        <v>0.05</v>
      </c>
      <c r="AC422" s="14">
        <v>0</v>
      </c>
      <c r="AD422" s="21">
        <f>(((Input!G422*$L$4*0.000000001*Input!U422*(230/229))-((AB422*0.000000000000001)+(Input!G422*AC422*0.000000000000001)))/Input!F422)*1000000000000</f>
        <v>35.165882682361641</v>
      </c>
      <c r="AE422" s="21">
        <f>AD422*Input!V422/100</f>
        <v>0.10212488382161448</v>
      </c>
      <c r="AF422" s="21">
        <f t="shared" si="1513"/>
        <v>1.6031606758302439</v>
      </c>
      <c r="AG422" s="21">
        <f>AF422*Input!V422/100</f>
        <v>4.6557226856888748E-3</v>
      </c>
      <c r="AH422" s="9">
        <f t="shared" si="1514"/>
        <v>735.07527680687826</v>
      </c>
      <c r="AI422" s="3">
        <f t="shared" si="1515"/>
        <v>3.5794816639146547</v>
      </c>
      <c r="AJ422" s="22">
        <f t="shared" si="1516"/>
        <v>714.52643783404164</v>
      </c>
      <c r="AK422" s="3">
        <f t="shared" si="1517"/>
        <v>1.9662253074002591</v>
      </c>
      <c r="AL422" s="3">
        <f t="shared" si="1518"/>
        <v>1.7441269224415354</v>
      </c>
      <c r="AM422" s="3">
        <f t="shared" si="1519"/>
        <v>5.1536373427643074E-3</v>
      </c>
      <c r="AN422" s="9">
        <f>AL422*1/((AN421+AN423)/2)</f>
        <v>1.7485671858477998</v>
      </c>
      <c r="AO422" s="21">
        <f t="shared" si="1520"/>
        <v>5.1667576650343168E-3</v>
      </c>
      <c r="AP422" s="58">
        <f t="shared" si="1521"/>
        <v>263.25630000000001</v>
      </c>
      <c r="AQ422" s="58">
        <f t="shared" si="1522"/>
        <v>2.5085999999999999</v>
      </c>
      <c r="AR422" s="58">
        <f t="shared" si="1523"/>
        <v>0.95291166821078921</v>
      </c>
      <c r="AS422" s="67">
        <f t="shared" si="1524"/>
        <v>2.372718791492914E-3</v>
      </c>
      <c r="AT422" s="67">
        <f t="shared" si="1525"/>
        <v>9.3643181992950825E-6</v>
      </c>
      <c r="AU422" s="58">
        <v>0.75</v>
      </c>
      <c r="AV422" s="58">
        <f t="shared" si="1526"/>
        <v>0.375</v>
      </c>
      <c r="AW422" s="58">
        <f t="shared" si="1527"/>
        <v>263.17869999999999</v>
      </c>
      <c r="AX422" s="57">
        <f t="shared" si="1528"/>
        <v>2.8036228017</v>
      </c>
      <c r="AY422" s="47">
        <f t="shared" si="1529"/>
        <v>2.7500969968468905</v>
      </c>
      <c r="AZ422" s="9" t="str">
        <f>Input!B422</f>
        <v>AJ1 8-4mm</v>
      </c>
      <c r="BA422" s="48">
        <f>Input!E422</f>
        <v>6</v>
      </c>
      <c r="BB422" s="58">
        <f t="shared" si="1530"/>
        <v>1503.3360611850351</v>
      </c>
      <c r="BC422" s="22">
        <f t="shared" si="1531"/>
        <v>12.610131081853414</v>
      </c>
      <c r="BD422" s="9">
        <f t="shared" si="1532"/>
        <v>263120.7</v>
      </c>
      <c r="BE422" s="49">
        <f t="shared" si="1533"/>
        <v>1375.0484984234452</v>
      </c>
      <c r="BF422" s="89">
        <f t="shared" si="1534"/>
        <v>1.0449542447192308</v>
      </c>
      <c r="BG422" s="85"/>
      <c r="BH422" s="85"/>
      <c r="BI422" s="85"/>
      <c r="BJ422" s="85"/>
      <c r="BK422" s="85"/>
      <c r="BL422" s="85"/>
      <c r="BM422" s="90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s="155" customFormat="1" ht="15" customHeight="1" x14ac:dyDescent="0.2">
      <c r="A423" s="138">
        <f>Input!A423</f>
        <v>8307</v>
      </c>
      <c r="B423" s="138" t="str">
        <f>Input!B423</f>
        <v>Hu1-13</v>
      </c>
      <c r="C423" s="138">
        <f>Input!O423</f>
        <v>2.0584344839556077</v>
      </c>
      <c r="D423" s="138">
        <f>C423*Input!P423/100</f>
        <v>5.4141580206595822E-3</v>
      </c>
      <c r="E423" s="139">
        <f>Input!M423</f>
        <v>2.7199825587263833</v>
      </c>
      <c r="F423" s="140">
        <f>E423*Input!N423/100</f>
        <v>1.3189985421295644E-4</v>
      </c>
      <c r="G423" s="141">
        <f t="shared" si="1509"/>
        <v>375.03119519719371</v>
      </c>
      <c r="H423" s="140">
        <f>G423*Input!L423/100</f>
        <v>0.25936475988516255</v>
      </c>
      <c r="I423" s="138">
        <v>0</v>
      </c>
      <c r="J423" s="142">
        <f>(((C423*$G$4*0.000000001*Input!G423*(234/233))-(I423*0.000000000000001))/Input!F423)*1000000000000</f>
        <v>747.26013328683075</v>
      </c>
      <c r="K423" s="138">
        <f>J423*Input!P423/100</f>
        <v>1.9654667057362096</v>
      </c>
      <c r="L423" s="143">
        <f t="shared" si="1510"/>
        <v>10.334064466613274</v>
      </c>
      <c r="M423" s="144">
        <f>L423*Input!P423/100</f>
        <v>2.7180975860067288E-2</v>
      </c>
      <c r="N423" s="138">
        <v>0</v>
      </c>
      <c r="O423" s="142">
        <f>(((G423*$D$4*0.000000001*Input!G423*(238/236))-(N423*0.000000001))/Input!F423)*1000000</f>
        <v>13.714475828372613</v>
      </c>
      <c r="P423" s="138">
        <f>O423*Input!N423/100</f>
        <v>6.6505476535720425E-4</v>
      </c>
      <c r="Q423" s="145">
        <f t="shared" si="1511"/>
        <v>10.232359167306436</v>
      </c>
      <c r="R423" s="146">
        <f>Q423*Input!N423/100</f>
        <v>4.9619681497306794E-4</v>
      </c>
      <c r="S423" s="144">
        <f>Input!S423*0.0000028263/0.000000000155125</f>
        <v>0.99861613355945766</v>
      </c>
      <c r="T423" s="138">
        <f>S423*Input!T423/100</f>
        <v>7.3490440521866676E-4</v>
      </c>
      <c r="U423" s="144">
        <f>S423</f>
        <v>0.99861613355945766</v>
      </c>
      <c r="V423" s="138">
        <f>U423*Input!T423/100</f>
        <v>7.3490440521866676E-4</v>
      </c>
      <c r="W423" s="147">
        <v>0</v>
      </c>
      <c r="X423" s="142">
        <f>((($L$4*0.000000001*Input!G423/Input!W423*(232/229))-(W423*0.000000001))/Input!F423)*1000000000</f>
        <v>0.8840907651278247</v>
      </c>
      <c r="Y423" s="142">
        <f>X423*Input!X423/100</f>
        <v>4.7003022650562451E-3</v>
      </c>
      <c r="Z423" s="142">
        <f t="shared" si="1512"/>
        <v>2.1586966841249722E-4</v>
      </c>
      <c r="AA423" s="142">
        <f>Z423*Input!X423/100</f>
        <v>1.147679323682902E-6</v>
      </c>
      <c r="AB423" s="143">
        <v>0</v>
      </c>
      <c r="AC423" s="143">
        <v>0</v>
      </c>
      <c r="AD423" s="142">
        <f>(((Input!G423*$L$4*0.000000001*Input!U423*(230/229))-((AB423*0.000000000000001)+(Input!G423*AC423*0.000000000000001)))/Input!F423)*1000000000000</f>
        <v>224.03085845575478</v>
      </c>
      <c r="AE423" s="142">
        <f>AD423*Input!V423/100</f>
        <v>0.71913920782251428</v>
      </c>
      <c r="AF423" s="142">
        <f t="shared" si="1513"/>
        <v>10.213236098546798</v>
      </c>
      <c r="AG423" s="142">
        <f>AF423*Input!V423/100</f>
        <v>3.2784494813975849E-2</v>
      </c>
      <c r="AH423" s="138">
        <f t="shared" si="1514"/>
        <v>47312.047929914406</v>
      </c>
      <c r="AI423" s="147">
        <f t="shared" si="1515"/>
        <v>293.82908090291562</v>
      </c>
      <c r="AJ423" s="144">
        <f t="shared" si="1516"/>
        <v>-1.3838664405423362</v>
      </c>
      <c r="AK423" s="147">
        <f t="shared" si="1517"/>
        <v>0.73490440521866673</v>
      </c>
      <c r="AL423" s="147">
        <f t="shared" si="1518"/>
        <v>0.99813111830351509</v>
      </c>
      <c r="AM423" s="147">
        <f t="shared" si="1519"/>
        <v>3.2043671491645601E-3</v>
      </c>
      <c r="AN423" s="138">
        <f>AF423/Q423</f>
        <v>0.99813111830351509</v>
      </c>
      <c r="AO423" s="142">
        <f t="shared" si="1520"/>
        <v>3.2043671491645601E-3</v>
      </c>
      <c r="AP423" s="138" t="str">
        <f t="shared" si="1521"/>
        <v>Out of range</v>
      </c>
      <c r="AQ423" s="138" t="e">
        <f t="shared" si="1522"/>
        <v>#VALUE!</v>
      </c>
      <c r="AR423" s="138" t="e">
        <f t="shared" si="1523"/>
        <v>#VALUE!</v>
      </c>
      <c r="AS423" s="146">
        <f t="shared" si="1524"/>
        <v>2.1096764185352838E-5</v>
      </c>
      <c r="AT423" s="146">
        <f t="shared" si="1525"/>
        <v>1.1216641682112869E-7</v>
      </c>
      <c r="AU423" s="138">
        <v>0.75</v>
      </c>
      <c r="AV423" s="138">
        <f t="shared" si="1526"/>
        <v>0.375</v>
      </c>
      <c r="AW423" s="138" t="str">
        <f t="shared" si="1527"/>
        <v>Out of range</v>
      </c>
      <c r="AX423" s="148">
        <f t="shared" si="1528"/>
        <v>349.51535376549998</v>
      </c>
      <c r="AY423" s="148" t="e">
        <f t="shared" si="1529"/>
        <v>#VALUE!</v>
      </c>
      <c r="AZ423" s="138" t="str">
        <f>Input!B423</f>
        <v>Hu1-13</v>
      </c>
      <c r="BA423" s="149">
        <f>Input!E423</f>
        <v>0</v>
      </c>
      <c r="BB423" s="138" t="e">
        <f t="shared" si="1530"/>
        <v>#VALUE!</v>
      </c>
      <c r="BC423" s="144" t="e">
        <f t="shared" si="1531"/>
        <v>#VALUE!</v>
      </c>
      <c r="BD423" s="138" t="e">
        <f t="shared" si="1532"/>
        <v>#VALUE!</v>
      </c>
      <c r="BE423" s="150" t="e">
        <f t="shared" si="1533"/>
        <v>#VALUE!</v>
      </c>
      <c r="BF423" s="151" t="e">
        <f t="shared" si="1534"/>
        <v>#VALUE!</v>
      </c>
      <c r="BG423" s="152"/>
      <c r="BH423" s="152"/>
      <c r="BI423" s="152"/>
      <c r="BJ423" s="152"/>
      <c r="BK423" s="152"/>
      <c r="BL423" s="152"/>
      <c r="BM423" s="156"/>
      <c r="BN423" s="152"/>
      <c r="BO423" s="152"/>
      <c r="BP423" s="152"/>
      <c r="BQ423" s="152"/>
      <c r="BR423" s="152"/>
      <c r="BS423" s="152"/>
      <c r="BT423" s="152"/>
      <c r="BU423" s="152"/>
      <c r="BV423" s="152"/>
      <c r="BW423" s="152"/>
      <c r="BX423" s="152"/>
      <c r="BY423" s="152"/>
      <c r="BZ423" s="152"/>
      <c r="CA423" s="152"/>
      <c r="CB423" s="152"/>
      <c r="CC423" s="152"/>
      <c r="CD423" s="152"/>
      <c r="CE423" s="152"/>
      <c r="CF423" s="152"/>
      <c r="CG423" s="152"/>
      <c r="CH423" s="152"/>
      <c r="CI423" s="152"/>
      <c r="CJ423" s="152"/>
      <c r="CK423" s="152"/>
      <c r="CL423" s="152"/>
      <c r="CM423" s="152"/>
      <c r="CN423" s="152"/>
      <c r="CO423" s="152"/>
      <c r="CP423" s="152"/>
      <c r="CQ423" s="152"/>
      <c r="CR423" s="152"/>
      <c r="CS423" s="152"/>
      <c r="CT423" s="152"/>
      <c r="CU423" s="152"/>
      <c r="CV423" s="152"/>
      <c r="CW423" s="152"/>
      <c r="CX423" s="152"/>
      <c r="CY423" s="152"/>
      <c r="CZ423" s="152"/>
      <c r="DA423" s="152"/>
      <c r="DB423" s="152"/>
      <c r="DC423" s="152"/>
      <c r="DD423" s="152"/>
      <c r="DE423" s="152"/>
    </row>
    <row r="424" spans="1:109" ht="15" customHeight="1" x14ac:dyDescent="0.2">
      <c r="A424" s="9">
        <f>Input!A424</f>
        <v>8606</v>
      </c>
      <c r="B424" s="9" t="str">
        <f>Input!B424</f>
        <v>AJ7</v>
      </c>
      <c r="C424" s="9">
        <f>Input!O424</f>
        <v>10.568429998387984</v>
      </c>
      <c r="D424" s="9">
        <f>C424*Input!P424/100</f>
        <v>4.6786715232639581E-2</v>
      </c>
      <c r="E424" s="11">
        <f>Input!M424</f>
        <v>5.9070090996726243</v>
      </c>
      <c r="F424" s="12">
        <f>E424*Input!N424/100</f>
        <v>3.5701154279739922E-4</v>
      </c>
      <c r="G424" s="13">
        <f t="shared" si="1509"/>
        <v>814.4584146628614</v>
      </c>
      <c r="H424" s="12">
        <f>G424*Input!L424/100</f>
        <v>0.47335893389107464</v>
      </c>
      <c r="I424" s="9">
        <v>0.3</v>
      </c>
      <c r="J424" s="21">
        <f>(((C424*$G$4*0.000000001*Input!G424*(234/233))-(I424*0.000000000000001))/Input!F424)*1000000000000</f>
        <v>201.21569523680785</v>
      </c>
      <c r="K424" s="9">
        <f>J424*Input!P424/100</f>
        <v>0.8907871306161923</v>
      </c>
      <c r="L424" s="14">
        <f t="shared" si="1510"/>
        <v>2.7826668032261099</v>
      </c>
      <c r="M424" s="22">
        <f>L424*Input!P424/100</f>
        <v>1.231893851118074E-2</v>
      </c>
      <c r="N424" s="9">
        <v>5.0000000000000001E-3</v>
      </c>
      <c r="O424" s="21">
        <f>(((G424*$D$4*0.000000001*Input!G424*(238/236))-(N424*0.000000001))/Input!F424)*1000000</f>
        <v>1.5620448422678441</v>
      </c>
      <c r="P424" s="58">
        <f>O424*Input!N424/100</f>
        <v>9.4407851697345441E-5</v>
      </c>
      <c r="Q424" s="66">
        <f t="shared" si="1511"/>
        <v>1.1654403756690812</v>
      </c>
      <c r="R424" s="67">
        <f>Q424*Input!N424/100</f>
        <v>7.0437620720621336E-5</v>
      </c>
      <c r="S424" s="65">
        <f>Input!S424*0.0000028263/0.000000000155125</f>
        <v>2.3507178438858265</v>
      </c>
      <c r="T424" s="9">
        <f>S424*Input!T424/100</f>
        <v>7.6929044448507196E-4</v>
      </c>
      <c r="U424" s="9">
        <f>S424*1/((U423+U425)/2)</f>
        <v>2.354376914941501</v>
      </c>
      <c r="V424" s="9">
        <f>U424*Input!T424/100</f>
        <v>7.7048790355322154E-4</v>
      </c>
      <c r="W424" s="3">
        <v>3.0000000000000001E-3</v>
      </c>
      <c r="X424" s="21">
        <f>((($L$4*0.000000001*Input!G424/Input!W424*(232/229))-(W424*0.000000001))/Input!F424)*1000000000</f>
        <v>67.265275848223425</v>
      </c>
      <c r="Y424" s="21">
        <f>X424*Input!X424/100</f>
        <v>0.23814543510481312</v>
      </c>
      <c r="Z424" s="21">
        <f t="shared" si="1512"/>
        <v>1.6424255705161362E-2</v>
      </c>
      <c r="AA424" s="21">
        <f>Z424*Input!X424/100</f>
        <v>5.8148301212707601E-5</v>
      </c>
      <c r="AB424" s="14">
        <v>0.05</v>
      </c>
      <c r="AC424" s="14">
        <v>0</v>
      </c>
      <c r="AD424" s="21">
        <f>(((Input!G424*$L$4*0.000000001*Input!U424*(230/229))-((AB424*0.000000000000001)+(Input!G424*AC424*0.000000000000001)))/Input!F424)*1000000000000</f>
        <v>2.8689966386468524</v>
      </c>
      <c r="AE424" s="21">
        <f>AD424*Input!V424/100</f>
        <v>8.7541900943363636E-3</v>
      </c>
      <c r="AF424" s="21">
        <f t="shared" si="1513"/>
        <v>0.1307933212344693</v>
      </c>
      <c r="AG424" s="21">
        <f>AF424*Input!V424/100</f>
        <v>3.9909060252373582E-4</v>
      </c>
      <c r="AH424" s="9">
        <f t="shared" si="1514"/>
        <v>7.9634245583114724</v>
      </c>
      <c r="AI424" s="3">
        <f t="shared" si="1515"/>
        <v>3.7219831697935232E-2</v>
      </c>
      <c r="AJ424" s="22">
        <f t="shared" si="1516"/>
        <v>1354.3769149415011</v>
      </c>
      <c r="AK424" s="3">
        <f t="shared" si="1517"/>
        <v>0.7704879035532215</v>
      </c>
      <c r="AL424" s="3">
        <f t="shared" si="1518"/>
        <v>0.11222652309379674</v>
      </c>
      <c r="AM424" s="3">
        <f t="shared" si="1519"/>
        <v>3.4250476630340456E-4</v>
      </c>
      <c r="AN424" s="9">
        <f>AL424*1/((AN423+AN425)/2)</f>
        <v>0.11249883596216639</v>
      </c>
      <c r="AO424" s="21">
        <f t="shared" si="1520"/>
        <v>3.433358395004634E-4</v>
      </c>
      <c r="AP424" s="58">
        <f t="shared" si="1521"/>
        <v>5.3230000000000004</v>
      </c>
      <c r="AQ424" s="58">
        <f t="shared" si="1522"/>
        <v>1.7899999999999999E-2</v>
      </c>
      <c r="AR424" s="58">
        <f t="shared" si="1523"/>
        <v>0.33627653578808941</v>
      </c>
      <c r="AS424" s="67">
        <f t="shared" si="1524"/>
        <v>1.4092746439930203E-2</v>
      </c>
      <c r="AT424" s="67">
        <f t="shared" si="1525"/>
        <v>4.9901114410791614E-5</v>
      </c>
      <c r="AU424" s="58">
        <v>0.75</v>
      </c>
      <c r="AV424" s="58">
        <f t="shared" si="1526"/>
        <v>0.375</v>
      </c>
      <c r="AW424" s="58">
        <f t="shared" si="1527"/>
        <v>4.8357999999999999</v>
      </c>
      <c r="AX424" s="57">
        <f t="shared" si="1528"/>
        <v>0.25124091139999999</v>
      </c>
      <c r="AY424" s="47">
        <f t="shared" si="1529"/>
        <v>0.24484891602307826</v>
      </c>
      <c r="AZ424" s="9" t="str">
        <f>Input!B424</f>
        <v>AJ7</v>
      </c>
      <c r="BA424" s="48">
        <f>Input!E424</f>
        <v>0</v>
      </c>
      <c r="BB424" s="58">
        <f t="shared" si="1530"/>
        <v>1373.0148311640128</v>
      </c>
      <c r="BC424" s="22">
        <f t="shared" si="1531"/>
        <v>1.2492545330032629</v>
      </c>
      <c r="BD424" s="9">
        <f t="shared" si="1532"/>
        <v>4777.8</v>
      </c>
      <c r="BE424" s="49">
        <f t="shared" si="1533"/>
        <v>122.42445801153913</v>
      </c>
      <c r="BF424" s="89">
        <f t="shared" si="1534"/>
        <v>5.0632556355324505</v>
      </c>
      <c r="BG424" s="85"/>
      <c r="BH424" s="85"/>
      <c r="BI424" s="85"/>
      <c r="BJ424" s="85"/>
      <c r="BK424" s="85"/>
      <c r="BL424" s="85"/>
      <c r="BM424" s="90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s="155" customFormat="1" ht="15" customHeight="1" x14ac:dyDescent="0.2">
      <c r="A425" s="138">
        <f>Input!A425</f>
        <v>8307</v>
      </c>
      <c r="B425" s="138" t="str">
        <f>Input!B425</f>
        <v>Hu1-13</v>
      </c>
      <c r="C425" s="138">
        <f>Input!O425</f>
        <v>2.070126729501315</v>
      </c>
      <c r="D425" s="138">
        <f>C425*Input!P425/100</f>
        <v>4.7846797773491E-3</v>
      </c>
      <c r="E425" s="139">
        <f>Input!M425</f>
        <v>2.7203002093423136</v>
      </c>
      <c r="F425" s="140">
        <f>E425*Input!N425/100</f>
        <v>1.1787410701846793E-4</v>
      </c>
      <c r="G425" s="141">
        <f t="shared" si="1509"/>
        <v>375.0749928641182</v>
      </c>
      <c r="H425" s="140">
        <f>G425*Input!L425/100</f>
        <v>3.6339231437015687E-2</v>
      </c>
      <c r="I425" s="138">
        <v>0</v>
      </c>
      <c r="J425" s="142">
        <f>(((C425*$G$4*0.000000001*Input!G425*(234/233))-(I425*0.000000000000001))/Input!F425)*1000000000000</f>
        <v>751.50469342853501</v>
      </c>
      <c r="K425" s="138">
        <f>J425*Input!P425/100</f>
        <v>1.736951297709507</v>
      </c>
      <c r="L425" s="143">
        <f t="shared" si="1510"/>
        <v>10.392763648040036</v>
      </c>
      <c r="M425" s="144">
        <f>L425*Input!P425/100</f>
        <v>2.4020773872875319E-2</v>
      </c>
      <c r="N425" s="138">
        <v>0</v>
      </c>
      <c r="O425" s="142">
        <f>(((G425*$D$4*0.000000001*Input!G425*(238/236))-(N425*0.000000001))/Input!F425)*1000000</f>
        <v>13.716077460588991</v>
      </c>
      <c r="P425" s="138">
        <f>O425*Input!N425/100</f>
        <v>5.9433527847793991E-4</v>
      </c>
      <c r="Q425" s="145">
        <f t="shared" si="1511"/>
        <v>10.233554143789462</v>
      </c>
      <c r="R425" s="146">
        <f>Q425*Input!N425/100</f>
        <v>4.4343306381466066E-4</v>
      </c>
      <c r="S425" s="144">
        <f>Input!S425*0.0000028263/0.000000000155125</f>
        <v>0.99827555270160506</v>
      </c>
      <c r="T425" s="138">
        <f>S425*Input!T425/100</f>
        <v>6.9952499520941399E-4</v>
      </c>
      <c r="U425" s="144">
        <f>S425</f>
        <v>0.99827555270160506</v>
      </c>
      <c r="V425" s="138">
        <f>U425*Input!T425/100</f>
        <v>6.9952499520941399E-4</v>
      </c>
      <c r="W425" s="147">
        <v>0</v>
      </c>
      <c r="X425" s="142">
        <f>((($L$4*0.000000001*Input!G425/Input!W425*(232/229))-(W425*0.000000001))/Input!F425)*1000000000</f>
        <v>0.86805529922363867</v>
      </c>
      <c r="Y425" s="142">
        <f>X425*Input!X425/100</f>
        <v>2.1965122168948882E-3</v>
      </c>
      <c r="Z425" s="142">
        <f t="shared" si="1512"/>
        <v>2.1195426646044077E-4</v>
      </c>
      <c r="AA425" s="142">
        <f>Z425*Input!X425/100</f>
        <v>5.3632543470414261E-7</v>
      </c>
      <c r="AB425" s="143">
        <v>0</v>
      </c>
      <c r="AC425" s="143">
        <v>0</v>
      </c>
      <c r="AD425" s="142">
        <f>(((Input!G425*$L$4*0.000000001*Input!U425*(230/229))-((AB425*0.000000000000001)+(Input!G425*AC425*0.000000000000001)))/Input!F425)*1000000000000</f>
        <v>223.80933329516589</v>
      </c>
      <c r="AE425" s="142">
        <f>AD425*Input!V425/100</f>
        <v>0.60307903866808255</v>
      </c>
      <c r="AF425" s="142">
        <f t="shared" si="1513"/>
        <v>10.203137093514819</v>
      </c>
      <c r="AG425" s="142">
        <f>AF425*Input!V425/100</f>
        <v>2.7493483042730985E-2</v>
      </c>
      <c r="AH425" s="138">
        <f t="shared" si="1514"/>
        <v>48138.389775792202</v>
      </c>
      <c r="AI425" s="147">
        <f t="shared" si="1515"/>
        <v>177.9412927723798</v>
      </c>
      <c r="AJ425" s="144">
        <f t="shared" si="1516"/>
        <v>-1.7244472983949377</v>
      </c>
      <c r="AK425" s="147">
        <f t="shared" si="1517"/>
        <v>0.69952499520941402</v>
      </c>
      <c r="AL425" s="147">
        <f t="shared" si="1518"/>
        <v>0.99702771394500289</v>
      </c>
      <c r="AM425" s="147">
        <f t="shared" si="1519"/>
        <v>2.6869489515769841E-3</v>
      </c>
      <c r="AN425" s="138">
        <f>AF425/Q425</f>
        <v>0.99702771394500289</v>
      </c>
      <c r="AO425" s="142">
        <f t="shared" si="1520"/>
        <v>2.6869489515769841E-3</v>
      </c>
      <c r="AP425" s="138">
        <f t="shared" si="1521"/>
        <v>831.99130000000002</v>
      </c>
      <c r="AQ425" s="138" t="e">
        <f t="shared" si="1522"/>
        <v>#VALUE!</v>
      </c>
      <c r="AR425" s="138" t="e">
        <f t="shared" si="1523"/>
        <v>#VALUE!</v>
      </c>
      <c r="AS425" s="146">
        <f t="shared" si="1524"/>
        <v>2.0711696394265091E-5</v>
      </c>
      <c r="AT425" s="146">
        <f t="shared" si="1525"/>
        <v>5.2416204457851023E-8</v>
      </c>
      <c r="AU425" s="138">
        <v>0.75</v>
      </c>
      <c r="AV425" s="138">
        <f t="shared" si="1526"/>
        <v>0.375</v>
      </c>
      <c r="AW425" s="138">
        <f t="shared" si="1527"/>
        <v>831.9896</v>
      </c>
      <c r="AX425" s="148">
        <f t="shared" si="1528"/>
        <v>361.37057940310001</v>
      </c>
      <c r="AY425" s="148">
        <f t="shared" si="1529"/>
        <v>649.93612180999537</v>
      </c>
      <c r="AZ425" s="138" t="str">
        <f>Input!B425</f>
        <v>Hu1-13</v>
      </c>
      <c r="BA425" s="149">
        <f>Input!E425</f>
        <v>0</v>
      </c>
      <c r="BB425" s="138">
        <f t="shared" si="1530"/>
        <v>-18.108089984685279</v>
      </c>
      <c r="BC425" s="144">
        <f t="shared" si="1531"/>
        <v>19.899893819658441</v>
      </c>
      <c r="BD425" s="138">
        <f t="shared" si="1532"/>
        <v>831931.6</v>
      </c>
      <c r="BE425" s="150">
        <f t="shared" si="1533"/>
        <v>324968.06090499769</v>
      </c>
      <c r="BF425" s="151">
        <f t="shared" si="1534"/>
        <v>78.118298811667287</v>
      </c>
      <c r="BG425" s="152"/>
      <c r="BH425" s="152"/>
      <c r="BI425" s="152"/>
      <c r="BJ425" s="152"/>
      <c r="BK425" s="152"/>
      <c r="BL425" s="152"/>
      <c r="BM425" s="156"/>
      <c r="BN425" s="152"/>
      <c r="BO425" s="152"/>
      <c r="BP425" s="152"/>
      <c r="BQ425" s="152"/>
      <c r="BR425" s="152"/>
      <c r="BS425" s="152"/>
      <c r="BT425" s="152"/>
      <c r="BU425" s="152"/>
      <c r="BV425" s="152"/>
      <c r="BW425" s="152"/>
      <c r="BX425" s="152"/>
      <c r="BY425" s="152"/>
      <c r="BZ425" s="152"/>
      <c r="CA425" s="152"/>
      <c r="CB425" s="152"/>
      <c r="CC425" s="152"/>
      <c r="CD425" s="152"/>
      <c r="CE425" s="152"/>
      <c r="CF425" s="152"/>
      <c r="CG425" s="152"/>
      <c r="CH425" s="152"/>
      <c r="CI425" s="152"/>
      <c r="CJ425" s="152"/>
      <c r="CK425" s="152"/>
      <c r="CL425" s="152"/>
      <c r="CM425" s="152"/>
      <c r="CN425" s="152"/>
      <c r="CO425" s="152"/>
      <c r="CP425" s="152"/>
      <c r="CQ425" s="152"/>
      <c r="CR425" s="152"/>
      <c r="CS425" s="152"/>
      <c r="CT425" s="152"/>
      <c r="CU425" s="152"/>
      <c r="CV425" s="152"/>
      <c r="CW425" s="152"/>
      <c r="CX425" s="152"/>
      <c r="CY425" s="152"/>
      <c r="CZ425" s="152"/>
      <c r="DA425" s="152"/>
      <c r="DB425" s="152"/>
      <c r="DC425" s="152"/>
      <c r="DD425" s="152"/>
      <c r="DE425" s="152"/>
    </row>
    <row r="426" spans="1:109" ht="15" customHeight="1" x14ac:dyDescent="0.2">
      <c r="A426" s="9">
        <f>Input!A426</f>
        <v>8607</v>
      </c>
      <c r="B426" s="9" t="str">
        <f>Input!B426</f>
        <v>AJ8</v>
      </c>
      <c r="C426" s="9">
        <f>Input!O426</f>
        <v>11.815412429434792</v>
      </c>
      <c r="D426" s="9">
        <f>C426*Input!P426/100</f>
        <v>3.5938110902422306E-2</v>
      </c>
      <c r="E426" s="11">
        <f>Input!M426</f>
        <v>6.5201631070269537</v>
      </c>
      <c r="F426" s="12">
        <f>E426*Input!N426/100</f>
        <v>3.7935144250450574E-4</v>
      </c>
      <c r="G426" s="13">
        <f t="shared" si="1509"/>
        <v>899.00008919687639</v>
      </c>
      <c r="H426" s="12">
        <f>G426*Input!L426/100</f>
        <v>0.25917122571073181</v>
      </c>
      <c r="I426" s="9">
        <v>0.3</v>
      </c>
      <c r="J426" s="21">
        <f>(((C426*$G$4*0.000000001*Input!G426*(234/233))-(I426*0.000000000000001))/Input!F426)*1000000000000</f>
        <v>243.1109235060712</v>
      </c>
      <c r="K426" s="9">
        <f>J426*Input!P426/100</f>
        <v>0.73945343700282817</v>
      </c>
      <c r="L426" s="14">
        <f t="shared" si="1510"/>
        <v>3.3620473569212739</v>
      </c>
      <c r="M426" s="22">
        <f>L426*Input!P426/100</f>
        <v>1.0226103531623603E-2</v>
      </c>
      <c r="N426" s="9">
        <v>5.0000000000000001E-3</v>
      </c>
      <c r="O426" s="21">
        <f>(((G426*$D$4*0.000000001*Input!G426*(238/236))-(N426*0.000000001))/Input!F426)*1000000</f>
        <v>1.8633253185963889</v>
      </c>
      <c r="P426" s="58">
        <f>O426*Input!N426/100</f>
        <v>1.0841065412963539E-4</v>
      </c>
      <c r="Q426" s="66">
        <f t="shared" si="1511"/>
        <v>1.3902254919557053</v>
      </c>
      <c r="R426" s="67">
        <f>Q426*Input!N426/100</f>
        <v>8.0885100130632798E-5</v>
      </c>
      <c r="S426" s="65">
        <f>Input!S426*0.0000028263/0.000000000155125</f>
        <v>2.3766244787391848</v>
      </c>
      <c r="T426" s="9">
        <f>S426*Input!T426/100</f>
        <v>6.2747838428041185E-4</v>
      </c>
      <c r="U426" s="9">
        <f>S426*1/((U425+U427)/2)</f>
        <v>2.3804753799538791</v>
      </c>
      <c r="V426" s="9">
        <f>U426*Input!T426/100</f>
        <v>6.2849510244259365E-4</v>
      </c>
      <c r="W426" s="3">
        <v>3.0000000000000001E-3</v>
      </c>
      <c r="X426" s="21">
        <f>((($L$4*0.000000001*Input!G426/Input!W426*(232/229))-(W426*0.000000001))/Input!F426)*1000000000</f>
        <v>1.6367594932201135</v>
      </c>
      <c r="Y426" s="21">
        <f>X426*Input!X426/100</f>
        <v>4.2213093198079062E-3</v>
      </c>
      <c r="Z426" s="21">
        <f t="shared" si="1512"/>
        <v>3.9964983575113786E-4</v>
      </c>
      <c r="AA426" s="21">
        <f>Z426*Input!X426/100</f>
        <v>1.0307229518473312E-6</v>
      </c>
      <c r="AB426" s="14">
        <v>0.05</v>
      </c>
      <c r="AC426" s="14">
        <v>0</v>
      </c>
      <c r="AD426" s="21">
        <f>(((Input!G426*$L$4*0.000000001*Input!U426*(230/229))-((AB426*0.000000000000001)+(Input!G426*AC426*0.000000000000001)))/Input!F426)*1000000000000</f>
        <v>3.0228137188407929</v>
      </c>
      <c r="AE426" s="21">
        <f>AD426*Input!V426/100</f>
        <v>7.2256890219705829E-3</v>
      </c>
      <c r="AF426" s="21">
        <f t="shared" si="1513"/>
        <v>0.13780561483919199</v>
      </c>
      <c r="AG426" s="21">
        <f>AF426*Input!V426/100</f>
        <v>3.2940849517227569E-4</v>
      </c>
      <c r="AH426" s="9">
        <f t="shared" si="1514"/>
        <v>344.81589259304388</v>
      </c>
      <c r="AI426" s="3">
        <f t="shared" si="1515"/>
        <v>1.2125326236120038</v>
      </c>
      <c r="AJ426" s="22">
        <f t="shared" si="1516"/>
        <v>1380.4753799538792</v>
      </c>
      <c r="AK426" s="3">
        <f t="shared" si="1517"/>
        <v>0.62849510244259366</v>
      </c>
      <c r="AL426" s="3">
        <f t="shared" si="1518"/>
        <v>9.9124649660490241E-2</v>
      </c>
      <c r="AM426" s="3">
        <f t="shared" si="1519"/>
        <v>2.3701626604154694E-4</v>
      </c>
      <c r="AN426" s="9">
        <f>AL426*1/((AN425+AN427)/2)</f>
        <v>9.9421683734408517E-2</v>
      </c>
      <c r="AO426" s="21">
        <f t="shared" si="1520"/>
        <v>2.3772650216675244E-4</v>
      </c>
      <c r="AP426" s="58">
        <f t="shared" si="1521"/>
        <v>4.6406999999999998</v>
      </c>
      <c r="AQ426" s="58">
        <f t="shared" si="1522"/>
        <v>1.2200000000000001E-2</v>
      </c>
      <c r="AR426" s="58">
        <f t="shared" si="1523"/>
        <v>0.26289137414614178</v>
      </c>
      <c r="AS426" s="67">
        <f t="shared" si="1524"/>
        <v>2.874712325904259E-4</v>
      </c>
      <c r="AT426" s="67">
        <f t="shared" si="1525"/>
        <v>7.4159566030157301E-7</v>
      </c>
      <c r="AU426" s="58">
        <v>0.75</v>
      </c>
      <c r="AV426" s="58">
        <f t="shared" si="1526"/>
        <v>0.375</v>
      </c>
      <c r="AW426" s="58">
        <f t="shared" si="1527"/>
        <v>4.6308999999999996</v>
      </c>
      <c r="AX426" s="57">
        <f t="shared" si="1528"/>
        <v>1.32500204E-2</v>
      </c>
      <c r="AY426" s="47">
        <f t="shared" si="1529"/>
        <v>1.2375590994679287E-2</v>
      </c>
      <c r="AZ426" s="9" t="str">
        <f>Input!B426</f>
        <v>AJ8</v>
      </c>
      <c r="BA426" s="48">
        <f>Input!E426</f>
        <v>0</v>
      </c>
      <c r="BB426" s="58">
        <f t="shared" si="1530"/>
        <v>1398.6622313361229</v>
      </c>
      <c r="BC426" s="22">
        <f t="shared" si="1531"/>
        <v>0.63892564521370021</v>
      </c>
      <c r="BD426" s="9">
        <f t="shared" si="1532"/>
        <v>4572.8999999999996</v>
      </c>
      <c r="BE426" s="49">
        <f t="shared" si="1533"/>
        <v>6.1877954973396436</v>
      </c>
      <c r="BF426" s="89">
        <f t="shared" si="1534"/>
        <v>0.26723943498411296</v>
      </c>
      <c r="BG426" s="85"/>
      <c r="BH426" s="85"/>
      <c r="BI426" s="85"/>
      <c r="BJ426" s="85"/>
      <c r="BK426" s="85"/>
      <c r="BL426" s="85"/>
      <c r="BM426" s="90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  <c r="CM426" s="85"/>
      <c r="CN426" s="85"/>
      <c r="CO426" s="85"/>
      <c r="CP426" s="85"/>
      <c r="CQ426" s="85"/>
      <c r="CR426" s="85"/>
      <c r="CS426" s="85"/>
      <c r="CT426" s="85"/>
      <c r="CU426" s="85"/>
      <c r="CV426" s="85"/>
      <c r="CW426" s="85"/>
      <c r="CX426" s="85"/>
      <c r="CY426" s="85"/>
      <c r="CZ426" s="85"/>
      <c r="DA426" s="85"/>
      <c r="DB426" s="85"/>
      <c r="DC426" s="85"/>
      <c r="DD426" s="85"/>
      <c r="DE426" s="85"/>
    </row>
    <row r="427" spans="1:109" s="155" customFormat="1" ht="15" customHeight="1" x14ac:dyDescent="0.2">
      <c r="A427" s="138">
        <f>Input!A427</f>
        <v>8307</v>
      </c>
      <c r="B427" s="138" t="str">
        <f>Input!B427</f>
        <v>Hu1-13</v>
      </c>
      <c r="C427" s="138">
        <f>Input!O427</f>
        <v>2.0666733208540733</v>
      </c>
      <c r="D427" s="138">
        <f>C427*Input!P427/100</f>
        <v>4.4706050437518848E-3</v>
      </c>
      <c r="E427" s="139">
        <f>Input!M427</f>
        <v>2.7200790238692005</v>
      </c>
      <c r="F427" s="140">
        <f>E427*Input!N427/100</f>
        <v>1.6791010922864394E-4</v>
      </c>
      <c r="G427" s="141">
        <f t="shared" si="1509"/>
        <v>375.04449581108537</v>
      </c>
      <c r="H427" s="140">
        <f>G427*Input!L427/100</f>
        <v>0.14906240992585038</v>
      </c>
      <c r="I427" s="138">
        <v>0</v>
      </c>
      <c r="J427" s="142">
        <f>(((C427*$G$4*0.000000001*Input!G427*(234/233))-(I427*0.000000000000001))/Input!F427)*1000000000000</f>
        <v>750.25102486334822</v>
      </c>
      <c r="K427" s="138">
        <f>J427*Input!P427/100</f>
        <v>1.622934782188024</v>
      </c>
      <c r="L427" s="143">
        <f t="shared" si="1510"/>
        <v>10.37542632306403</v>
      </c>
      <c r="M427" s="144">
        <f>L427*Input!P427/100</f>
        <v>2.2444008340804098E-2</v>
      </c>
      <c r="N427" s="138">
        <v>0</v>
      </c>
      <c r="O427" s="142">
        <f>(((G427*$D$4*0.000000001*Input!G427*(238/236))-(N427*0.000000001))/Input!F427)*1000000</f>
        <v>13.714962217105219</v>
      </c>
      <c r="P427" s="138">
        <f>O427*Input!N427/100</f>
        <v>8.466227575495616E-4</v>
      </c>
      <c r="Q427" s="145">
        <f t="shared" si="1511"/>
        <v>10.23272206154091</v>
      </c>
      <c r="R427" s="146">
        <f>Q427*Input!N427/100</f>
        <v>6.3166454503062641E-4</v>
      </c>
      <c r="S427" s="144">
        <f>Input!S427*0.0000028263/0.000000000155125</f>
        <v>0.9984890420956164</v>
      </c>
      <c r="T427" s="138">
        <f>S427*Input!T427/100</f>
        <v>7.2275928497444292E-4</v>
      </c>
      <c r="U427" s="144">
        <f>S427</f>
        <v>0.9984890420956164</v>
      </c>
      <c r="V427" s="138">
        <f>U427*Input!T427/100</f>
        <v>7.2275928497444292E-4</v>
      </c>
      <c r="W427" s="147">
        <v>0</v>
      </c>
      <c r="X427" s="142">
        <f>((($L$4*0.000000001*Input!G427/Input!W427*(232/229))-(W427*0.000000001))/Input!F427)*1000000000</f>
        <v>0.87914213866455415</v>
      </c>
      <c r="Y427" s="142">
        <f>X427*Input!X427/100</f>
        <v>4.3947211602688042E-3</v>
      </c>
      <c r="Z427" s="142">
        <f t="shared" si="1512"/>
        <v>2.1466135542489462E-4</v>
      </c>
      <c r="AA427" s="142">
        <f>Z427*Input!X427/100</f>
        <v>1.0730651614661395E-6</v>
      </c>
      <c r="AB427" s="143">
        <v>0</v>
      </c>
      <c r="AC427" s="143">
        <v>0</v>
      </c>
      <c r="AD427" s="142">
        <f>(((Input!G427*$L$4*0.000000001*Input!U427*(230/229))-((AB427*0.000000000000001)+(Input!G427*AC427*0.000000000000001)))/Input!F427)*1000000000000</f>
        <v>223.78425248981745</v>
      </c>
      <c r="AE427" s="142">
        <f>AD427*Input!V427/100</f>
        <v>0.76383848857911996</v>
      </c>
      <c r="AF427" s="142">
        <f t="shared" si="1513"/>
        <v>10.201993696625966</v>
      </c>
      <c r="AG427" s="142">
        <f>AF427*Input!V427/100</f>
        <v>3.4822269033783181E-2</v>
      </c>
      <c r="AH427" s="138">
        <f t="shared" si="1514"/>
        <v>47525.991235974579</v>
      </c>
      <c r="AI427" s="147">
        <f t="shared" si="1515"/>
        <v>287.67648283946392</v>
      </c>
      <c r="AJ427" s="144">
        <f t="shared" si="1516"/>
        <v>-1.510957904383603</v>
      </c>
      <c r="AK427" s="147">
        <f t="shared" si="1517"/>
        <v>0.72275928497444297</v>
      </c>
      <c r="AL427" s="147">
        <f t="shared" si="1518"/>
        <v>0.99699704880772289</v>
      </c>
      <c r="AM427" s="147">
        <f t="shared" si="1519"/>
        <v>3.4035873442005409E-3</v>
      </c>
      <c r="AN427" s="138">
        <f>AF427/Q427</f>
        <v>0.99699704880772289</v>
      </c>
      <c r="AO427" s="142">
        <f t="shared" si="1520"/>
        <v>3.4035873442005409E-3</v>
      </c>
      <c r="AP427" s="138">
        <f t="shared" si="1521"/>
        <v>774.16949999999997</v>
      </c>
      <c r="AQ427" s="138" t="e">
        <f t="shared" si="1522"/>
        <v>#VALUE!</v>
      </c>
      <c r="AR427" s="138" t="e">
        <f t="shared" si="1523"/>
        <v>#VALUE!</v>
      </c>
      <c r="AS427" s="146">
        <f t="shared" si="1524"/>
        <v>2.0977932766461705E-5</v>
      </c>
      <c r="AT427" s="146">
        <f t="shared" si="1525"/>
        <v>1.0487404706739153E-7</v>
      </c>
      <c r="AU427" s="138">
        <v>0.75</v>
      </c>
      <c r="AV427" s="138">
        <f t="shared" si="1526"/>
        <v>0.375</v>
      </c>
      <c r="AW427" s="138">
        <f t="shared" si="1527"/>
        <v>774.16769999999997</v>
      </c>
      <c r="AX427" s="148">
        <f t="shared" si="1528"/>
        <v>322.64777816340001</v>
      </c>
      <c r="AY427" s="148">
        <f t="shared" si="1529"/>
        <v>472.41037632240921</v>
      </c>
      <c r="AZ427" s="138" t="str">
        <f>Input!B427</f>
        <v>Hu1-13</v>
      </c>
      <c r="BA427" s="149">
        <f>Input!E427</f>
        <v>0</v>
      </c>
      <c r="BB427" s="138">
        <f t="shared" si="1530"/>
        <v>-13.474162920944599</v>
      </c>
      <c r="BC427" s="144">
        <f t="shared" si="1531"/>
        <v>13.874950573853621</v>
      </c>
      <c r="BD427" s="138">
        <f t="shared" si="1532"/>
        <v>774109.7</v>
      </c>
      <c r="BE427" s="150">
        <f t="shared" si="1533"/>
        <v>236205.1881612046</v>
      </c>
      <c r="BF427" s="151">
        <f t="shared" si="1534"/>
        <v>61.021710970686229</v>
      </c>
      <c r="BG427" s="152"/>
      <c r="BH427" s="152"/>
      <c r="BI427" s="152"/>
      <c r="BJ427" s="152"/>
      <c r="BK427" s="152"/>
      <c r="BL427" s="152"/>
      <c r="BM427" s="156"/>
      <c r="BN427" s="152"/>
      <c r="BO427" s="152"/>
      <c r="BP427" s="152"/>
      <c r="BQ427" s="152"/>
      <c r="BR427" s="152"/>
      <c r="BS427" s="152"/>
      <c r="BT427" s="152"/>
      <c r="BU427" s="152"/>
      <c r="BV427" s="152"/>
      <c r="BW427" s="152"/>
      <c r="BX427" s="152"/>
      <c r="BY427" s="152"/>
      <c r="BZ427" s="152"/>
      <c r="CA427" s="152"/>
      <c r="CB427" s="152"/>
      <c r="CC427" s="152"/>
      <c r="CD427" s="152"/>
      <c r="CE427" s="152"/>
      <c r="CF427" s="152"/>
      <c r="CG427" s="152"/>
      <c r="CH427" s="152"/>
      <c r="CI427" s="152"/>
      <c r="CJ427" s="152"/>
      <c r="CK427" s="152"/>
      <c r="CL427" s="152"/>
      <c r="CM427" s="152"/>
      <c r="CN427" s="152"/>
      <c r="CO427" s="152"/>
      <c r="CP427" s="152"/>
      <c r="CQ427" s="152"/>
      <c r="CR427" s="152"/>
      <c r="CS427" s="152"/>
      <c r="CT427" s="152"/>
      <c r="CU427" s="152"/>
      <c r="CV427" s="152"/>
      <c r="CW427" s="152"/>
      <c r="CX427" s="152"/>
      <c r="CY427" s="152"/>
      <c r="CZ427" s="152"/>
      <c r="DA427" s="152"/>
      <c r="DB427" s="152"/>
      <c r="DC427" s="152"/>
      <c r="DD427" s="152"/>
      <c r="DE427" s="152"/>
    </row>
    <row r="428" spans="1:109" ht="15" customHeight="1" x14ac:dyDescent="0.2">
      <c r="A428" s="9">
        <f>Input!A428</f>
        <v>8562</v>
      </c>
      <c r="B428" s="9" t="str">
        <f>Input!B428</f>
        <v>SLO1-413</v>
      </c>
      <c r="C428" s="9">
        <f>Input!O428</f>
        <v>4.1321006350430611</v>
      </c>
      <c r="D428" s="9">
        <f>C428*Input!P428/100</f>
        <v>1.1149380811180776E-2</v>
      </c>
      <c r="E428" s="11">
        <f>Input!M428</f>
        <v>6.517926705348672</v>
      </c>
      <c r="F428" s="12">
        <f>E428*Input!N428/100</f>
        <v>3.8391927873380143E-4</v>
      </c>
      <c r="G428" s="13">
        <f t="shared" si="1509"/>
        <v>898.69173413347482</v>
      </c>
      <c r="H428" s="12">
        <f>G428*Input!L428/100</f>
        <v>8.9390580644992196E-2</v>
      </c>
      <c r="I428" s="9">
        <v>0.3</v>
      </c>
      <c r="J428" s="21">
        <f>(((C428*$G$4*0.000000001*Input!G428*(234/233))-(I428*0.000000000000001))/Input!F428)*1000000000000</f>
        <v>244.06676100371612</v>
      </c>
      <c r="K428" s="9">
        <f>J428*Input!P428/100</f>
        <v>0.65854961002263179</v>
      </c>
      <c r="L428" s="14">
        <f t="shared" si="1510"/>
        <v>3.3752658947239289</v>
      </c>
      <c r="M428" s="22">
        <f>L428*Input!P428/100</f>
        <v>9.1072624127596351E-3</v>
      </c>
      <c r="N428" s="9">
        <v>5.0000000000000001E-3</v>
      </c>
      <c r="O428" s="21">
        <f>(((G428*$D$4*0.000000001*Input!G428*(238/236))-(N428*0.000000001))/Input!F428)*1000000</f>
        <v>5.3472008097010271</v>
      </c>
      <c r="P428" s="58">
        <f>O428*Input!N428/100</f>
        <v>3.1496111737810642E-4</v>
      </c>
      <c r="Q428" s="66">
        <f t="shared" si="1511"/>
        <v>3.9895421384883676</v>
      </c>
      <c r="R428" s="67">
        <f>Q428*Input!N428/100</f>
        <v>2.3499223135321011E-4</v>
      </c>
      <c r="S428" s="65">
        <f>Input!S428*0.0000028263/0.000000000155125</f>
        <v>0.83452999467599676</v>
      </c>
      <c r="T428" s="9">
        <f>S428*Input!T428/100</f>
        <v>3.9087438643628422E-4</v>
      </c>
      <c r="U428" s="9">
        <f>S428*1/((U427+U429)/2)</f>
        <v>0.83579284247776575</v>
      </c>
      <c r="V428" s="9">
        <f>U428*Input!T428/100</f>
        <v>3.9146587489425212E-4</v>
      </c>
      <c r="W428" s="3">
        <v>3.0000000000000001E-3</v>
      </c>
      <c r="X428" s="21">
        <f>((($L$4*0.000000001*Input!G428/Input!W428*(232/229))-(W428*0.000000001))/Input!F428)*1000000000</f>
        <v>0.2056280820696719</v>
      </c>
      <c r="Y428" s="21">
        <f>X428*Input!X428/100</f>
        <v>7.602204813070407E-4</v>
      </c>
      <c r="Z428" s="21">
        <f t="shared" si="1512"/>
        <v>5.0208494018439327E-5</v>
      </c>
      <c r="AA428" s="21">
        <f>Z428*Input!X428/100</f>
        <v>1.8562408939585807E-7</v>
      </c>
      <c r="AB428" s="14">
        <v>0.05</v>
      </c>
      <c r="AC428" s="14">
        <v>0</v>
      </c>
      <c r="AD428" s="21">
        <f>(((Input!G428*$L$4*0.000000001*Input!U428*(230/229))-((AB428*0.000000000000001)+(Input!G428*AC428*0.000000000000001)))/Input!F428)*1000000000000</f>
        <v>44.106870019775862</v>
      </c>
      <c r="AE428" s="21">
        <f>AD428*Input!V428/100</f>
        <v>0.15465789739030109</v>
      </c>
      <c r="AF428" s="21">
        <f t="shared" si="1513"/>
        <v>2.0107670888957161</v>
      </c>
      <c r="AG428" s="21">
        <f>AF428*Input!V428/100</f>
        <v>7.0506252193999683E-3</v>
      </c>
      <c r="AH428" s="9">
        <f t="shared" si="1514"/>
        <v>40048.344970419777</v>
      </c>
      <c r="AI428" s="3">
        <f t="shared" si="1515"/>
        <v>204.06344608688784</v>
      </c>
      <c r="AJ428" s="22">
        <f t="shared" si="1516"/>
        <v>-164.20715752223424</v>
      </c>
      <c r="AK428" s="3">
        <f t="shared" si="1517"/>
        <v>0.39146587489425211</v>
      </c>
      <c r="AL428" s="3">
        <f t="shared" si="1518"/>
        <v>0.50400948757934239</v>
      </c>
      <c r="AM428" s="3">
        <f t="shared" si="1519"/>
        <v>1.767526118012414E-3</v>
      </c>
      <c r="AN428" s="9">
        <f>AL428*1/((AN427+AN429)/2)</f>
        <v>0.50552756217490447</v>
      </c>
      <c r="AO428" s="21">
        <f t="shared" si="1520"/>
        <v>1.7728498997325443E-3</v>
      </c>
      <c r="AP428" s="58">
        <f t="shared" si="1521"/>
        <v>106.1666</v>
      </c>
      <c r="AQ428" s="58">
        <f t="shared" si="1522"/>
        <v>0.6613</v>
      </c>
      <c r="AR428" s="58">
        <f t="shared" si="1523"/>
        <v>0.62288893117044342</v>
      </c>
      <c r="AS428" s="67">
        <f t="shared" si="1524"/>
        <v>1.2585026620990464E-5</v>
      </c>
      <c r="AT428" s="67">
        <f t="shared" si="1525"/>
        <v>4.6533572058353159E-8</v>
      </c>
      <c r="AU428" s="58">
        <v>0.75</v>
      </c>
      <c r="AV428" s="58">
        <f t="shared" si="1526"/>
        <v>0.375</v>
      </c>
      <c r="AW428" s="58">
        <f t="shared" si="1527"/>
        <v>106.1653</v>
      </c>
      <c r="AX428" s="57">
        <f t="shared" si="1528"/>
        <v>0.62703147309999996</v>
      </c>
      <c r="AY428" s="47">
        <f t="shared" si="1529"/>
        <v>0.66555885124167091</v>
      </c>
      <c r="AZ428" s="9" t="str">
        <f>Input!B428</f>
        <v>SLO1-413</v>
      </c>
      <c r="BA428" s="48">
        <f>Input!E428</f>
        <v>413</v>
      </c>
      <c r="BB428" s="58">
        <f t="shared" si="1530"/>
        <v>-221.66866649470936</v>
      </c>
      <c r="BC428" s="22">
        <f t="shared" si="1531"/>
        <v>0.65847007695548165</v>
      </c>
      <c r="BD428" s="9">
        <f t="shared" si="1532"/>
        <v>106107.3</v>
      </c>
      <c r="BE428" s="49">
        <f t="shared" si="1533"/>
        <v>332.77942562083547</v>
      </c>
      <c r="BF428" s="89">
        <f t="shared" si="1534"/>
        <v>0.62690808695653932</v>
      </c>
      <c r="BG428" s="85"/>
      <c r="BH428" s="85"/>
      <c r="BI428" s="85"/>
      <c r="BJ428" s="85"/>
      <c r="BK428" s="85"/>
      <c r="BL428" s="85"/>
      <c r="BM428" s="90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s="155" customFormat="1" ht="15" customHeight="1" x14ac:dyDescent="0.2">
      <c r="A429" s="138">
        <f>Input!A429</f>
        <v>8307</v>
      </c>
      <c r="B429" s="138" t="str">
        <f>Input!B429</f>
        <v>Hu1-13</v>
      </c>
      <c r="C429" s="138">
        <f>Input!O429</f>
        <v>2.0666733208540733</v>
      </c>
      <c r="D429" s="138">
        <f>C429*Input!P429/100</f>
        <v>4.4706050437518848E-3</v>
      </c>
      <c r="E429" s="139">
        <f>Input!M429</f>
        <v>2.7200790238692005</v>
      </c>
      <c r="F429" s="140">
        <f>E429*Input!N429/100</f>
        <v>1.6791010922864394E-4</v>
      </c>
      <c r="G429" s="141">
        <f t="shared" si="1509"/>
        <v>375.04449581108537</v>
      </c>
      <c r="H429" s="140">
        <f>G429*Input!L429/100</f>
        <v>0.14906240992585038</v>
      </c>
      <c r="I429" s="138">
        <v>0</v>
      </c>
      <c r="J429" s="142">
        <f>(((C429*$G$4*0.000000001*Input!G429*(234/233))-(I429*0.000000000000001))/Input!F429)*1000000000000</f>
        <v>750.25102486334822</v>
      </c>
      <c r="K429" s="138">
        <f>J429*Input!P429/100</f>
        <v>1.622934782188024</v>
      </c>
      <c r="L429" s="143">
        <f t="shared" si="1510"/>
        <v>10.37542632306403</v>
      </c>
      <c r="M429" s="144">
        <f>L429*Input!P429/100</f>
        <v>2.2444008340804098E-2</v>
      </c>
      <c r="N429" s="138">
        <v>0</v>
      </c>
      <c r="O429" s="142">
        <f>(((G429*$D$4*0.000000001*Input!G429*(238/236))-(N429*0.000000001))/Input!F429)*1000000</f>
        <v>13.714962217105219</v>
      </c>
      <c r="P429" s="138">
        <f>O429*Input!N429/100</f>
        <v>8.466227575495616E-4</v>
      </c>
      <c r="Q429" s="145">
        <f t="shared" si="1511"/>
        <v>10.23272206154091</v>
      </c>
      <c r="R429" s="146">
        <f>Q429*Input!N429/100</f>
        <v>6.3166454503062641E-4</v>
      </c>
      <c r="S429" s="144">
        <f>Input!S429*0.0000028263/0.000000000155125</f>
        <v>0.9984890420956164</v>
      </c>
      <c r="T429" s="138">
        <f>S429*Input!T429/100</f>
        <v>7.2275928497444292E-4</v>
      </c>
      <c r="U429" s="144">
        <f>S429</f>
        <v>0.9984890420956164</v>
      </c>
      <c r="V429" s="138">
        <f>U429*Input!T429/100</f>
        <v>7.2275928497444292E-4</v>
      </c>
      <c r="W429" s="147">
        <v>0</v>
      </c>
      <c r="X429" s="142">
        <f>((($L$4*0.000000001*Input!G429/Input!W429*(232/229))-(W429*0.000000001))/Input!F429)*1000000000</f>
        <v>0.87914213866455415</v>
      </c>
      <c r="Y429" s="142">
        <f>X429*Input!X429/100</f>
        <v>4.3947211602688042E-3</v>
      </c>
      <c r="Z429" s="142">
        <f t="shared" si="1512"/>
        <v>2.1466135542489462E-4</v>
      </c>
      <c r="AA429" s="142">
        <f>Z429*Input!X429/100</f>
        <v>1.0730651614661395E-6</v>
      </c>
      <c r="AB429" s="143">
        <v>0</v>
      </c>
      <c r="AC429" s="143">
        <v>0</v>
      </c>
      <c r="AD429" s="142">
        <f>(((Input!G429*$L$4*0.000000001*Input!U429*(230/229))-((AB429*0.000000000000001)+(Input!G429*AC429*0.000000000000001)))/Input!F429)*1000000000000</f>
        <v>223.78425248981745</v>
      </c>
      <c r="AE429" s="142">
        <f>AD429*Input!V429/100</f>
        <v>0.76383848857911996</v>
      </c>
      <c r="AF429" s="142">
        <f t="shared" si="1513"/>
        <v>10.201993696625966</v>
      </c>
      <c r="AG429" s="142">
        <f>AF429*Input!V429/100</f>
        <v>3.4822269033783181E-2</v>
      </c>
      <c r="AH429" s="138">
        <f t="shared" si="1514"/>
        <v>47525.991235974579</v>
      </c>
      <c r="AI429" s="147">
        <f t="shared" si="1515"/>
        <v>287.67648283946392</v>
      </c>
      <c r="AJ429" s="144">
        <f t="shared" si="1516"/>
        <v>-1.510957904383603</v>
      </c>
      <c r="AK429" s="147">
        <f t="shared" si="1517"/>
        <v>0.72275928497444297</v>
      </c>
      <c r="AL429" s="147">
        <f t="shared" si="1518"/>
        <v>0.99699704880772289</v>
      </c>
      <c r="AM429" s="147">
        <f t="shared" si="1519"/>
        <v>3.4035873442005409E-3</v>
      </c>
      <c r="AN429" s="138">
        <f>AF429/Q429</f>
        <v>0.99699704880772289</v>
      </c>
      <c r="AO429" s="142">
        <f t="shared" si="1520"/>
        <v>3.4035873442005409E-3</v>
      </c>
      <c r="AP429" s="138">
        <f t="shared" si="1521"/>
        <v>774.16949999999997</v>
      </c>
      <c r="AQ429" s="138" t="e">
        <f t="shared" si="1522"/>
        <v>#VALUE!</v>
      </c>
      <c r="AR429" s="138" t="e">
        <f t="shared" si="1523"/>
        <v>#VALUE!</v>
      </c>
      <c r="AS429" s="146">
        <f t="shared" si="1524"/>
        <v>2.0977932766461705E-5</v>
      </c>
      <c r="AT429" s="146">
        <f t="shared" si="1525"/>
        <v>1.0487404706739153E-7</v>
      </c>
      <c r="AU429" s="138">
        <v>0.75</v>
      </c>
      <c r="AV429" s="138">
        <f t="shared" si="1526"/>
        <v>0.375</v>
      </c>
      <c r="AW429" s="138">
        <f t="shared" si="1527"/>
        <v>774.16769999999997</v>
      </c>
      <c r="AX429" s="148">
        <f t="shared" si="1528"/>
        <v>337.85046895340002</v>
      </c>
      <c r="AY429" s="148">
        <f t="shared" si="1529"/>
        <v>472.41037632240921</v>
      </c>
      <c r="AZ429" s="138" t="str">
        <f>Input!B429</f>
        <v>Hu1-13</v>
      </c>
      <c r="BA429" s="149">
        <f>Input!E429</f>
        <v>0</v>
      </c>
      <c r="BB429" s="138">
        <f t="shared" si="1530"/>
        <v>-13.474162920944599</v>
      </c>
      <c r="BC429" s="144">
        <f t="shared" si="1531"/>
        <v>14.390157376716829</v>
      </c>
      <c r="BD429" s="138">
        <f t="shared" si="1532"/>
        <v>774109.7</v>
      </c>
      <c r="BE429" s="150">
        <f t="shared" si="1533"/>
        <v>236205.1881612046</v>
      </c>
      <c r="BF429" s="151">
        <f t="shared" si="1534"/>
        <v>61.021710970686229</v>
      </c>
      <c r="BG429" s="152"/>
      <c r="BH429" s="152"/>
      <c r="BI429" s="152"/>
      <c r="BJ429" s="152"/>
      <c r="BK429" s="152"/>
      <c r="BL429" s="152"/>
      <c r="BM429" s="156"/>
      <c r="BN429" s="152"/>
      <c r="BO429" s="152"/>
      <c r="BP429" s="152"/>
      <c r="BQ429" s="152"/>
      <c r="BR429" s="152"/>
      <c r="BS429" s="152"/>
      <c r="BT429" s="152"/>
      <c r="BU429" s="152"/>
      <c r="BV429" s="152"/>
      <c r="BW429" s="152"/>
      <c r="BX429" s="152"/>
      <c r="BY429" s="152"/>
      <c r="BZ429" s="152"/>
      <c r="CA429" s="152"/>
      <c r="CB429" s="152"/>
      <c r="CC429" s="152"/>
      <c r="CD429" s="152"/>
      <c r="CE429" s="152"/>
      <c r="CF429" s="152"/>
      <c r="CG429" s="152"/>
      <c r="CH429" s="152"/>
      <c r="CI429" s="152"/>
      <c r="CJ429" s="152"/>
      <c r="CK429" s="152"/>
      <c r="CL429" s="152"/>
      <c r="CM429" s="152"/>
      <c r="CN429" s="152"/>
      <c r="CO429" s="152"/>
      <c r="CP429" s="152"/>
      <c r="CQ429" s="152"/>
      <c r="CR429" s="152"/>
      <c r="CS429" s="152"/>
      <c r="CT429" s="152"/>
      <c r="CU429" s="152"/>
      <c r="CV429" s="152"/>
      <c r="CW429" s="152"/>
      <c r="CX429" s="152"/>
      <c r="CY429" s="152"/>
      <c r="CZ429" s="152"/>
      <c r="DA429" s="152"/>
      <c r="DB429" s="152"/>
      <c r="DC429" s="152"/>
      <c r="DD429" s="152"/>
      <c r="DE429" s="152"/>
    </row>
    <row r="430" spans="1:109" x14ac:dyDescent="0.2">
      <c r="A430" s="85"/>
      <c r="B430" s="85"/>
      <c r="C430" s="85"/>
      <c r="D430" s="85"/>
      <c r="E430" s="86"/>
      <c r="F430" s="85"/>
      <c r="G430" s="87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  <c r="BB430" s="85"/>
      <c r="BC430" s="85"/>
      <c r="BD430" s="85"/>
      <c r="BE430" s="85"/>
      <c r="BF430" s="88"/>
      <c r="BG430" s="85"/>
      <c r="BH430" s="85"/>
      <c r="BI430" s="85"/>
      <c r="BJ430" s="85"/>
      <c r="BK430" s="85"/>
      <c r="BL430" s="85"/>
      <c r="BM430" s="85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s="155" customFormat="1" ht="15" customHeight="1" x14ac:dyDescent="0.2">
      <c r="A431" s="138">
        <f>Input!A431</f>
        <v>8307</v>
      </c>
      <c r="B431" s="138" t="str">
        <f>Input!B431</f>
        <v>Hu1-13</v>
      </c>
      <c r="C431" s="138">
        <f>Input!O431</f>
        <v>2.0803964217314803</v>
      </c>
      <c r="D431" s="138">
        <f>C431*Input!P431/100</f>
        <v>3.1815791023490532E-2</v>
      </c>
      <c r="E431" s="139">
        <f>Input!M431</f>
        <v>2.7202186028715611</v>
      </c>
      <c r="F431" s="140">
        <f>E431*Input!N431/100</f>
        <v>5.9588026344204945E-4</v>
      </c>
      <c r="G431" s="141">
        <f t="shared" ref="G431:G447" si="1535">E431*137.88</f>
        <v>375.06374096393085</v>
      </c>
      <c r="H431" s="140">
        <f>G431*Input!L431/100</f>
        <v>4.9582659520660446E-2</v>
      </c>
      <c r="I431" s="138">
        <v>0</v>
      </c>
      <c r="J431" s="142">
        <f>(((C431*$G$4*0.000000001*Input!G431*(234/233))-(I431*0.000000000000001))/Input!F431)*1000000000000</f>
        <v>755.23283325739214</v>
      </c>
      <c r="K431" s="138">
        <f>J431*Input!P431/100</f>
        <v>11.549880467972287</v>
      </c>
      <c r="L431" s="143">
        <f t="shared" ref="L431:L447" si="1536">(J431/234)*602200000000*0.0000028263/(365.2425*24*60)</f>
        <v>10.444321111921452</v>
      </c>
      <c r="M431" s="144">
        <f>L431*Input!P431/100</f>
        <v>0.15972645136668712</v>
      </c>
      <c r="N431" s="138">
        <v>0</v>
      </c>
      <c r="O431" s="142">
        <f>(((G431*$D$4*0.000000001*Input!G431*(238/236))-(N431*0.000000001))/Input!F431)*1000000</f>
        <v>13.715665991049606</v>
      </c>
      <c r="P431" s="138">
        <f>O431*Input!N431/100</f>
        <v>3.004499217600451E-3</v>
      </c>
      <c r="Q431" s="145">
        <f t="shared" ref="Q431:Q447" si="1537">(O431/238.05)*602200000000000000*0.00000000015512/(365.2425*24*60)</f>
        <v>10.233247146703603</v>
      </c>
      <c r="R431" s="146">
        <f>Q431*Input!N431/100</f>
        <v>2.2416544020426505E-3</v>
      </c>
      <c r="S431" s="144">
        <f>Input!S431*0.0000028263/0.000000000155125</f>
        <v>0.99899072971356351</v>
      </c>
      <c r="T431" s="138">
        <f>S431*Input!T431/100</f>
        <v>3.3726019661452348E-3</v>
      </c>
      <c r="U431" s="144">
        <f>S431</f>
        <v>0.99899072971356351</v>
      </c>
      <c r="V431" s="138">
        <f>U431*Input!T431/100</f>
        <v>3.3726019661452348E-3</v>
      </c>
      <c r="W431" s="147">
        <v>0</v>
      </c>
      <c r="X431" s="142">
        <f>((($L$4*0.000000001*Input!G431/Input!W431*(232/229))-(W431*0.000000001))/Input!F431)*1000000000</f>
        <v>0.90463863419704493</v>
      </c>
      <c r="Y431" s="142">
        <f>X431*Input!X431/100</f>
        <v>9.3151807777169388E-3</v>
      </c>
      <c r="Z431" s="142">
        <f t="shared" ref="Z431:Z447" si="1538">(X431/232)*6.022E+23*0.000000001*0.000000000049475/(365.2425*24*60)</f>
        <v>2.2088687010435594E-4</v>
      </c>
      <c r="AA431" s="142">
        <f>Z431*Input!X431/100</f>
        <v>2.2745006112550973E-6</v>
      </c>
      <c r="AB431" s="143">
        <v>0</v>
      </c>
      <c r="AC431" s="143">
        <v>0</v>
      </c>
      <c r="AD431" s="142">
        <f>(((Input!G431*$L$4*0.000000001*Input!U431*(230/229))-((AB431*0.000000000000001)+(Input!G431*AC431*0.000000000000001)))/Input!F431)*1000000000000</f>
        <v>222.88316113387467</v>
      </c>
      <c r="AE431" s="142">
        <f>AD431*Input!V431/100</f>
        <v>1.0157820584963007</v>
      </c>
      <c r="AF431" s="142">
        <f t="shared" ref="AF431:AF447" si="1539">(AD431/230)*602200000000*0.0000091577/(365.2425*24*60)</f>
        <v>10.160914271996521</v>
      </c>
      <c r="AG431" s="142">
        <f>AF431*Input!V431/100</f>
        <v>4.630800444010931E-2</v>
      </c>
      <c r="AH431" s="138">
        <f t="shared" ref="AH431:AH447" si="1540">AF431/Z431</f>
        <v>46000.535329221209</v>
      </c>
      <c r="AI431" s="147">
        <f t="shared" ref="AI431:AI447" si="1541">AH431*SQRT((AG431/AF431)^2+(AA431/Z431)^2)</f>
        <v>517.9941099900584</v>
      </c>
      <c r="AJ431" s="144">
        <f t="shared" ref="AJ431:AJ447" si="1542">(U431-1)*1000</f>
        <v>-1.0092702864364922</v>
      </c>
      <c r="AK431" s="147">
        <f t="shared" ref="AK431:AK447" si="1543">V431*1000</f>
        <v>3.3726019661452349</v>
      </c>
      <c r="AL431" s="147">
        <f t="shared" ref="AL431:AL447" si="1544">AF431/Q431</f>
        <v>0.99293158137684756</v>
      </c>
      <c r="AM431" s="147">
        <f t="shared" ref="AM431:AM447" si="1545">AL431*SQRT((R431/Q431)^2+(AG431/AF431)^2)</f>
        <v>4.5304745450816062E-3</v>
      </c>
      <c r="AN431" s="138">
        <f>AF431/Q431</f>
        <v>0.99293158137684756</v>
      </c>
      <c r="AO431" s="142">
        <f t="shared" ref="AO431:AO447" si="1546">AN431*SQRT((R431/Q431)^2+(AG431/AF431)^2)</f>
        <v>4.5304745450816062E-3</v>
      </c>
      <c r="AP431" s="138">
        <f t="shared" ref="AP431:AP447" si="1547">ThU_Alter_Kombi(AN431,U431)</f>
        <v>565.23149999999998</v>
      </c>
      <c r="AQ431" s="138" t="e">
        <f t="shared" ref="AQ431:AQ447" si="1548">Montealter(AN431,AO431,U431,V431)</f>
        <v>#VALUE!</v>
      </c>
      <c r="AR431" s="138" t="e">
        <f t="shared" ref="AR431:AR447" si="1549">(AQ431/AP431)*100</f>
        <v>#VALUE!</v>
      </c>
      <c r="AS431" s="146">
        <f t="shared" ref="AS431:AS447" si="1550">Z431/Q431</f>
        <v>2.1585217960411463E-5</v>
      </c>
      <c r="AT431" s="146">
        <f t="shared" ref="AT431:AT447" si="1551">AS431*SQRT((Y431/X431)^2+(P431/O431)^2)</f>
        <v>2.2231606416672029E-7</v>
      </c>
      <c r="AU431" s="138">
        <v>0.75</v>
      </c>
      <c r="AV431" s="138">
        <f t="shared" ref="AV431:AV447" si="1552">AU431/2</f>
        <v>0.375</v>
      </c>
      <c r="AW431" s="138">
        <f t="shared" ref="AW431:AW447" si="1553">marincorr_age(AN431,U431,AS431,AU431)</f>
        <v>565.22969999999998</v>
      </c>
      <c r="AX431" s="148">
        <f t="shared" ref="AX431:AX447" si="1554">marincorr_age_error(AN431, AO431, U431, V431, AS431, AT431, AU431, AV431)</f>
        <v>247.75124680030001</v>
      </c>
      <c r="AY431" s="148">
        <f t="shared" ref="AY431:AY447" si="1555">SQRT(((AU431*EXP(-0.0000091577*AW431*1000))/(0.0000091577*(EXP(-0.0000091577*AW431*1000)+(AJ431/1000)*EXP(-(0.0000091577-0.0000028263)*AW431*1000)-AS431*AU431*EXP(-0.0000091577*AW431*1000))))^2*AT431^2+((AS431*EXP(-0.0000091577*AW431*1000))/(0.0000091577*(EXP(-0.0000091577*AW431*1000)+(AJ431/1000)*EXP(-(0.0000091577-0.0000028263)*AW431*1000)-AS431*AU431*EXP(-0.0000091577*AW431*1000))))^2*AV431^2+((0.0000091577/(0.0000091577-0.0000028263))*(EXP(-(0.0000091577-0.0000028263)*AW431*1000)-1)/(0.0000091577*(EXP(-0.0000091577*AW431*1000)+(AJ431/1000)*EXP(-(0.0000091577-0.0000028263)*AW431*1000)-AS431*AU431*EXP(-0.0000091577*AW431*1000))))^2*T431^2+(1/(0.0000091577*(EXP(-0.0000091577*AW431*1000)+(AJ431/1000)*EXP(-(0.0000091577-0.0000028263)*AW431*1000)-AS431*AU431*EXP(-0.0000091577*AW431*1000))))^2*AO431^2)/1000</f>
        <v>127.40308028848642</v>
      </c>
      <c r="AZ431" s="138" t="str">
        <f>Input!B431</f>
        <v>Hu1-13</v>
      </c>
      <c r="BA431" s="149">
        <f>Input!E431</f>
        <v>0</v>
      </c>
      <c r="BB431" s="138">
        <f t="shared" ref="BB431:BB447" si="1556">((U431-1)*EXP(0.0000028263*AW431*1000))*1000</f>
        <v>-4.9865100792521542</v>
      </c>
      <c r="BC431" s="144">
        <f t="shared" ref="BC431:BC447" si="1557">SQRT((EXP(0.0000028263*AW431*1000)*V431)^2+((U431-1)*0.0000028263*EXP(0.0000028263*AW431*1000)*AX431*1000)^2)*1000</f>
        <v>17.024940870096422</v>
      </c>
      <c r="BD431" s="138">
        <f t="shared" ref="BD431:BD447" si="1558">AW431*1000-58</f>
        <v>565171.69999999995</v>
      </c>
      <c r="BE431" s="150">
        <f t="shared" ref="BE431:BE447" si="1559">AY431/2*1000</f>
        <v>63701.540144243212</v>
      </c>
      <c r="BF431" s="151">
        <f t="shared" ref="BF431:BF447" si="1560">AY431/AW431*100</f>
        <v>22.540054121092084</v>
      </c>
      <c r="BG431" s="152"/>
      <c r="BH431" s="152"/>
      <c r="BI431" s="152"/>
      <c r="BJ431" s="152"/>
      <c r="BK431" s="152"/>
      <c r="BL431" s="152"/>
      <c r="BM431" s="156"/>
      <c r="BN431" s="152"/>
      <c r="BO431" s="152"/>
      <c r="BP431" s="152"/>
      <c r="BQ431" s="152"/>
      <c r="BR431" s="152"/>
      <c r="BS431" s="152"/>
      <c r="BT431" s="152"/>
      <c r="BU431" s="152"/>
      <c r="BV431" s="152"/>
      <c r="BW431" s="152"/>
      <c r="BX431" s="152"/>
      <c r="BY431" s="152"/>
      <c r="BZ431" s="152"/>
      <c r="CA431" s="152"/>
      <c r="CB431" s="152"/>
      <c r="CC431" s="152"/>
      <c r="CD431" s="152"/>
      <c r="CE431" s="152"/>
      <c r="CF431" s="152"/>
      <c r="CG431" s="152"/>
      <c r="CH431" s="152"/>
      <c r="CI431" s="152"/>
      <c r="CJ431" s="152"/>
      <c r="CK431" s="152"/>
      <c r="CL431" s="152"/>
      <c r="CM431" s="152"/>
      <c r="CN431" s="152"/>
      <c r="CO431" s="152"/>
      <c r="CP431" s="152"/>
      <c r="CQ431" s="152"/>
      <c r="CR431" s="152"/>
      <c r="CS431" s="152"/>
      <c r="CT431" s="152"/>
      <c r="CU431" s="152"/>
      <c r="CV431" s="152"/>
      <c r="CW431" s="152"/>
      <c r="CX431" s="152"/>
      <c r="CY431" s="152"/>
      <c r="CZ431" s="152"/>
      <c r="DA431" s="152"/>
      <c r="DB431" s="152"/>
      <c r="DC431" s="152"/>
      <c r="DD431" s="152"/>
      <c r="DE431" s="152"/>
    </row>
    <row r="432" spans="1:109" ht="15" customHeight="1" x14ac:dyDescent="0.2">
      <c r="A432" s="9">
        <f>Input!A432</f>
        <v>8623</v>
      </c>
      <c r="B432" s="9" t="str">
        <f>Input!B432</f>
        <v>FR-18 #14</v>
      </c>
      <c r="C432" s="9">
        <f>Input!O432</f>
        <v>0.11322282053076034</v>
      </c>
      <c r="D432" s="9">
        <f>C432*Input!P432/100</f>
        <v>1.1091651861858847E-3</v>
      </c>
      <c r="E432" s="11">
        <f>Input!M432</f>
        <v>0.14728499295754677</v>
      </c>
      <c r="F432" s="12">
        <f>E432*Input!N432/100</f>
        <v>1.8175330677313465E-5</v>
      </c>
      <c r="G432" s="13">
        <f t="shared" si="1535"/>
        <v>20.307654828986546</v>
      </c>
      <c r="H432" s="12">
        <f>G432*Input!L432/100</f>
        <v>4.1334128660594589E-3</v>
      </c>
      <c r="I432" s="9">
        <v>0.3</v>
      </c>
      <c r="J432" s="21">
        <f>(((C432*$G$4*0.000000001*Input!G432*(234/233))-(I432*0.000000000000001))/Input!F432)*1000000000000</f>
        <v>3.3057270773071186</v>
      </c>
      <c r="K432" s="9">
        <f>J432*Input!P432/100</f>
        <v>3.2383907872926818E-2</v>
      </c>
      <c r="L432" s="14">
        <f t="shared" si="1536"/>
        <v>4.5715802575551218E-2</v>
      </c>
      <c r="M432" s="22">
        <f>L432*Input!P432/100</f>
        <v>4.4784590630801778E-4</v>
      </c>
      <c r="N432" s="9">
        <v>5.0000000000000001E-3</v>
      </c>
      <c r="O432" s="21">
        <f>(((G432*$D$4*0.000000001*Input!G432*(238/236))-(N432*0.000000001))/Input!F432)*1000000</f>
        <v>5.9729889952970433E-2</v>
      </c>
      <c r="P432" s="58">
        <f>O432*Input!N432/100</f>
        <v>7.370815447081535E-6</v>
      </c>
      <c r="Q432" s="66">
        <f t="shared" si="1537"/>
        <v>4.4564421905070005E-2</v>
      </c>
      <c r="R432" s="67">
        <f>Q432*Input!N432/100</f>
        <v>5.4993593597239378E-6</v>
      </c>
      <c r="S432" s="65">
        <f>Input!S432*0.0000028263/0.000000000155125</f>
        <v>1.017210202534059</v>
      </c>
      <c r="T432" s="9">
        <f>S432*Input!T432/100</f>
        <v>9.9495706460020535E-3</v>
      </c>
      <c r="U432" s="9">
        <f>S432*1/((U431+U433)/2)</f>
        <v>1.0193147027860996</v>
      </c>
      <c r="V432" s="9">
        <f>U432*Input!T432/100</f>
        <v>9.9701552546503387E-3</v>
      </c>
      <c r="W432" s="3">
        <v>3.0000000000000001E-3</v>
      </c>
      <c r="X432" s="21">
        <f>((($L$4*0.000000001*Input!G432/Input!W432*(232/229))-(W432*0.000000001))/Input!F432)*1000000000</f>
        <v>0.52033295556023906</v>
      </c>
      <c r="Y432" s="21">
        <f>X432*Input!X432/100</f>
        <v>2.0565288608516753E-3</v>
      </c>
      <c r="Z432" s="21">
        <f t="shared" si="1538"/>
        <v>1.2705041949470343E-4</v>
      </c>
      <c r="AA432" s="21">
        <f>Z432*Input!X432/100</f>
        <v>5.0214550449307665E-7</v>
      </c>
      <c r="AB432" s="14">
        <v>0.05</v>
      </c>
      <c r="AC432" s="14">
        <v>0</v>
      </c>
      <c r="AD432" s="21">
        <f>(((Input!G432*$L$4*0.000000001*Input!U432*(230/229))-((AB432*0.000000000000001)+(Input!G432*AC432*0.000000000000001)))/Input!F432)*1000000000000</f>
        <v>2.4170952582366075E-2</v>
      </c>
      <c r="AE432" s="21">
        <f>AD432*Input!V432/100</f>
        <v>6.9324742877000314E-4</v>
      </c>
      <c r="AF432" s="21">
        <f t="shared" si="1539"/>
        <v>1.1019180444699259E-3</v>
      </c>
      <c r="AG432" s="21">
        <f>AF432*Input!V432/100</f>
        <v>3.1604126831201138E-5</v>
      </c>
      <c r="AH432" s="9">
        <f t="shared" si="1540"/>
        <v>8.673076789926407</v>
      </c>
      <c r="AI432" s="3">
        <f t="shared" si="1541"/>
        <v>0.25110339716528329</v>
      </c>
      <c r="AJ432" s="22">
        <f t="shared" si="1542"/>
        <v>19.314702786099591</v>
      </c>
      <c r="AK432" s="3">
        <f t="shared" si="1543"/>
        <v>9.9701552546503383</v>
      </c>
      <c r="AL432" s="3">
        <f t="shared" si="1544"/>
        <v>2.4726407240672921E-2</v>
      </c>
      <c r="AM432" s="3">
        <f t="shared" si="1545"/>
        <v>7.0918499579191775E-4</v>
      </c>
      <c r="AN432" s="9">
        <f>AL432*1/((AN431+AN433)/2)</f>
        <v>2.4824220467880156E-2</v>
      </c>
      <c r="AO432" s="21">
        <f t="shared" si="1546"/>
        <v>7.1199040429506869E-4</v>
      </c>
      <c r="AP432" s="58">
        <f t="shared" si="1547"/>
        <v>2.6920999999999999</v>
      </c>
      <c r="AQ432" s="58">
        <f t="shared" si="1548"/>
        <v>8.2100000000000006E-2</v>
      </c>
      <c r="AR432" s="58">
        <f t="shared" si="1549"/>
        <v>3.0496638312098363</v>
      </c>
      <c r="AS432" s="67">
        <f t="shared" si="1550"/>
        <v>2.8509383508966636E-3</v>
      </c>
      <c r="AT432" s="67">
        <f t="shared" si="1551"/>
        <v>1.1273347286917147E-5</v>
      </c>
      <c r="AU432" s="58">
        <v>0.75</v>
      </c>
      <c r="AV432" s="58">
        <f t="shared" si="1552"/>
        <v>0.375</v>
      </c>
      <c r="AW432" s="58">
        <f t="shared" si="1553"/>
        <v>2.4628000000000001</v>
      </c>
      <c r="AX432" s="57">
        <f t="shared" si="1554"/>
        <v>0.1496081028</v>
      </c>
      <c r="AY432" s="47">
        <f t="shared" si="1555"/>
        <v>0.14098851423936737</v>
      </c>
      <c r="AZ432" s="9" t="str">
        <f>Input!B432</f>
        <v>FR-18 #14</v>
      </c>
      <c r="BA432" s="48">
        <f>Input!E432</f>
        <v>6.5</v>
      </c>
      <c r="BB432" s="58">
        <f t="shared" si="1556"/>
        <v>19.449613918430146</v>
      </c>
      <c r="BC432" s="22">
        <f t="shared" si="1557"/>
        <v>10.039799090642905</v>
      </c>
      <c r="BD432" s="9">
        <f t="shared" si="1558"/>
        <v>2404.8000000000002</v>
      </c>
      <c r="BE432" s="49">
        <f t="shared" si="1559"/>
        <v>70.494257119683681</v>
      </c>
      <c r="BF432" s="89">
        <f t="shared" si="1560"/>
        <v>5.7247244696835864</v>
      </c>
      <c r="BG432" s="85"/>
      <c r="BH432" s="85"/>
      <c r="BI432" s="85"/>
      <c r="BJ432" s="85"/>
      <c r="BK432" s="85"/>
      <c r="BL432" s="85"/>
      <c r="BM432" s="90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s="155" customFormat="1" ht="15" customHeight="1" x14ac:dyDescent="0.2">
      <c r="A433" s="138">
        <f>Input!A433</f>
        <v>8307</v>
      </c>
      <c r="B433" s="138" t="str">
        <f>Input!B433</f>
        <v>Hu1-13</v>
      </c>
      <c r="C433" s="138">
        <f>Input!O433</f>
        <v>2.1210896145295393</v>
      </c>
      <c r="D433" s="138">
        <f>C433*Input!P433/100</f>
        <v>4.4759251820624915E-2</v>
      </c>
      <c r="E433" s="139">
        <f>Input!M433</f>
        <v>2.7196572248418955</v>
      </c>
      <c r="F433" s="140">
        <f>E433*Input!N433/100</f>
        <v>7.2174586980232954E-4</v>
      </c>
      <c r="G433" s="141">
        <f t="shared" si="1535"/>
        <v>374.98633816120054</v>
      </c>
      <c r="H433" s="140">
        <f>G433*Input!L433/100</f>
        <v>5.4007328210905682E-2</v>
      </c>
      <c r="I433" s="138">
        <v>0</v>
      </c>
      <c r="J433" s="142">
        <f>(((C433*$G$4*0.000000001*Input!G433*(234/233))-(I433*0.000000000000001))/Input!F433)*1000000000000</f>
        <v>770.00541937133551</v>
      </c>
      <c r="K433" s="138">
        <f>J433*Input!P433/100</f>
        <v>16.248661175276112</v>
      </c>
      <c r="L433" s="143">
        <f t="shared" si="1536"/>
        <v>10.648615239815854</v>
      </c>
      <c r="M433" s="144">
        <f>L433*Input!P433/100</f>
        <v>0.22470717304680118</v>
      </c>
      <c r="N433" s="138">
        <v>0</v>
      </c>
      <c r="O433" s="142">
        <f>(((G433*$D$4*0.000000001*Input!G433*(238/236))-(N433*0.000000001))/Input!F433)*1000000</f>
        <v>13.712835456201606</v>
      </c>
      <c r="P433" s="138">
        <f>O433*Input!N433/100</f>
        <v>3.6391285870107453E-3</v>
      </c>
      <c r="Q433" s="145">
        <f t="shared" si="1537"/>
        <v>10.231135286975038</v>
      </c>
      <c r="R433" s="146">
        <f>Q433*Input!N433/100</f>
        <v>2.7151508540538159E-3</v>
      </c>
      <c r="S433" s="144">
        <f>Input!S433*0.0000028263/0.000000000155125</f>
        <v>0.99688002492916206</v>
      </c>
      <c r="T433" s="138">
        <f>S433*Input!T433/100</f>
        <v>2.7377867471869276E-3</v>
      </c>
      <c r="U433" s="144">
        <f>S433</f>
        <v>0.99688002492916206</v>
      </c>
      <c r="V433" s="138">
        <f>U433*Input!T433/100</f>
        <v>2.7377867471869276E-3</v>
      </c>
      <c r="W433" s="147">
        <v>0</v>
      </c>
      <c r="X433" s="142">
        <f>((($L$4*0.000000001*Input!G433/Input!W433*(232/229))-(W433*0.000000001))/Input!F433)*1000000000</f>
        <v>0.93223575306758666</v>
      </c>
      <c r="Y433" s="142">
        <f>X433*Input!X433/100</f>
        <v>1.1228429052066984E-2</v>
      </c>
      <c r="Z433" s="142">
        <f t="shared" si="1538"/>
        <v>2.2762529689797004E-4</v>
      </c>
      <c r="AA433" s="142">
        <f>Z433*Input!X433/100</f>
        <v>2.7416610962026034E-6</v>
      </c>
      <c r="AB433" s="143">
        <v>0</v>
      </c>
      <c r="AC433" s="143">
        <v>0</v>
      </c>
      <c r="AD433" s="142">
        <f>(((Input!G433*$L$4*0.000000001*Input!U433*(230/229))-((AB433*0.000000000000001)+(Input!G433*AC433*0.000000000000001)))/Input!F433)*1000000000000</f>
        <v>224.24124056753359</v>
      </c>
      <c r="AE433" s="142">
        <f>AD433*Input!V433/100</f>
        <v>1.1422520124392006</v>
      </c>
      <c r="AF433" s="142">
        <f t="shared" si="1539"/>
        <v>10.222827108434091</v>
      </c>
      <c r="AG433" s="142">
        <f>AF433*Input!V433/100</f>
        <v>5.2073582931816402E-2</v>
      </c>
      <c r="AH433" s="138">
        <f t="shared" si="1540"/>
        <v>44910.768916059162</v>
      </c>
      <c r="AI433" s="147">
        <f t="shared" si="1541"/>
        <v>587.31938184696469</v>
      </c>
      <c r="AJ433" s="144">
        <f t="shared" si="1542"/>
        <v>-3.1199750708379437</v>
      </c>
      <c r="AK433" s="147">
        <f t="shared" si="1543"/>
        <v>2.7377867471869277</v>
      </c>
      <c r="AL433" s="147">
        <f t="shared" si="1544"/>
        <v>0.99918795145329342</v>
      </c>
      <c r="AM433" s="147">
        <f t="shared" si="1545"/>
        <v>5.0966196361448522E-3</v>
      </c>
      <c r="AN433" s="138">
        <f>AF433/Q433</f>
        <v>0.99918795145329342</v>
      </c>
      <c r="AO433" s="142">
        <f t="shared" si="1546"/>
        <v>5.0966196361448522E-3</v>
      </c>
      <c r="AP433" s="138" t="str">
        <f t="shared" si="1547"/>
        <v>Out of range</v>
      </c>
      <c r="AQ433" s="138" t="e">
        <f t="shared" si="1548"/>
        <v>#VALUE!</v>
      </c>
      <c r="AR433" s="138" t="e">
        <f t="shared" si="1549"/>
        <v>#VALUE!</v>
      </c>
      <c r="AS433" s="146">
        <f t="shared" si="1550"/>
        <v>2.2248293128109958E-5</v>
      </c>
      <c r="AT433" s="146">
        <f t="shared" si="1551"/>
        <v>2.680373607076962E-7</v>
      </c>
      <c r="AU433" s="138">
        <v>0.75</v>
      </c>
      <c r="AV433" s="138">
        <f t="shared" si="1552"/>
        <v>0.375</v>
      </c>
      <c r="AW433" s="138" t="str">
        <f t="shared" si="1553"/>
        <v>Out of range</v>
      </c>
      <c r="AX433" s="148">
        <f t="shared" si="1554"/>
        <v>308.15776150829998</v>
      </c>
      <c r="AY433" s="148" t="e">
        <f t="shared" si="1555"/>
        <v>#VALUE!</v>
      </c>
      <c r="AZ433" s="138" t="str">
        <f>Input!B433</f>
        <v>Hu1-13</v>
      </c>
      <c r="BA433" s="149">
        <f>Input!E433</f>
        <v>0</v>
      </c>
      <c r="BB433" s="138" t="e">
        <f t="shared" si="1556"/>
        <v>#VALUE!</v>
      </c>
      <c r="BC433" s="144" t="e">
        <f t="shared" si="1557"/>
        <v>#VALUE!</v>
      </c>
      <c r="BD433" s="138" t="e">
        <f t="shared" si="1558"/>
        <v>#VALUE!</v>
      </c>
      <c r="BE433" s="150" t="e">
        <f t="shared" si="1559"/>
        <v>#VALUE!</v>
      </c>
      <c r="BF433" s="151" t="e">
        <f t="shared" si="1560"/>
        <v>#VALUE!</v>
      </c>
      <c r="BG433" s="152"/>
      <c r="BH433" s="152"/>
      <c r="BI433" s="152"/>
      <c r="BJ433" s="152"/>
      <c r="BK433" s="152"/>
      <c r="BL433" s="152"/>
      <c r="BM433" s="156"/>
      <c r="BN433" s="152"/>
      <c r="BO433" s="152"/>
      <c r="BP433" s="152"/>
      <c r="BQ433" s="152"/>
      <c r="BR433" s="152"/>
      <c r="BS433" s="152"/>
      <c r="BT433" s="152"/>
      <c r="BU433" s="152"/>
      <c r="BV433" s="152"/>
      <c r="BW433" s="152"/>
      <c r="BX433" s="152"/>
      <c r="BY433" s="152"/>
      <c r="BZ433" s="152"/>
      <c r="CA433" s="152"/>
      <c r="CB433" s="152"/>
      <c r="CC433" s="152"/>
      <c r="CD433" s="152"/>
      <c r="CE433" s="152"/>
      <c r="CF433" s="152"/>
      <c r="CG433" s="152"/>
      <c r="CH433" s="152"/>
      <c r="CI433" s="152"/>
      <c r="CJ433" s="152"/>
      <c r="CK433" s="152"/>
      <c r="CL433" s="152"/>
      <c r="CM433" s="152"/>
      <c r="CN433" s="152"/>
      <c r="CO433" s="152"/>
      <c r="CP433" s="152"/>
      <c r="CQ433" s="152"/>
      <c r="CR433" s="152"/>
      <c r="CS433" s="152"/>
      <c r="CT433" s="152"/>
      <c r="CU433" s="152"/>
      <c r="CV433" s="152"/>
      <c r="CW433" s="152"/>
      <c r="CX433" s="152"/>
      <c r="CY433" s="152"/>
      <c r="CZ433" s="152"/>
      <c r="DA433" s="152"/>
      <c r="DB433" s="152"/>
      <c r="DC433" s="152"/>
      <c r="DD433" s="152"/>
      <c r="DE433" s="152"/>
    </row>
    <row r="434" spans="1:109" ht="15" customHeight="1" x14ac:dyDescent="0.2">
      <c r="A434" s="9">
        <f>Input!A434</f>
        <v>8624</v>
      </c>
      <c r="B434" s="9" t="str">
        <f>Input!B434</f>
        <v>FR-18 #15</v>
      </c>
      <c r="C434" s="9">
        <f>Input!O434</f>
        <v>9.5541231673841515E-2</v>
      </c>
      <c r="D434" s="9">
        <f>C434*Input!P434/100</f>
        <v>8.8843124410663222E-4</v>
      </c>
      <c r="E434" s="11">
        <f>Input!M434</f>
        <v>0.12566312993979459</v>
      </c>
      <c r="F434" s="12">
        <f>E434*Input!N434/100</f>
        <v>2.0829628494449474E-5</v>
      </c>
      <c r="G434" s="13">
        <f t="shared" si="1535"/>
        <v>17.326432356098877</v>
      </c>
      <c r="H434" s="12">
        <f>G434*Input!L434/100</f>
        <v>3.8226330809776506E-3</v>
      </c>
      <c r="I434" s="9">
        <v>0.3</v>
      </c>
      <c r="J434" s="21">
        <f>(((C434*$G$4*0.000000001*Input!G434*(234/233))-(I434*0.000000000000001))/Input!F434)*1000000000000</f>
        <v>3.6907449362049651</v>
      </c>
      <c r="K434" s="9">
        <f>J434*Input!P434/100</f>
        <v>3.4319979530372635E-2</v>
      </c>
      <c r="L434" s="14">
        <f t="shared" si="1536"/>
        <v>5.1040319698051763E-2</v>
      </c>
      <c r="M434" s="22">
        <f>L434*Input!P434/100</f>
        <v>4.746203700172281E-4</v>
      </c>
      <c r="N434" s="9">
        <v>5.0000000000000001E-3</v>
      </c>
      <c r="O434" s="21">
        <f>(((G434*$D$4*0.000000001*Input!G434*(238/236))-(N434*0.000000001))/Input!F434)*1000000</f>
        <v>6.7427733021765579E-2</v>
      </c>
      <c r="P434" s="58">
        <f>O434*Input!N434/100</f>
        <v>1.1176664386277789E-5</v>
      </c>
      <c r="Q434" s="66">
        <f t="shared" si="1537"/>
        <v>5.0307776305135256E-2</v>
      </c>
      <c r="R434" s="67">
        <f>Q434*Input!N434/100</f>
        <v>8.3389001318038347E-6</v>
      </c>
      <c r="S434" s="65">
        <f>Input!S434*0.0000028263/0.000000000155125</f>
        <v>1.0118983465451488</v>
      </c>
      <c r="T434" s="9">
        <f>S434*Input!T434/100</f>
        <v>8.7430611964488675E-3</v>
      </c>
      <c r="U434" s="9">
        <f>S434*1/((U433+U435)/2)</f>
        <v>1.0114424691431103</v>
      </c>
      <c r="V434" s="9">
        <f>U434*Input!T434/100</f>
        <v>8.7391222987940678E-3</v>
      </c>
      <c r="W434" s="3">
        <v>3.0000000000000001E-3</v>
      </c>
      <c r="X434" s="21">
        <f>((($L$4*0.000000001*Input!G434/Input!W434*(232/229))-(W434*0.000000001))/Input!F434)*1000000000</f>
        <v>0.17556822808269626</v>
      </c>
      <c r="Y434" s="21">
        <f>X434*Input!X434/100</f>
        <v>4.2469371253338849E-4</v>
      </c>
      <c r="Z434" s="21">
        <f t="shared" si="1538"/>
        <v>4.2868737775472236E-5</v>
      </c>
      <c r="AA434" s="21">
        <f>Z434*Input!X434/100</f>
        <v>1.036980528670038E-7</v>
      </c>
      <c r="AB434" s="14">
        <v>0.05</v>
      </c>
      <c r="AC434" s="14">
        <v>0</v>
      </c>
      <c r="AD434" s="21">
        <f>(((Input!G434*$L$4*0.000000001*Input!U434*(230/229))-((AB434*0.000000000000001)+(Input!G434*AC434*0.000000000000001)))/Input!F434)*1000000000000</f>
        <v>6.1666610915373952E-3</v>
      </c>
      <c r="AE434" s="21">
        <f>AD434*Input!V434/100</f>
        <v>4.2001237342333277E-4</v>
      </c>
      <c r="AF434" s="21">
        <f t="shared" si="1539"/>
        <v>2.8112897527477149E-4</v>
      </c>
      <c r="AG434" s="21">
        <f>AF434*Input!V434/100</f>
        <v>1.9147744036925588E-5</v>
      </c>
      <c r="AH434" s="9">
        <f t="shared" si="1540"/>
        <v>6.5579018618929847</v>
      </c>
      <c r="AI434" s="3">
        <f t="shared" si="1541"/>
        <v>0.44694145977565403</v>
      </c>
      <c r="AJ434" s="22">
        <f t="shared" si="1542"/>
        <v>11.442469143110312</v>
      </c>
      <c r="AK434" s="3">
        <f t="shared" si="1543"/>
        <v>8.7391222987940687</v>
      </c>
      <c r="AL434" s="3">
        <f t="shared" si="1544"/>
        <v>5.5881813095776754E-3</v>
      </c>
      <c r="AM434" s="3">
        <f t="shared" si="1545"/>
        <v>3.8061314068703475E-4</v>
      </c>
      <c r="AN434" s="9">
        <f>AL434*1/((AN433+AN435)/2)</f>
        <v>5.6043543207211655E-3</v>
      </c>
      <c r="AO434" s="21">
        <f t="shared" si="1546"/>
        <v>3.8171469058756143E-4</v>
      </c>
      <c r="AP434" s="58">
        <f t="shared" si="1547"/>
        <v>0.60670000000000002</v>
      </c>
      <c r="AQ434" s="58">
        <f t="shared" si="1548"/>
        <v>4.48E-2</v>
      </c>
      <c r="AR434" s="58">
        <f t="shared" si="1549"/>
        <v>7.3842096588099553</v>
      </c>
      <c r="AS434" s="67">
        <f t="shared" si="1550"/>
        <v>8.5212945043441196E-4</v>
      </c>
      <c r="AT434" s="67">
        <f t="shared" si="1551"/>
        <v>2.0661065871688423E-6</v>
      </c>
      <c r="AU434" s="58">
        <v>0.75</v>
      </c>
      <c r="AV434" s="58">
        <f t="shared" si="1552"/>
        <v>0.375</v>
      </c>
      <c r="AW434" s="58">
        <f t="shared" si="1553"/>
        <v>0.53769999999999996</v>
      </c>
      <c r="AX434" s="57">
        <f t="shared" si="1554"/>
        <v>5.5773066599999997E-2</v>
      </c>
      <c r="AY434" s="47">
        <f t="shared" si="1555"/>
        <v>5.4136021887431059E-2</v>
      </c>
      <c r="AZ434" s="9" t="str">
        <f>Input!B434</f>
        <v>FR-18 #15</v>
      </c>
      <c r="BA434" s="48">
        <f>Input!E434</f>
        <v>24</v>
      </c>
      <c r="BB434" s="58">
        <f t="shared" si="1556"/>
        <v>11.459871500590477</v>
      </c>
      <c r="BC434" s="22">
        <f t="shared" si="1557"/>
        <v>8.7524134391488015</v>
      </c>
      <c r="BD434" s="9">
        <f t="shared" si="1558"/>
        <v>479.69999999999993</v>
      </c>
      <c r="BE434" s="49">
        <f t="shared" si="1559"/>
        <v>27.068010943715528</v>
      </c>
      <c r="BF434" s="89">
        <f t="shared" si="1560"/>
        <v>10.068071766306689</v>
      </c>
      <c r="BG434" s="85"/>
      <c r="BH434" s="85"/>
      <c r="BI434" s="85"/>
      <c r="BJ434" s="85"/>
      <c r="BK434" s="85"/>
      <c r="BL434" s="85"/>
      <c r="BM434" s="90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s="155" customFormat="1" ht="15" customHeight="1" x14ac:dyDescent="0.2">
      <c r="A435" s="138">
        <f>Input!A435</f>
        <v>8307</v>
      </c>
      <c r="B435" s="138" t="str">
        <f>Input!B435</f>
        <v>Hu1-13</v>
      </c>
      <c r="C435" s="138">
        <f>Input!O435</f>
        <v>2.092885998066834</v>
      </c>
      <c r="D435" s="138">
        <f>C435*Input!P435/100</f>
        <v>4.0681564523603442E-2</v>
      </c>
      <c r="E435" s="139">
        <f>Input!M435</f>
        <v>2.7192728238385264</v>
      </c>
      <c r="F435" s="140">
        <f>E435*Input!N435/100</f>
        <v>7.3167661214046723E-4</v>
      </c>
      <c r="G435" s="141">
        <f t="shared" si="1535"/>
        <v>374.93333695085602</v>
      </c>
      <c r="H435" s="140">
        <f>G435*Input!L435/100</f>
        <v>5.04364814021174E-2</v>
      </c>
      <c r="I435" s="138">
        <v>0</v>
      </c>
      <c r="J435" s="142">
        <f>(((C435*$G$4*0.000000001*Input!G435*(234/233))-(I435*0.000000000000001))/Input!F435)*1000000000000</f>
        <v>759.76684322943549</v>
      </c>
      <c r="K435" s="138">
        <f>J435*Input!P435/100</f>
        <v>14.768364776811772</v>
      </c>
      <c r="L435" s="143">
        <f t="shared" si="1536"/>
        <v>10.507023174103296</v>
      </c>
      <c r="M435" s="144">
        <f>L435*Input!P435/100</f>
        <v>0.20423574987032331</v>
      </c>
      <c r="N435" s="138">
        <v>0</v>
      </c>
      <c r="O435" s="142">
        <f>(((G435*$D$4*0.000000001*Input!G435*(238/236))-(N435*0.000000001))/Input!F435)*1000000</f>
        <v>13.710897260586274</v>
      </c>
      <c r="P435" s="138">
        <f>O435*Input!N435/100</f>
        <v>3.6892005719641923E-3</v>
      </c>
      <c r="Q435" s="145">
        <f t="shared" si="1537"/>
        <v>10.229689200816093</v>
      </c>
      <c r="R435" s="146">
        <f>Q435*Input!N435/100</f>
        <v>2.7525095209598944E-3</v>
      </c>
      <c r="S435" s="144">
        <f>Input!S435*0.0000028263/0.000000000155125</f>
        <v>1.0040214151743463</v>
      </c>
      <c r="T435" s="138">
        <f>S435*Input!T435/100</f>
        <v>4.5221882037765953E-3</v>
      </c>
      <c r="U435" s="144">
        <f>S435</f>
        <v>1.0040214151743463</v>
      </c>
      <c r="V435" s="138">
        <f>U435*Input!T435/100</f>
        <v>4.5221882037765953E-3</v>
      </c>
      <c r="W435" s="147">
        <v>0</v>
      </c>
      <c r="X435" s="142">
        <f>((($L$4*0.000000001*Input!G435/Input!W435*(232/229))-(W435*0.000000001))/Input!F435)*1000000000</f>
        <v>0.93250063053512311</v>
      </c>
      <c r="Y435" s="142">
        <f>X435*Input!X435/100</f>
        <v>1.0276434776054069E-2</v>
      </c>
      <c r="Z435" s="142">
        <f t="shared" si="1538"/>
        <v>2.2768997239662063E-4</v>
      </c>
      <c r="AA435" s="142">
        <f>Z435*Input!X435/100</f>
        <v>2.5092113333507195E-6</v>
      </c>
      <c r="AB435" s="143">
        <v>0</v>
      </c>
      <c r="AC435" s="143">
        <v>0</v>
      </c>
      <c r="AD435" s="142">
        <f>(((Input!G435*$L$4*0.000000001*Input!U435*(230/229))-((AB435*0.000000000000001)+(Input!G435*AC435*0.000000000000001)))/Input!F435)*1000000000000</f>
        <v>223.27888320521822</v>
      </c>
      <c r="AE435" s="142">
        <f>AD435*Input!V435/100</f>
        <v>0.89223265765532944</v>
      </c>
      <c r="AF435" s="142">
        <f t="shared" si="1539"/>
        <v>10.178954657021587</v>
      </c>
      <c r="AG435" s="142">
        <f>AF435*Input!V435/100</f>
        <v>4.0675569652684505E-2</v>
      </c>
      <c r="AH435" s="138">
        <f t="shared" si="1540"/>
        <v>44705.326940312203</v>
      </c>
      <c r="AI435" s="147">
        <f t="shared" si="1541"/>
        <v>524.05503533873082</v>
      </c>
      <c r="AJ435" s="144">
        <f t="shared" si="1542"/>
        <v>4.0214151743462878</v>
      </c>
      <c r="AK435" s="147">
        <f t="shared" si="1543"/>
        <v>4.5221882037765955</v>
      </c>
      <c r="AL435" s="147">
        <f t="shared" si="1544"/>
        <v>0.9950404608782778</v>
      </c>
      <c r="AM435" s="147">
        <f t="shared" si="1545"/>
        <v>3.9852310306193791E-3</v>
      </c>
      <c r="AN435" s="138">
        <f>AF435/Q435</f>
        <v>0.9950404608782778</v>
      </c>
      <c r="AO435" s="142">
        <f t="shared" si="1546"/>
        <v>3.9852310306193791E-3</v>
      </c>
      <c r="AP435" s="138">
        <f t="shared" si="1547"/>
        <v>497.27190000000002</v>
      </c>
      <c r="AQ435" s="138" t="e">
        <f t="shared" si="1548"/>
        <v>#VALUE!</v>
      </c>
      <c r="AR435" s="138" t="e">
        <f t="shared" si="1549"/>
        <v>#VALUE!</v>
      </c>
      <c r="AS435" s="146">
        <f t="shared" si="1550"/>
        <v>2.2257760517148088E-5</v>
      </c>
      <c r="AT435" s="146">
        <f t="shared" si="1551"/>
        <v>2.4536025382192958E-7</v>
      </c>
      <c r="AU435" s="138">
        <v>0.75</v>
      </c>
      <c r="AV435" s="138">
        <f t="shared" si="1552"/>
        <v>0.375</v>
      </c>
      <c r="AW435" s="138">
        <f t="shared" si="1553"/>
        <v>497.27010000000001</v>
      </c>
      <c r="AX435" s="148">
        <f t="shared" si="1554"/>
        <v>131.55938821780001</v>
      </c>
      <c r="AY435" s="148">
        <f t="shared" si="1555"/>
        <v>75.741238871295863</v>
      </c>
      <c r="AZ435" s="138" t="str">
        <f>Input!B435</f>
        <v>Hu1-13</v>
      </c>
      <c r="BA435" s="149">
        <f>Input!E435</f>
        <v>0</v>
      </c>
      <c r="BB435" s="138">
        <f t="shared" si="1556"/>
        <v>16.396507547496228</v>
      </c>
      <c r="BC435" s="144">
        <f t="shared" si="1557"/>
        <v>19.420102713402166</v>
      </c>
      <c r="BD435" s="138">
        <f t="shared" si="1558"/>
        <v>497212.10000000003</v>
      </c>
      <c r="BE435" s="150">
        <f t="shared" si="1559"/>
        <v>37870.619435647932</v>
      </c>
      <c r="BF435" s="151">
        <f t="shared" si="1560"/>
        <v>15.231408216841483</v>
      </c>
      <c r="BG435" s="152"/>
      <c r="BH435" s="152"/>
      <c r="BI435" s="152"/>
      <c r="BJ435" s="152"/>
      <c r="BK435" s="152"/>
      <c r="BL435" s="152"/>
      <c r="BM435" s="156"/>
      <c r="BN435" s="152"/>
      <c r="BO435" s="152"/>
      <c r="BP435" s="152"/>
      <c r="BQ435" s="152"/>
      <c r="BR435" s="152"/>
      <c r="BS435" s="152"/>
      <c r="BT435" s="152"/>
      <c r="BU435" s="152"/>
      <c r="BV435" s="152"/>
      <c r="BW435" s="152"/>
      <c r="BX435" s="152"/>
      <c r="BY435" s="152"/>
      <c r="BZ435" s="152"/>
      <c r="CA435" s="152"/>
      <c r="CB435" s="152"/>
      <c r="CC435" s="152"/>
      <c r="CD435" s="152"/>
      <c r="CE435" s="152"/>
      <c r="CF435" s="152"/>
      <c r="CG435" s="152"/>
      <c r="CH435" s="152"/>
      <c r="CI435" s="152"/>
      <c r="CJ435" s="152"/>
      <c r="CK435" s="152"/>
      <c r="CL435" s="152"/>
      <c r="CM435" s="152"/>
      <c r="CN435" s="152"/>
      <c r="CO435" s="152"/>
      <c r="CP435" s="152"/>
      <c r="CQ435" s="152"/>
      <c r="CR435" s="152"/>
      <c r="CS435" s="152"/>
      <c r="CT435" s="152"/>
      <c r="CU435" s="152"/>
      <c r="CV435" s="152"/>
      <c r="CW435" s="152"/>
      <c r="CX435" s="152"/>
      <c r="CY435" s="152"/>
      <c r="CZ435" s="152"/>
      <c r="DA435" s="152"/>
      <c r="DB435" s="152"/>
      <c r="DC435" s="152"/>
      <c r="DD435" s="152"/>
      <c r="DE435" s="152"/>
    </row>
    <row r="436" spans="1:109" ht="15" customHeight="1" x14ac:dyDescent="0.2">
      <c r="A436" s="9">
        <f>Input!A436</f>
        <v>8625</v>
      </c>
      <c r="B436" s="9" t="str">
        <f>Input!B436</f>
        <v>FR-18 #16</v>
      </c>
      <c r="C436" s="9">
        <f>Input!O436</f>
        <v>7.2717292897492194E-2</v>
      </c>
      <c r="D436" s="9">
        <f>C436*Input!P436/100</f>
        <v>9.9948255078992181E-4</v>
      </c>
      <c r="E436" s="11">
        <f>Input!M436</f>
        <v>9.4366136287922842E-2</v>
      </c>
      <c r="F436" s="12">
        <f>E436*Input!N436/100</f>
        <v>1.6029410903710544E-5</v>
      </c>
      <c r="G436" s="13">
        <f t="shared" si="1535"/>
        <v>13.011202871378801</v>
      </c>
      <c r="H436" s="12">
        <f>G436*Input!L436/100</f>
        <v>3.4347660512285072E-3</v>
      </c>
      <c r="I436" s="9">
        <v>0.3</v>
      </c>
      <c r="J436" s="21">
        <f>(((C436*$G$4*0.000000001*Input!G436*(234/233))-(I436*0.000000000000001))/Input!F436)*1000000000000</f>
        <v>2.683063549089312</v>
      </c>
      <c r="K436" s="9">
        <f>J436*Input!P436/100</f>
        <v>3.6878094509864921E-2</v>
      </c>
      <c r="L436" s="14">
        <f t="shared" si="1536"/>
        <v>3.7104818588878687E-2</v>
      </c>
      <c r="M436" s="22">
        <f>L436*Input!P436/100</f>
        <v>5.0999724071258375E-4</v>
      </c>
      <c r="N436" s="9">
        <v>5.0000000000000001E-3</v>
      </c>
      <c r="O436" s="21">
        <f>(((G436*$D$4*0.000000001*Input!G436*(238/236))-(N436*0.000000001))/Input!F436)*1000000</f>
        <v>4.8363950606639054E-2</v>
      </c>
      <c r="P436" s="58">
        <f>O436*Input!N436/100</f>
        <v>8.2152948896329423E-6</v>
      </c>
      <c r="Q436" s="66">
        <f t="shared" si="1537"/>
        <v>3.6084303880808397E-2</v>
      </c>
      <c r="R436" s="67">
        <f>Q436*Input!N436/100</f>
        <v>6.1294247791923302E-6</v>
      </c>
      <c r="S436" s="65">
        <f>Input!S436*0.0000028263/0.000000000155125</f>
        <v>1.0191851580357629</v>
      </c>
      <c r="T436" s="9">
        <f>S436*Input!T436/100</f>
        <v>1.3437977063355554E-2</v>
      </c>
      <c r="U436" s="9">
        <f>S436*1/((U435+U437)/2)</f>
        <v>1.0164215572321509</v>
      </c>
      <c r="V436" s="9">
        <f>U436*Input!T436/100</f>
        <v>1.3401538930482048E-2</v>
      </c>
      <c r="W436" s="3">
        <v>3.0000000000000001E-3</v>
      </c>
      <c r="X436" s="21">
        <f>((($L$4*0.000000001*Input!G436/Input!W436*(232/229))-(W436*0.000000001))/Input!F436)*1000000000</f>
        <v>0.19377646109273042</v>
      </c>
      <c r="Y436" s="21">
        <f>X436*Input!X436/100</f>
        <v>7.0496501553515183E-4</v>
      </c>
      <c r="Z436" s="21">
        <f t="shared" si="1538"/>
        <v>4.7314667285532515E-5</v>
      </c>
      <c r="AA436" s="21">
        <f>Z436*Input!X436/100</f>
        <v>1.7213228567542097E-7</v>
      </c>
      <c r="AB436" s="14">
        <v>0.05</v>
      </c>
      <c r="AC436" s="14">
        <v>0</v>
      </c>
      <c r="AD436" s="21">
        <f>(((Input!G436*$L$4*0.000000001*Input!U436*(230/229))-((AB436*0.000000000000001)+(Input!G436*AC436*0.000000000000001)))/Input!F436)*1000000000000</f>
        <v>8.8713645966488359E-3</v>
      </c>
      <c r="AE436" s="21">
        <f>AD436*Input!V436/100</f>
        <v>3.8661847446464957E-4</v>
      </c>
      <c r="AF436" s="21">
        <f t="shared" si="1539"/>
        <v>4.0443241509855729E-4</v>
      </c>
      <c r="AG436" s="21">
        <f>AF436*Input!V436/100</f>
        <v>1.7625365483064872E-5</v>
      </c>
      <c r="AH436" s="9">
        <f t="shared" si="1540"/>
        <v>8.5477176169898001</v>
      </c>
      <c r="AI436" s="3">
        <f t="shared" si="1541"/>
        <v>0.37380948429811661</v>
      </c>
      <c r="AJ436" s="22">
        <f t="shared" si="1542"/>
        <v>16.421557232150885</v>
      </c>
      <c r="AK436" s="3">
        <f t="shared" si="1543"/>
        <v>13.401538930482049</v>
      </c>
      <c r="AL436" s="3">
        <f t="shared" si="1544"/>
        <v>1.1207987174547006E-2</v>
      </c>
      <c r="AM436" s="3">
        <f t="shared" si="1545"/>
        <v>4.8845335700873065E-4</v>
      </c>
      <c r="AN436" s="9">
        <f>AL436*1/((AN435+AN437)/2)</f>
        <v>1.1243134919528152E-2</v>
      </c>
      <c r="AO436" s="21">
        <f t="shared" si="1546"/>
        <v>4.8998512482394693E-4</v>
      </c>
      <c r="AP436" s="58">
        <f t="shared" si="1547"/>
        <v>1.2145999999999999</v>
      </c>
      <c r="AQ436" s="58">
        <f t="shared" si="1548"/>
        <v>5.67E-2</v>
      </c>
      <c r="AR436" s="58">
        <f t="shared" si="1549"/>
        <v>4.6682035237938422</v>
      </c>
      <c r="AS436" s="67">
        <f t="shared" si="1550"/>
        <v>1.3112257185789037E-3</v>
      </c>
      <c r="AT436" s="67">
        <f t="shared" si="1551"/>
        <v>4.7754783904230049E-6</v>
      </c>
      <c r="AU436" s="58">
        <v>0.75</v>
      </c>
      <c r="AV436" s="58">
        <f t="shared" si="1552"/>
        <v>0.375</v>
      </c>
      <c r="AW436" s="58">
        <f t="shared" si="1553"/>
        <v>1.1089</v>
      </c>
      <c r="AX436" s="57">
        <f t="shared" si="1554"/>
        <v>7.3060654099999997E-2</v>
      </c>
      <c r="AY436" s="47">
        <f t="shared" si="1555"/>
        <v>7.6466863999251872E-2</v>
      </c>
      <c r="AZ436" s="9" t="str">
        <f>Input!B436</f>
        <v>FR-18 #16</v>
      </c>
      <c r="BA436" s="48" t="str">
        <f>Input!E436</f>
        <v>47,50</v>
      </c>
      <c r="BB436" s="58">
        <f t="shared" si="1556"/>
        <v>16.473104507630719</v>
      </c>
      <c r="BC436" s="22">
        <f t="shared" si="1557"/>
        <v>13.443606797502319</v>
      </c>
      <c r="BD436" s="9">
        <f t="shared" si="1558"/>
        <v>1050.9000000000001</v>
      </c>
      <c r="BE436" s="49">
        <f t="shared" si="1559"/>
        <v>38.233431999625935</v>
      </c>
      <c r="BF436" s="89">
        <f t="shared" si="1560"/>
        <v>6.8957402830960302</v>
      </c>
      <c r="BG436" s="85"/>
      <c r="BH436" s="85"/>
      <c r="BI436" s="85"/>
      <c r="BJ436" s="85"/>
      <c r="BK436" s="85"/>
      <c r="BL436" s="85"/>
      <c r="BM436" s="90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s="155" customFormat="1" ht="15" customHeight="1" x14ac:dyDescent="0.2">
      <c r="A437" s="138">
        <f>Input!A437</f>
        <v>8307</v>
      </c>
      <c r="B437" s="138" t="str">
        <f>Input!B437</f>
        <v>Hu1-13</v>
      </c>
      <c r="C437" s="138">
        <f>Input!O437</f>
        <v>2.0632102159501042</v>
      </c>
      <c r="D437" s="138">
        <f>C437*Input!P437/100</f>
        <v>4.588582527407082E-2</v>
      </c>
      <c r="E437" s="139">
        <f>Input!M437</f>
        <v>2.7198988506701633</v>
      </c>
      <c r="F437" s="140">
        <f>E437*Input!N437/100</f>
        <v>6.4397229957751615E-4</v>
      </c>
      <c r="G437" s="141">
        <f t="shared" si="1535"/>
        <v>375.01965353040214</v>
      </c>
      <c r="H437" s="140">
        <f>G437*Input!L437/100</f>
        <v>3.3296781857469773E-2</v>
      </c>
      <c r="I437" s="138">
        <v>0</v>
      </c>
      <c r="J437" s="142">
        <f>(((C437*$G$4*0.000000001*Input!G437*(234/233))-(I437*0.000000000000001))/Input!F437)*1000000000000</f>
        <v>748.99383632890749</v>
      </c>
      <c r="K437" s="138">
        <f>J437*Input!P437/100</f>
        <v>16.657633836558801</v>
      </c>
      <c r="L437" s="143">
        <f t="shared" si="1536"/>
        <v>10.358040319471877</v>
      </c>
      <c r="M437" s="144">
        <f>L437*Input!P437/100</f>
        <v>0.23036296767375128</v>
      </c>
      <c r="N437" s="138">
        <v>0</v>
      </c>
      <c r="O437" s="142">
        <f>(((G437*$D$4*0.000000001*Input!G437*(238/236))-(N437*0.000000001))/Input!F437)*1000000</f>
        <v>13.714053762389144</v>
      </c>
      <c r="P437" s="138">
        <f>O437*Input!N437/100</f>
        <v>3.246984988327567E-3</v>
      </c>
      <c r="Q437" s="145">
        <f t="shared" si="1537"/>
        <v>10.232044264222337</v>
      </c>
      <c r="R437" s="146">
        <f>Q437*Input!N437/100</f>
        <v>2.4225728367018766E-3</v>
      </c>
      <c r="S437" s="144">
        <f>Input!S437*0.0000028263/0.000000000155125</f>
        <v>1.0014164876012257</v>
      </c>
      <c r="T437" s="138">
        <f>S437*Input!T437/100</f>
        <v>3.1412995704990193E-3</v>
      </c>
      <c r="U437" s="144">
        <f>S437</f>
        <v>1.0014164876012257</v>
      </c>
      <c r="V437" s="138">
        <f>U437*Input!T437/100</f>
        <v>3.1412995704990193E-3</v>
      </c>
      <c r="W437" s="147">
        <v>0</v>
      </c>
      <c r="X437" s="142">
        <f>((($L$4*0.000000001*Input!G437/Input!W437*(232/229))-(W437*0.000000001))/Input!F437)*1000000000</f>
        <v>0.91659322327361825</v>
      </c>
      <c r="Y437" s="142">
        <f>X437*Input!X437/100</f>
        <v>8.3660956748221344E-3</v>
      </c>
      <c r="Z437" s="142">
        <f t="shared" si="1538"/>
        <v>2.2380583870097333E-4</v>
      </c>
      <c r="AA437" s="142">
        <f>Z437*Input!X437/100</f>
        <v>2.0427611852386743E-6</v>
      </c>
      <c r="AB437" s="143">
        <v>0</v>
      </c>
      <c r="AC437" s="143">
        <v>0</v>
      </c>
      <c r="AD437" s="142">
        <f>(((Input!G437*$L$4*0.000000001*Input!U437*(230/229))-((AB437*0.000000000000001)+(Input!G437*AC437*0.000000000000001)))/Input!F437)*1000000000000</f>
        <v>224.15326963650446</v>
      </c>
      <c r="AE437" s="142">
        <f>AD437*Input!V437/100</f>
        <v>0.76627978911553529</v>
      </c>
      <c r="AF437" s="142">
        <f t="shared" si="1539"/>
        <v>10.218816643560624</v>
      </c>
      <c r="AG437" s="142">
        <f>AF437*Input!V437/100</f>
        <v>3.4933564321127909E-2</v>
      </c>
      <c r="AH437" s="138">
        <f t="shared" si="1540"/>
        <v>45659.29424751948</v>
      </c>
      <c r="AI437" s="147">
        <f t="shared" si="1541"/>
        <v>445.02141974252442</v>
      </c>
      <c r="AJ437" s="144">
        <f t="shared" si="1542"/>
        <v>1.4164876012257022</v>
      </c>
      <c r="AK437" s="147">
        <f t="shared" si="1543"/>
        <v>3.1412995704990192</v>
      </c>
      <c r="AL437" s="147">
        <f t="shared" si="1544"/>
        <v>0.99870723578591569</v>
      </c>
      <c r="AM437" s="147">
        <f t="shared" si="1545"/>
        <v>3.422311947873053E-3</v>
      </c>
      <c r="AN437" s="138">
        <f>AF437/Q437</f>
        <v>0.99870723578591569</v>
      </c>
      <c r="AO437" s="142">
        <f t="shared" si="1546"/>
        <v>3.422311947873053E-3</v>
      </c>
      <c r="AP437" s="138">
        <f t="shared" si="1547"/>
        <v>623.86959999999999</v>
      </c>
      <c r="AQ437" s="138" t="e">
        <f t="shared" si="1548"/>
        <v>#VALUE!</v>
      </c>
      <c r="AR437" s="138" t="e">
        <f t="shared" si="1549"/>
        <v>#VALUE!</v>
      </c>
      <c r="AS437" s="146">
        <f t="shared" si="1550"/>
        <v>2.1873032692356437E-5</v>
      </c>
      <c r="AT437" s="146">
        <f t="shared" si="1551"/>
        <v>1.9971066208212315E-7</v>
      </c>
      <c r="AU437" s="138">
        <v>0.75</v>
      </c>
      <c r="AV437" s="138">
        <f t="shared" si="1552"/>
        <v>0.375</v>
      </c>
      <c r="AW437" s="138">
        <f t="shared" si="1553"/>
        <v>623.86779999999999</v>
      </c>
      <c r="AX437" s="148">
        <f t="shared" si="1554"/>
        <v>287.64325769649997</v>
      </c>
      <c r="AY437" s="148">
        <f t="shared" si="1555"/>
        <v>184.28315866574113</v>
      </c>
      <c r="AZ437" s="138" t="str">
        <f>Input!B437</f>
        <v>Hu1-13</v>
      </c>
      <c r="BA437" s="149">
        <f>Input!E437</f>
        <v>0</v>
      </c>
      <c r="BB437" s="138">
        <f t="shared" si="1556"/>
        <v>8.2599443505147416</v>
      </c>
      <c r="BC437" s="144">
        <f t="shared" si="1557"/>
        <v>19.509852839173128</v>
      </c>
      <c r="BD437" s="138">
        <f t="shared" si="1558"/>
        <v>623809.80000000005</v>
      </c>
      <c r="BE437" s="150">
        <f t="shared" si="1559"/>
        <v>92141.579332870562</v>
      </c>
      <c r="BF437" s="151">
        <f t="shared" si="1560"/>
        <v>29.538815541648589</v>
      </c>
      <c r="BG437" s="152"/>
      <c r="BH437" s="152"/>
      <c r="BI437" s="152"/>
      <c r="BJ437" s="152"/>
      <c r="BK437" s="152"/>
      <c r="BL437" s="152"/>
      <c r="BM437" s="156"/>
      <c r="BN437" s="152"/>
      <c r="BO437" s="152"/>
      <c r="BP437" s="152"/>
      <c r="BQ437" s="152"/>
      <c r="BR437" s="152"/>
      <c r="BS437" s="152"/>
      <c r="BT437" s="152"/>
      <c r="BU437" s="152"/>
      <c r="BV437" s="152"/>
      <c r="BW437" s="152"/>
      <c r="BX437" s="152"/>
      <c r="BY437" s="152"/>
      <c r="BZ437" s="152"/>
      <c r="CA437" s="152"/>
      <c r="CB437" s="152"/>
      <c r="CC437" s="152"/>
      <c r="CD437" s="152"/>
      <c r="CE437" s="152"/>
      <c r="CF437" s="152"/>
      <c r="CG437" s="152"/>
      <c r="CH437" s="152"/>
      <c r="CI437" s="152"/>
      <c r="CJ437" s="152"/>
      <c r="CK437" s="152"/>
      <c r="CL437" s="152"/>
      <c r="CM437" s="152"/>
      <c r="CN437" s="152"/>
      <c r="CO437" s="152"/>
      <c r="CP437" s="152"/>
      <c r="CQ437" s="152"/>
      <c r="CR437" s="152"/>
      <c r="CS437" s="152"/>
      <c r="CT437" s="152"/>
      <c r="CU437" s="152"/>
      <c r="CV437" s="152"/>
      <c r="CW437" s="152"/>
      <c r="CX437" s="152"/>
      <c r="CY437" s="152"/>
      <c r="CZ437" s="152"/>
      <c r="DA437" s="152"/>
      <c r="DB437" s="152"/>
      <c r="DC437" s="152"/>
      <c r="DD437" s="152"/>
      <c r="DE437" s="152"/>
    </row>
    <row r="438" spans="1:109" ht="15" customHeight="1" x14ac:dyDescent="0.2">
      <c r="A438" s="9">
        <f>Input!A438</f>
        <v>8626</v>
      </c>
      <c r="B438" s="9" t="str">
        <f>Input!B438</f>
        <v>FR-18 #17</v>
      </c>
      <c r="C438" s="9">
        <f>Input!O438</f>
        <v>8.4625343990050811E-2</v>
      </c>
      <c r="D438" s="9">
        <f>C438*Input!P438/100</f>
        <v>7.1819369723968092E-4</v>
      </c>
      <c r="E438" s="11">
        <f>Input!M438</f>
        <v>0.1108446170941913</v>
      </c>
      <c r="F438" s="12">
        <f>E438*Input!N438/100</f>
        <v>2.045093167775E-5</v>
      </c>
      <c r="G438" s="13">
        <f t="shared" si="1535"/>
        <v>15.283255804947096</v>
      </c>
      <c r="H438" s="12">
        <f>G438*Input!L438/100</f>
        <v>3.9936055568547861E-3</v>
      </c>
      <c r="I438" s="9">
        <v>0.3</v>
      </c>
      <c r="J438" s="21">
        <f>(((C438*$G$4*0.000000001*Input!G438*(234/233))-(I438*0.000000000000001))/Input!F438)*1000000000000</f>
        <v>2.7320728659236146</v>
      </c>
      <c r="K438" s="9">
        <f>J438*Input!P438/100</f>
        <v>2.3186405161751283E-2</v>
      </c>
      <c r="L438" s="14">
        <f t="shared" si="1536"/>
        <v>3.7782581816260652E-2</v>
      </c>
      <c r="M438" s="22">
        <f>L438*Input!P438/100</f>
        <v>3.2065112939536408E-4</v>
      </c>
      <c r="N438" s="9">
        <v>5.0000000000000001E-3</v>
      </c>
      <c r="O438" s="21">
        <f>(((G438*$D$4*0.000000001*Input!G438*(238/236))-(N438*0.000000001))/Input!F438)*1000000</f>
        <v>4.9706883374486532E-2</v>
      </c>
      <c r="P438" s="58">
        <f>O438*Input!N438/100</f>
        <v>9.1709647473605905E-6</v>
      </c>
      <c r="Q438" s="66">
        <f t="shared" si="1537"/>
        <v>3.7086264917462246E-2</v>
      </c>
      <c r="R438" s="67">
        <f>Q438*Input!N438/100</f>
        <v>6.8424492762283444E-6</v>
      </c>
      <c r="S438" s="65">
        <f>Input!S438*0.0000028263/0.000000000155125</f>
        <v>1.0122698441714495</v>
      </c>
      <c r="T438" s="9">
        <f>S438*Input!T438/100</f>
        <v>8.0845075685766678E-3</v>
      </c>
      <c r="U438" s="9">
        <f>S438*1/((U437+U439)/2)</f>
        <v>1.010047913601132</v>
      </c>
      <c r="V438" s="9">
        <f>U438*Input!T438/100</f>
        <v>8.0667620883413185E-3</v>
      </c>
      <c r="W438" s="3">
        <v>3.0000000000000001E-3</v>
      </c>
      <c r="X438" s="21">
        <f>((($L$4*0.000000001*Input!G438/Input!W438*(232/229))-(W438*0.000000001))/Input!F438)*1000000000</f>
        <v>0.18916379226705946</v>
      </c>
      <c r="Y438" s="21">
        <f>X438*Input!X438/100</f>
        <v>5.3157427412858815E-4</v>
      </c>
      <c r="Z438" s="21">
        <f t="shared" si="1538"/>
        <v>4.6188385540297569E-5</v>
      </c>
      <c r="AA438" s="21">
        <f>Z438*Input!X438/100</f>
        <v>1.2979522784197527E-7</v>
      </c>
      <c r="AB438" s="14">
        <v>0.05</v>
      </c>
      <c r="AC438" s="14">
        <v>0</v>
      </c>
      <c r="AD438" s="21">
        <f>(((Input!G438*$L$4*0.000000001*Input!U438*(230/229))-((AB438*0.000000000000001)+(Input!G438*AC438*0.000000000000001)))/Input!F438)*1000000000000</f>
        <v>1.2540305438271901E-2</v>
      </c>
      <c r="AE438" s="21">
        <f>AD438*Input!V438/100</f>
        <v>3.781696041501117E-4</v>
      </c>
      <c r="AF438" s="21">
        <f t="shared" si="1539"/>
        <v>5.7169401158303388E-4</v>
      </c>
      <c r="AG438" s="21">
        <f>AF438*Input!V438/100</f>
        <v>1.7240193958556248E-5</v>
      </c>
      <c r="AH438" s="9">
        <f t="shared" si="1540"/>
        <v>12.37744088466251</v>
      </c>
      <c r="AI438" s="3">
        <f t="shared" si="1541"/>
        <v>0.37487529788904361</v>
      </c>
      <c r="AJ438" s="22">
        <f t="shared" si="1542"/>
        <v>10.047913601131997</v>
      </c>
      <c r="AK438" s="3">
        <f t="shared" si="1543"/>
        <v>8.0667620883413189</v>
      </c>
      <c r="AL438" s="3">
        <f t="shared" si="1544"/>
        <v>1.5415249091688633E-2</v>
      </c>
      <c r="AM438" s="3">
        <f t="shared" si="1545"/>
        <v>4.6487605745962975E-4</v>
      </c>
      <c r="AN438" s="9">
        <f>AL438*1/((AN437+AN439)/2)</f>
        <v>1.5459097601135882E-2</v>
      </c>
      <c r="AO438" s="21">
        <f t="shared" si="1546"/>
        <v>4.6619839238111401E-4</v>
      </c>
      <c r="AP438" s="58">
        <f t="shared" si="1547"/>
        <v>1.6841999999999999</v>
      </c>
      <c r="AQ438" s="58">
        <f t="shared" si="1548"/>
        <v>5.21E-2</v>
      </c>
      <c r="AR438" s="58">
        <f t="shared" si="1549"/>
        <v>3.0934568341052135</v>
      </c>
      <c r="AS438" s="67">
        <f t="shared" si="1550"/>
        <v>1.2454310414675798E-3</v>
      </c>
      <c r="AT438" s="67">
        <f t="shared" si="1551"/>
        <v>3.5073545341224379E-6</v>
      </c>
      <c r="AU438" s="58">
        <v>0.75</v>
      </c>
      <c r="AV438" s="58">
        <f t="shared" si="1552"/>
        <v>0.375</v>
      </c>
      <c r="AW438" s="58">
        <f t="shared" si="1553"/>
        <v>1.5831999999999999</v>
      </c>
      <c r="AX438" s="57">
        <f t="shared" si="1554"/>
        <v>8.5034020200000004E-2</v>
      </c>
      <c r="AY438" s="47">
        <f t="shared" si="1555"/>
        <v>7.3058955279822563E-2</v>
      </c>
      <c r="AZ438" s="9" t="str">
        <f>Input!B438</f>
        <v>FR-18 #17</v>
      </c>
      <c r="BA438" s="48" t="str">
        <f>Input!E438</f>
        <v>75,5</v>
      </c>
      <c r="BB438" s="58">
        <f t="shared" si="1556"/>
        <v>10.092974716851648</v>
      </c>
      <c r="BC438" s="22">
        <f t="shared" si="1557"/>
        <v>8.1029388472635748</v>
      </c>
      <c r="BD438" s="9">
        <f t="shared" si="1558"/>
        <v>1525.2</v>
      </c>
      <c r="BE438" s="49">
        <f t="shared" si="1559"/>
        <v>36.529477639911285</v>
      </c>
      <c r="BF438" s="89">
        <f t="shared" si="1560"/>
        <v>4.6146384082758063</v>
      </c>
      <c r="BG438" s="85"/>
      <c r="BH438" s="85"/>
      <c r="BI438" s="85"/>
      <c r="BJ438" s="85"/>
      <c r="BK438" s="85"/>
      <c r="BL438" s="85"/>
      <c r="BM438" s="90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s="155" customFormat="1" ht="15" customHeight="1" x14ac:dyDescent="0.2">
      <c r="A439" s="138">
        <f>Input!A439</f>
        <v>8307</v>
      </c>
      <c r="B439" s="138" t="str">
        <f>Input!B439</f>
        <v>Hu1-13</v>
      </c>
      <c r="C439" s="138">
        <f>Input!O439</f>
        <v>2.0250214564484832</v>
      </c>
      <c r="D439" s="138">
        <f>C439*Input!P439/100</f>
        <v>2.9186887689235524E-2</v>
      </c>
      <c r="E439" s="139">
        <f>Input!M439</f>
        <v>2.7195366181675737</v>
      </c>
      <c r="F439" s="140">
        <f>E439*Input!N439/100</f>
        <v>5.3204548808936968E-4</v>
      </c>
      <c r="G439" s="141">
        <f t="shared" si="1535"/>
        <v>374.96970891294507</v>
      </c>
      <c r="H439" s="140">
        <f>G439*Input!L439/100</f>
        <v>4.1035599257937656E-2</v>
      </c>
      <c r="I439" s="138">
        <v>0</v>
      </c>
      <c r="J439" s="142">
        <f>(((C439*$G$4*0.000000001*Input!G439*(234/233))-(I439*0.000000000000001))/Input!F439)*1000000000000</f>
        <v>735.13041840734127</v>
      </c>
      <c r="K439" s="138">
        <f>J439*Input!P439/100</f>
        <v>10.595526724258013</v>
      </c>
      <c r="L439" s="143">
        <f t="shared" si="1536"/>
        <v>10.166319326811781</v>
      </c>
      <c r="M439" s="144">
        <f>L439*Input!P439/100</f>
        <v>0.14652843280236552</v>
      </c>
      <c r="N439" s="138">
        <v>0</v>
      </c>
      <c r="O439" s="142">
        <f>(((G439*$D$4*0.000000001*Input!G439*(238/236))-(N439*0.000000001))/Input!F439)*1000000</f>
        <v>13.712227342993522</v>
      </c>
      <c r="P439" s="138">
        <f>O439*Input!N439/100</f>
        <v>2.6826366818370412E-3</v>
      </c>
      <c r="Q439" s="145">
        <f t="shared" si="1537"/>
        <v>10.230681574209244</v>
      </c>
      <c r="R439" s="146">
        <f>Q439*Input!N439/100</f>
        <v>2.0015130280925221E-3</v>
      </c>
      <c r="S439" s="144">
        <f>Input!S439*0.0000028263/0.000000000155125</f>
        <v>1.0029831661981583</v>
      </c>
      <c r="T439" s="138">
        <f>S439*Input!T439/100</f>
        <v>3.7891277105552685E-3</v>
      </c>
      <c r="U439" s="144">
        <f>S439</f>
        <v>1.0029831661981583</v>
      </c>
      <c r="V439" s="138">
        <f>U439*Input!T439/100</f>
        <v>3.7891277105552685E-3</v>
      </c>
      <c r="W439" s="147">
        <v>0</v>
      </c>
      <c r="X439" s="142">
        <f>((($L$4*0.000000001*Input!G439/Input!W439*(232/229))-(W439*0.000000001))/Input!F439)*1000000000</f>
        <v>0.9154637931574976</v>
      </c>
      <c r="Y439" s="142">
        <f>X439*Input!X439/100</f>
        <v>9.388647994504111E-3</v>
      </c>
      <c r="Z439" s="142">
        <f t="shared" si="1538"/>
        <v>2.2353006418292728E-4</v>
      </c>
      <c r="AA439" s="142">
        <f>Z439*Input!X439/100</f>
        <v>2.2924392034818155E-6</v>
      </c>
      <c r="AB439" s="143">
        <v>0</v>
      </c>
      <c r="AC439" s="143">
        <v>0</v>
      </c>
      <c r="AD439" s="142">
        <f>(((Input!G439*$L$4*0.000000001*Input!U439*(230/229))-((AB439*0.000000000000001)+(Input!G439*AC439*0.000000000000001)))/Input!F439)*1000000000000</f>
        <v>223.43058225224533</v>
      </c>
      <c r="AE439" s="142">
        <f>AD439*Input!V439/100</f>
        <v>1.1203633554321792</v>
      </c>
      <c r="AF439" s="142">
        <f t="shared" si="1539"/>
        <v>10.185870392621101</v>
      </c>
      <c r="AG439" s="142">
        <f>AF439*Input!V439/100</f>
        <v>5.107571137325622E-2</v>
      </c>
      <c r="AH439" s="138">
        <f t="shared" si="1540"/>
        <v>45568.234545333587</v>
      </c>
      <c r="AI439" s="147">
        <f t="shared" si="1541"/>
        <v>520.20010587998854</v>
      </c>
      <c r="AJ439" s="144">
        <f t="shared" si="1542"/>
        <v>2.9831661981583046</v>
      </c>
      <c r="AK439" s="147">
        <f t="shared" si="1543"/>
        <v>3.7891277105552685</v>
      </c>
      <c r="AL439" s="147">
        <f t="shared" si="1544"/>
        <v>0.99561992216617234</v>
      </c>
      <c r="AM439" s="147">
        <f t="shared" si="1545"/>
        <v>4.9962038453977859E-3</v>
      </c>
      <c r="AN439" s="138">
        <f>AF439/Q439</f>
        <v>0.99561992216617234</v>
      </c>
      <c r="AO439" s="142">
        <f t="shared" si="1546"/>
        <v>4.9962038453977859E-3</v>
      </c>
      <c r="AP439" s="138">
        <f t="shared" si="1547"/>
        <v>520.17449999999997</v>
      </c>
      <c r="AQ439" s="138" t="e">
        <f t="shared" si="1548"/>
        <v>#VALUE!</v>
      </c>
      <c r="AR439" s="138" t="e">
        <f t="shared" si="1549"/>
        <v>#VALUE!</v>
      </c>
      <c r="AS439" s="146">
        <f t="shared" si="1550"/>
        <v>2.1848990466718196E-5</v>
      </c>
      <c r="AT439" s="146">
        <f t="shared" si="1551"/>
        <v>2.2411569161182027E-7</v>
      </c>
      <c r="AU439" s="138">
        <v>0.75</v>
      </c>
      <c r="AV439" s="138">
        <f t="shared" si="1552"/>
        <v>0.375</v>
      </c>
      <c r="AW439" s="138">
        <f t="shared" si="1553"/>
        <v>520.17269999999996</v>
      </c>
      <c r="AX439" s="148">
        <f t="shared" si="1554"/>
        <v>196.13404515030001</v>
      </c>
      <c r="AY439" s="148">
        <f t="shared" si="1555"/>
        <v>91.786200911740949</v>
      </c>
      <c r="AZ439" s="138" t="str">
        <f>Input!B439</f>
        <v>Hu1-13</v>
      </c>
      <c r="BA439" s="149">
        <f>Input!E439</f>
        <v>0</v>
      </c>
      <c r="BB439" s="138">
        <f t="shared" si="1556"/>
        <v>12.976620575462873</v>
      </c>
      <c r="BC439" s="144">
        <f t="shared" si="1557"/>
        <v>17.983822751526311</v>
      </c>
      <c r="BD439" s="138">
        <f t="shared" si="1558"/>
        <v>520114.69999999995</v>
      </c>
      <c r="BE439" s="150">
        <f t="shared" si="1559"/>
        <v>45893.100455870474</v>
      </c>
      <c r="BF439" s="151">
        <f t="shared" si="1560"/>
        <v>17.645332196737922</v>
      </c>
      <c r="BG439" s="152"/>
      <c r="BH439" s="152"/>
      <c r="BI439" s="152"/>
      <c r="BJ439" s="152"/>
      <c r="BK439" s="152"/>
      <c r="BL439" s="152"/>
      <c r="BM439" s="156"/>
      <c r="BN439" s="152"/>
      <c r="BO439" s="152"/>
      <c r="BP439" s="152"/>
      <c r="BQ439" s="152"/>
      <c r="BR439" s="152"/>
      <c r="BS439" s="152"/>
      <c r="BT439" s="152"/>
      <c r="BU439" s="152"/>
      <c r="BV439" s="152"/>
      <c r="BW439" s="152"/>
      <c r="BX439" s="152"/>
      <c r="BY439" s="152"/>
      <c r="BZ439" s="152"/>
      <c r="CA439" s="152"/>
      <c r="CB439" s="152"/>
      <c r="CC439" s="152"/>
      <c r="CD439" s="152"/>
      <c r="CE439" s="152"/>
      <c r="CF439" s="152"/>
      <c r="CG439" s="152"/>
      <c r="CH439" s="152"/>
      <c r="CI439" s="152"/>
      <c r="CJ439" s="152"/>
      <c r="CK439" s="152"/>
      <c r="CL439" s="152"/>
      <c r="CM439" s="152"/>
      <c r="CN439" s="152"/>
      <c r="CO439" s="152"/>
      <c r="CP439" s="152"/>
      <c r="CQ439" s="152"/>
      <c r="CR439" s="152"/>
      <c r="CS439" s="152"/>
      <c r="CT439" s="152"/>
      <c r="CU439" s="152"/>
      <c r="CV439" s="152"/>
      <c r="CW439" s="152"/>
      <c r="CX439" s="152"/>
      <c r="CY439" s="152"/>
      <c r="CZ439" s="152"/>
      <c r="DA439" s="152"/>
      <c r="DB439" s="152"/>
      <c r="DC439" s="152"/>
      <c r="DD439" s="152"/>
      <c r="DE439" s="152"/>
    </row>
    <row r="440" spans="1:109" ht="15" customHeight="1" x14ac:dyDescent="0.2">
      <c r="A440" s="9">
        <f>Input!A440</f>
        <v>8627</v>
      </c>
      <c r="B440" s="9" t="str">
        <f>Input!B440</f>
        <v>FR-18 #18</v>
      </c>
      <c r="C440" s="9">
        <f>Input!O440</f>
        <v>7.8368495191863091E-2</v>
      </c>
      <c r="D440" s="9">
        <f>C440*Input!P440/100</f>
        <v>1.1136687573985353E-3</v>
      </c>
      <c r="E440" s="11">
        <f>Input!M440</f>
        <v>0.10248573761442487</v>
      </c>
      <c r="F440" s="12">
        <f>E440*Input!N440/100</f>
        <v>2.0459359787471542E-5</v>
      </c>
      <c r="G440" s="13">
        <f t="shared" si="1535"/>
        <v>14.1307335022769</v>
      </c>
      <c r="H440" s="12">
        <f>G440*Input!L440/100</f>
        <v>4.0125136066492765E-3</v>
      </c>
      <c r="I440" s="9">
        <v>0.3</v>
      </c>
      <c r="J440" s="21">
        <f>(((C440*$G$4*0.000000001*Input!G440*(234/233))-(I440*0.000000000000001))/Input!F440)*1000000000000</f>
        <v>2.1514651911893417</v>
      </c>
      <c r="K440" s="9">
        <f>J440*Input!P440/100</f>
        <v>3.0573760031911548E-2</v>
      </c>
      <c r="L440" s="14">
        <f t="shared" si="1536"/>
        <v>2.975319971323959E-2</v>
      </c>
      <c r="M440" s="22">
        <f>L440*Input!P440/100</f>
        <v>4.2281287744714001E-4</v>
      </c>
      <c r="N440" s="9">
        <v>5.0000000000000001E-3</v>
      </c>
      <c r="O440" s="21">
        <f>(((G440*$D$4*0.000000001*Input!G440*(238/236))-(N440*0.000000001))/Input!F440)*1000000</f>
        <v>3.9081249299279662E-2</v>
      </c>
      <c r="P440" s="58">
        <f>O440*Input!N440/100</f>
        <v>7.8018401288775247E-6</v>
      </c>
      <c r="Q440" s="66">
        <f t="shared" si="1537"/>
        <v>2.9158488048808252E-2</v>
      </c>
      <c r="R440" s="67">
        <f>Q440*Input!N440/100</f>
        <v>5.8209465212971317E-6</v>
      </c>
      <c r="S440" s="65">
        <f>Input!S440*0.0000028263/0.000000000155125</f>
        <v>1.0198629440868876</v>
      </c>
      <c r="T440" s="9">
        <f>S440*Input!T440/100</f>
        <v>1.540617842862003E-2</v>
      </c>
      <c r="U440" s="9">
        <f>S440*1/((U439+U441)/2)</f>
        <v>1.0179441476092002</v>
      </c>
      <c r="V440" s="9">
        <f>U440*Input!T440/100</f>
        <v>1.5377192846709386E-2</v>
      </c>
      <c r="W440" s="3">
        <v>3.0000000000000001E-3</v>
      </c>
      <c r="X440" s="21">
        <f>((($L$4*0.000000001*Input!G440/Input!W440*(232/229))-(W440*0.000000001))/Input!F440)*1000000000</f>
        <v>8.3108318571038731E-2</v>
      </c>
      <c r="Y440" s="21">
        <f>X440*Input!X440/100</f>
        <v>3.2367424987058107E-4</v>
      </c>
      <c r="Z440" s="21">
        <f t="shared" si="1538"/>
        <v>2.0292673422119065E-5</v>
      </c>
      <c r="AA440" s="21">
        <f>Z440*Input!X440/100</f>
        <v>7.9031990548078935E-8</v>
      </c>
      <c r="AB440" s="14">
        <v>0.05</v>
      </c>
      <c r="AC440" s="14">
        <v>0</v>
      </c>
      <c r="AD440" s="21">
        <f>(((Input!G440*$L$4*0.000000001*Input!U440*(230/229))-((AB440*0.000000000000001)+(Input!G440*AC440*0.000000000000001)))/Input!F440)*1000000000000</f>
        <v>1.2426892356268206E-2</v>
      </c>
      <c r="AE440" s="21">
        <f>AD440*Input!V440/100</f>
        <v>4.6562851028443124E-4</v>
      </c>
      <c r="AF440" s="21">
        <f t="shared" si="1539"/>
        <v>5.6652367660707634E-4</v>
      </c>
      <c r="AG440" s="21">
        <f>AF440*Input!V440/100</f>
        <v>2.1227316372975152E-5</v>
      </c>
      <c r="AH440" s="9">
        <f t="shared" si="1540"/>
        <v>27.917646178130681</v>
      </c>
      <c r="AI440" s="3">
        <f t="shared" si="1541"/>
        <v>1.0516936264119228</v>
      </c>
      <c r="AJ440" s="22">
        <f t="shared" si="1542"/>
        <v>17.944147609200158</v>
      </c>
      <c r="AK440" s="3">
        <f t="shared" si="1543"/>
        <v>15.377192846709386</v>
      </c>
      <c r="AL440" s="3">
        <f t="shared" si="1544"/>
        <v>1.9429117026190629E-2</v>
      </c>
      <c r="AM440" s="3">
        <f t="shared" si="1545"/>
        <v>7.2800817428826572E-4</v>
      </c>
      <c r="AN440" s="9">
        <f>AL440*1/((AN439+AN441)/2)</f>
        <v>1.9498207927101236E-2</v>
      </c>
      <c r="AO440" s="21">
        <f t="shared" si="1546"/>
        <v>7.305970073558755E-4</v>
      </c>
      <c r="AP440" s="58">
        <f t="shared" si="1547"/>
        <v>2.1118000000000001</v>
      </c>
      <c r="AQ440" s="58">
        <f t="shared" si="1548"/>
        <v>8.7800000000000003E-2</v>
      </c>
      <c r="AR440" s="58">
        <f t="shared" si="1549"/>
        <v>4.1575906809356944</v>
      </c>
      <c r="AS440" s="67">
        <f t="shared" si="1550"/>
        <v>6.9594395251740271E-4</v>
      </c>
      <c r="AT440" s="67">
        <f t="shared" si="1551"/>
        <v>2.7139866621500526E-6</v>
      </c>
      <c r="AU440" s="58">
        <v>0.75</v>
      </c>
      <c r="AV440" s="58">
        <f t="shared" si="1552"/>
        <v>0.375</v>
      </c>
      <c r="AW440" s="58">
        <f t="shared" si="1553"/>
        <v>2.0558000000000001</v>
      </c>
      <c r="AX440" s="57">
        <f t="shared" si="1554"/>
        <v>9.6021494799999996E-2</v>
      </c>
      <c r="AY440" s="47">
        <f t="shared" si="1555"/>
        <v>9.0337025809571883E-2</v>
      </c>
      <c r="AZ440" s="9" t="str">
        <f>Input!B440</f>
        <v>FR-18 #18</v>
      </c>
      <c r="BA440" s="48" t="str">
        <f>Input!E440</f>
        <v>92,5</v>
      </c>
      <c r="BB440" s="58">
        <f t="shared" si="1556"/>
        <v>18.048712107126349</v>
      </c>
      <c r="BC440" s="22">
        <f t="shared" si="1557"/>
        <v>15.466799909800573</v>
      </c>
      <c r="BD440" s="9">
        <f t="shared" si="1558"/>
        <v>1997.8000000000002</v>
      </c>
      <c r="BE440" s="49">
        <f t="shared" si="1559"/>
        <v>45.168512904785942</v>
      </c>
      <c r="BF440" s="89">
        <f t="shared" si="1560"/>
        <v>4.3942516689158415</v>
      </c>
      <c r="BG440" s="85"/>
      <c r="BH440" s="85"/>
      <c r="BI440" s="85"/>
      <c r="BJ440" s="85"/>
      <c r="BK440" s="85"/>
      <c r="BL440" s="85"/>
      <c r="BM440" s="90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  <c r="CM440" s="85"/>
      <c r="CN440" s="85"/>
      <c r="CO440" s="85"/>
      <c r="CP440" s="85"/>
      <c r="CQ440" s="85"/>
      <c r="CR440" s="85"/>
      <c r="CS440" s="85"/>
      <c r="CT440" s="85"/>
      <c r="CU440" s="85"/>
      <c r="CV440" s="85"/>
      <c r="CW440" s="85"/>
      <c r="CX440" s="85"/>
      <c r="CY440" s="85"/>
      <c r="CZ440" s="85"/>
      <c r="DA440" s="85"/>
      <c r="DB440" s="85"/>
      <c r="DC440" s="85"/>
      <c r="DD440" s="85"/>
      <c r="DE440" s="85"/>
    </row>
    <row r="441" spans="1:109" s="155" customFormat="1" ht="15" customHeight="1" x14ac:dyDescent="0.2">
      <c r="A441" s="138">
        <f>Input!A441</f>
        <v>8307</v>
      </c>
      <c r="B441" s="138" t="str">
        <f>Input!B441</f>
        <v>Hu1-13</v>
      </c>
      <c r="C441" s="138">
        <f>Input!O441</f>
        <v>2.0749648410337196</v>
      </c>
      <c r="D441" s="138">
        <f>C441*Input!P441/100</f>
        <v>4.1996684304932259E-2</v>
      </c>
      <c r="E441" s="139">
        <f>Input!M441</f>
        <v>2.7200911973962367</v>
      </c>
      <c r="F441" s="140">
        <f>E441*Input!N441/100</f>
        <v>6.9820624431885003E-4</v>
      </c>
      <c r="G441" s="141">
        <f t="shared" si="1535"/>
        <v>375.04617429699312</v>
      </c>
      <c r="H441" s="140">
        <f>G441*Input!L441/100</f>
        <v>3.8807206787343264E-2</v>
      </c>
      <c r="I441" s="138">
        <v>0</v>
      </c>
      <c r="J441" s="142">
        <f>(((C441*$G$4*0.000000001*Input!G441*(234/233))-(I441*0.000000000000001))/Input!F441)*1000000000000</f>
        <v>753.2610417100766</v>
      </c>
      <c r="K441" s="138">
        <f>J441*Input!P441/100</f>
        <v>15.245784189838432</v>
      </c>
      <c r="L441" s="143">
        <f t="shared" si="1536"/>
        <v>10.417052668099814</v>
      </c>
      <c r="M441" s="144">
        <f>L441*Input!P441/100</f>
        <v>0.21083811332055763</v>
      </c>
      <c r="N441" s="138">
        <v>0</v>
      </c>
      <c r="O441" s="142">
        <f>(((G441*$D$4*0.000000001*Input!G441*(238/236))-(N441*0.000000001))/Input!F441)*1000000</f>
        <v>13.715023597477584</v>
      </c>
      <c r="P441" s="138">
        <f>O441*Input!N441/100</f>
        <v>3.5204389933343474E-3</v>
      </c>
      <c r="Q441" s="145">
        <f t="shared" si="1537"/>
        <v>10.23276785738639</v>
      </c>
      <c r="R441" s="146">
        <f>Q441*Input!N441/100</f>
        <v>2.6265966455578521E-3</v>
      </c>
      <c r="S441" s="144">
        <f>Input!S441*0.0000028263/0.000000000155125</f>
        <v>1.0007867783163693</v>
      </c>
      <c r="T441" s="138">
        <f>S441*Input!T441/100</f>
        <v>3.1439498217067322E-3</v>
      </c>
      <c r="U441" s="144">
        <f>S441</f>
        <v>1.0007867783163693</v>
      </c>
      <c r="V441" s="138">
        <f>U441*Input!T441/100</f>
        <v>3.1439498217067322E-3</v>
      </c>
      <c r="W441" s="147">
        <v>0</v>
      </c>
      <c r="X441" s="142">
        <f>((($L$4*0.000000001*Input!G441/Input!W441*(232/229))-(W441*0.000000001))/Input!F441)*1000000000</f>
        <v>0.90094085848746452</v>
      </c>
      <c r="Y441" s="142">
        <f>X441*Input!X441/100</f>
        <v>1.0542859814505217E-2</v>
      </c>
      <c r="Z441" s="142">
        <f t="shared" si="1538"/>
        <v>2.1998397908029293E-4</v>
      </c>
      <c r="AA441" s="142">
        <f>Z441*Input!X441/100</f>
        <v>2.5742647045381462E-6</v>
      </c>
      <c r="AB441" s="143">
        <v>0</v>
      </c>
      <c r="AC441" s="143">
        <v>0</v>
      </c>
      <c r="AD441" s="142">
        <f>(((Input!G441*$L$4*0.000000001*Input!U441*(230/229))-((AB441*0.000000000000001)+(Input!G441*AC441*0.000000000000001)))/Input!F441)*1000000000000</f>
        <v>223.85172348495865</v>
      </c>
      <c r="AE441" s="142">
        <f>AD441*Input!V441/100</f>
        <v>0.95724886070428472</v>
      </c>
      <c r="AF441" s="142">
        <f t="shared" si="1539"/>
        <v>10.205069599686512</v>
      </c>
      <c r="AG441" s="142">
        <f>AF441*Input!V441/100</f>
        <v>4.3639562365773973E-2</v>
      </c>
      <c r="AH441" s="138">
        <f t="shared" si="1540"/>
        <v>46390.058232202988</v>
      </c>
      <c r="AI441" s="147">
        <f t="shared" si="1541"/>
        <v>577.96972334471775</v>
      </c>
      <c r="AJ441" s="144">
        <f t="shared" si="1542"/>
        <v>0.78677831636930762</v>
      </c>
      <c r="AK441" s="147">
        <f t="shared" si="1543"/>
        <v>3.1439498217067321</v>
      </c>
      <c r="AL441" s="147">
        <f t="shared" si="1544"/>
        <v>0.99729318029237957</v>
      </c>
      <c r="AM441" s="147">
        <f t="shared" si="1545"/>
        <v>4.272364066421756E-3</v>
      </c>
      <c r="AN441" s="138">
        <f>AF441/Q441</f>
        <v>0.99729318029237957</v>
      </c>
      <c r="AO441" s="142">
        <f t="shared" si="1546"/>
        <v>4.272364066421756E-3</v>
      </c>
      <c r="AP441" s="138">
        <f t="shared" si="1547"/>
        <v>607.94209999999998</v>
      </c>
      <c r="AQ441" s="138" t="e">
        <f t="shared" si="1548"/>
        <v>#VALUE!</v>
      </c>
      <c r="AR441" s="138" t="e">
        <f t="shared" si="1549"/>
        <v>#VALUE!</v>
      </c>
      <c r="AS441" s="146">
        <f t="shared" si="1550"/>
        <v>2.1497993714525668E-5</v>
      </c>
      <c r="AT441" s="146">
        <f t="shared" si="1551"/>
        <v>2.5163122662456211E-7</v>
      </c>
      <c r="AU441" s="138">
        <v>0.75</v>
      </c>
      <c r="AV441" s="138">
        <f t="shared" si="1552"/>
        <v>0.375</v>
      </c>
      <c r="AW441" s="138">
        <f t="shared" si="1553"/>
        <v>607.94039999999995</v>
      </c>
      <c r="AX441" s="148">
        <f t="shared" si="1554"/>
        <v>286.3986203517</v>
      </c>
      <c r="AY441" s="148">
        <f t="shared" si="1555"/>
        <v>175.55762345345522</v>
      </c>
      <c r="AZ441" s="138" t="str">
        <f>Input!B441</f>
        <v>Hu1-13</v>
      </c>
      <c r="BA441" s="149">
        <f>Input!E441</f>
        <v>0</v>
      </c>
      <c r="BB441" s="138">
        <f t="shared" si="1556"/>
        <v>4.3859804841462751</v>
      </c>
      <c r="BC441" s="144">
        <f t="shared" si="1557"/>
        <v>17.882249093259251</v>
      </c>
      <c r="BD441" s="138">
        <f t="shared" si="1558"/>
        <v>607882.39999999991</v>
      </c>
      <c r="BE441" s="150">
        <f t="shared" si="1559"/>
        <v>87778.81172672761</v>
      </c>
      <c r="BF441" s="151">
        <f t="shared" si="1560"/>
        <v>28.877439869673942</v>
      </c>
      <c r="BG441" s="152"/>
      <c r="BH441" s="152"/>
      <c r="BI441" s="152"/>
      <c r="BJ441" s="152"/>
      <c r="BK441" s="152"/>
      <c r="BL441" s="152"/>
      <c r="BM441" s="156"/>
      <c r="BN441" s="152"/>
      <c r="BO441" s="152"/>
      <c r="BP441" s="152"/>
      <c r="BQ441" s="152"/>
      <c r="BR441" s="152"/>
      <c r="BS441" s="152"/>
      <c r="BT441" s="152"/>
      <c r="BU441" s="152"/>
      <c r="BV441" s="152"/>
      <c r="BW441" s="152"/>
      <c r="BX441" s="152"/>
      <c r="BY441" s="152"/>
      <c r="BZ441" s="152"/>
      <c r="CA441" s="152"/>
      <c r="CB441" s="152"/>
      <c r="CC441" s="152"/>
      <c r="CD441" s="152"/>
      <c r="CE441" s="152"/>
      <c r="CF441" s="152"/>
      <c r="CG441" s="152"/>
      <c r="CH441" s="152"/>
      <c r="CI441" s="152"/>
      <c r="CJ441" s="152"/>
      <c r="CK441" s="152"/>
      <c r="CL441" s="152"/>
      <c r="CM441" s="152"/>
      <c r="CN441" s="152"/>
      <c r="CO441" s="152"/>
      <c r="CP441" s="152"/>
      <c r="CQ441" s="152"/>
      <c r="CR441" s="152"/>
      <c r="CS441" s="152"/>
      <c r="CT441" s="152"/>
      <c r="CU441" s="152"/>
      <c r="CV441" s="152"/>
      <c r="CW441" s="152"/>
      <c r="CX441" s="152"/>
      <c r="CY441" s="152"/>
      <c r="CZ441" s="152"/>
      <c r="DA441" s="152"/>
      <c r="DB441" s="152"/>
      <c r="DC441" s="152"/>
      <c r="DD441" s="152"/>
      <c r="DE441" s="152"/>
    </row>
    <row r="442" spans="1:109" ht="15" customHeight="1" x14ac:dyDescent="0.2">
      <c r="A442" s="9">
        <f>Input!A442</f>
        <v>8628</v>
      </c>
      <c r="B442" s="9" t="str">
        <f>Input!B442</f>
        <v>FR-18 #19</v>
      </c>
      <c r="C442" s="9">
        <f>Input!O442</f>
        <v>0.12970545045730383</v>
      </c>
      <c r="D442" s="9">
        <f>C442*Input!P442/100</f>
        <v>8.8296933224301505E-4</v>
      </c>
      <c r="E442" s="11">
        <f>Input!M442</f>
        <v>0.17087850881981109</v>
      </c>
      <c r="F442" s="12">
        <f>E442*Input!N442/100</f>
        <v>1.8076420542367814E-5</v>
      </c>
      <c r="G442" s="13">
        <f t="shared" si="1535"/>
        <v>23.560728796075551</v>
      </c>
      <c r="H442" s="12">
        <f>G442*Input!L442/100</f>
        <v>3.8821151090714478E-3</v>
      </c>
      <c r="I442" s="9">
        <v>0.3</v>
      </c>
      <c r="J442" s="21">
        <f>(((C442*$G$4*0.000000001*Input!G442*(234/233))-(I442*0.000000000000001))/Input!F442)*1000000000000</f>
        <v>4.0684595289693126</v>
      </c>
      <c r="K442" s="9">
        <f>J442*Input!P442/100</f>
        <v>2.7696021877926243E-2</v>
      </c>
      <c r="L442" s="14">
        <f t="shared" si="1536"/>
        <v>5.6263837958605185E-2</v>
      </c>
      <c r="M442" s="22">
        <f>L442*Input!P442/100</f>
        <v>3.8301585057978836E-4</v>
      </c>
      <c r="N442" s="9">
        <v>5.0000000000000001E-3</v>
      </c>
      <c r="O442" s="21">
        <f>(((G442*$D$4*0.000000001*Input!G442*(238/236))-(N442*0.000000001))/Input!F442)*1000000</f>
        <v>7.4449193282307341E-2</v>
      </c>
      <c r="P442" s="58">
        <f>O442*Input!N442/100</f>
        <v>7.8756242438311091E-6</v>
      </c>
      <c r="Q442" s="66">
        <f t="shared" si="1537"/>
        <v>5.5546482046713551E-2</v>
      </c>
      <c r="R442" s="67">
        <f>Q442*Input!N442/100</f>
        <v>5.8759967889482652E-6</v>
      </c>
      <c r="S442" s="65">
        <f>Input!S442*0.0000028263/0.000000000155125</f>
        <v>1.0111985704091286</v>
      </c>
      <c r="T442" s="9">
        <f>S442*Input!T442/100</f>
        <v>6.9917599439356668E-3</v>
      </c>
      <c r="U442" s="9">
        <f>S442*1/((U441+U443)/2)</f>
        <v>1.0113031885168129</v>
      </c>
      <c r="V442" s="9">
        <f>U442*Input!T442/100</f>
        <v>6.9924833079871226E-3</v>
      </c>
      <c r="W442" s="3">
        <v>3.0000000000000001E-3</v>
      </c>
      <c r="X442" s="21">
        <f>((($L$4*0.000000001*Input!G442/Input!W442*(232/229))-(W442*0.000000001))/Input!F442)*1000000000</f>
        <v>0.13156860350896291</v>
      </c>
      <c r="Y442" s="21">
        <f>X442*Input!X442/100</f>
        <v>3.1328827902841826E-4</v>
      </c>
      <c r="Z442" s="21">
        <f t="shared" si="1538"/>
        <v>3.2125288412970516E-5</v>
      </c>
      <c r="AA442" s="21">
        <f>Z442*Input!X442/100</f>
        <v>7.6496033641532814E-8</v>
      </c>
      <c r="AB442" s="14">
        <v>0.05</v>
      </c>
      <c r="AC442" s="14">
        <v>0</v>
      </c>
      <c r="AD442" s="21">
        <f>(((Input!G442*$L$4*0.000000001*Input!U442*(230/229))-((AB442*0.000000000000001)+(Input!G442*AC442*0.000000000000001)))/Input!F442)*1000000000000</f>
        <v>6.6373940949970373E-2</v>
      </c>
      <c r="AE442" s="21">
        <f>AD442*Input!V442/100</f>
        <v>1.196849017749489E-3</v>
      </c>
      <c r="AF442" s="21">
        <f t="shared" si="1539"/>
        <v>3.0258899795580262E-3</v>
      </c>
      <c r="AG442" s="21">
        <f>AF442*Input!V442/100</f>
        <v>5.4562579801940499E-5</v>
      </c>
      <c r="AH442" s="9">
        <f t="shared" si="1540"/>
        <v>94.19028214346956</v>
      </c>
      <c r="AI442" s="3">
        <f t="shared" si="1541"/>
        <v>1.713175553070478</v>
      </c>
      <c r="AJ442" s="22">
        <f t="shared" si="1542"/>
        <v>11.30318851681289</v>
      </c>
      <c r="AK442" s="3">
        <f t="shared" si="1543"/>
        <v>6.9924833079871229</v>
      </c>
      <c r="AL442" s="3">
        <f t="shared" si="1544"/>
        <v>5.4474916647526107E-2</v>
      </c>
      <c r="AM442" s="3">
        <f t="shared" si="1545"/>
        <v>9.8230376991212311E-4</v>
      </c>
      <c r="AN442" s="9">
        <f>AL442*1/((AN441+AN443)/2)</f>
        <v>5.4588336702027188E-2</v>
      </c>
      <c r="AO442" s="21">
        <f t="shared" si="1546"/>
        <v>9.8434898547144069E-4</v>
      </c>
      <c r="AP442" s="58">
        <f t="shared" si="1547"/>
        <v>6.0587999999999997</v>
      </c>
      <c r="AQ442" s="58">
        <f t="shared" si="1548"/>
        <v>0.1196</v>
      </c>
      <c r="AR442" s="58">
        <f t="shared" si="1549"/>
        <v>1.9739882484980524</v>
      </c>
      <c r="AS442" s="67">
        <f t="shared" si="1550"/>
        <v>5.7834964932529387E-4</v>
      </c>
      <c r="AT442" s="67">
        <f t="shared" si="1551"/>
        <v>1.3785118539925233E-6</v>
      </c>
      <c r="AU442" s="58">
        <v>0.75</v>
      </c>
      <c r="AV442" s="58">
        <f t="shared" si="1552"/>
        <v>0.375</v>
      </c>
      <c r="AW442" s="58">
        <f t="shared" si="1553"/>
        <v>6.0118999999999998</v>
      </c>
      <c r="AX442" s="57">
        <f t="shared" si="1554"/>
        <v>0.11672450619999999</v>
      </c>
      <c r="AY442" s="47">
        <f t="shared" si="1555"/>
        <v>0.12257394917049422</v>
      </c>
      <c r="AZ442" s="9" t="str">
        <f>Input!B442</f>
        <v>FR-18 #19</v>
      </c>
      <c r="BA442" s="48" t="str">
        <f>Input!E442</f>
        <v>138,5</v>
      </c>
      <c r="BB442" s="58">
        <f t="shared" si="1556"/>
        <v>11.496886832640303</v>
      </c>
      <c r="BC442" s="22">
        <f t="shared" si="1557"/>
        <v>7.1123117678166521</v>
      </c>
      <c r="BD442" s="9">
        <f t="shared" si="1558"/>
        <v>5953.9</v>
      </c>
      <c r="BE442" s="49">
        <f t="shared" si="1559"/>
        <v>61.286974585247108</v>
      </c>
      <c r="BF442" s="89">
        <f t="shared" si="1560"/>
        <v>2.0388554229194469</v>
      </c>
      <c r="BG442" s="85"/>
      <c r="BH442" s="85"/>
      <c r="BI442" s="85"/>
      <c r="BJ442" s="85"/>
      <c r="BK442" s="85"/>
      <c r="BL442" s="85"/>
      <c r="BM442" s="90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s="155" customFormat="1" ht="15" customHeight="1" x14ac:dyDescent="0.2">
      <c r="A443" s="138">
        <f>Input!A443</f>
        <v>8307</v>
      </c>
      <c r="B443" s="138" t="str">
        <f>Input!B443</f>
        <v>Hu1-13</v>
      </c>
      <c r="C443" s="138">
        <f>Input!O443</f>
        <v>2.0512833409903872</v>
      </c>
      <c r="D443" s="138">
        <f>C443*Input!P443/100</f>
        <v>3.1856053276240748E-2</v>
      </c>
      <c r="E443" s="139">
        <f>Input!M443</f>
        <v>2.7201320079623934</v>
      </c>
      <c r="F443" s="140">
        <f>E443*Input!N443/100</f>
        <v>6.8181711389665224E-4</v>
      </c>
      <c r="G443" s="141">
        <f t="shared" si="1535"/>
        <v>375.05180125785478</v>
      </c>
      <c r="H443" s="140">
        <f>G443*Input!L443/100</f>
        <v>3.780996220801295E-2</v>
      </c>
      <c r="I443" s="138">
        <v>0</v>
      </c>
      <c r="J443" s="142">
        <f>(((C443*$G$4*0.000000001*Input!G443*(234/233))-(I443*0.000000000000001))/Input!F443)*1000000000000</f>
        <v>744.66410019129353</v>
      </c>
      <c r="K443" s="138">
        <f>J443*Input!P443/100</f>
        <v>11.564496612712896</v>
      </c>
      <c r="L443" s="143">
        <f t="shared" si="1536"/>
        <v>10.298163215935357</v>
      </c>
      <c r="M443" s="144">
        <f>L443*Input!P443/100</f>
        <v>0.15992858202410415</v>
      </c>
      <c r="N443" s="138">
        <v>0</v>
      </c>
      <c r="O443" s="142">
        <f>(((G443*$D$4*0.000000001*Input!G443*(238/236))-(N443*0.000000001))/Input!F443)*1000000</f>
        <v>13.715229369209945</v>
      </c>
      <c r="P443" s="138">
        <f>O443*Input!N443/100</f>
        <v>3.4378030469007339E-3</v>
      </c>
      <c r="Q443" s="145">
        <f t="shared" si="1537"/>
        <v>10.232921383507136</v>
      </c>
      <c r="R443" s="146">
        <f>Q443*Input!N443/100</f>
        <v>2.5649420336995026E-3</v>
      </c>
      <c r="S443" s="144">
        <f>Input!S443*0.0000028263/0.000000000155125</f>
        <v>0.99900632407098144</v>
      </c>
      <c r="T443" s="138">
        <f>S443*Input!T443/100</f>
        <v>3.7145848485731843E-3</v>
      </c>
      <c r="U443" s="144">
        <f>S443</f>
        <v>0.99900632407098144</v>
      </c>
      <c r="V443" s="138">
        <f>U443*Input!T443/100</f>
        <v>3.7145848485731843E-3</v>
      </c>
      <c r="W443" s="147">
        <v>0</v>
      </c>
      <c r="X443" s="142">
        <f>((($L$4*0.000000001*Input!G443/Input!W443*(232/229))-(W443*0.000000001))/Input!F443)*1000000000</f>
        <v>0.90507455000944026</v>
      </c>
      <c r="Y443" s="142">
        <f>X443*Input!X443/100</f>
        <v>9.9853707234720812E-3</v>
      </c>
      <c r="Z443" s="142">
        <f t="shared" si="1538"/>
        <v>2.2099330827291203E-4</v>
      </c>
      <c r="AA443" s="142">
        <f>Z443*Input!X443/100</f>
        <v>2.438141819907056E-6</v>
      </c>
      <c r="AB443" s="143">
        <v>0</v>
      </c>
      <c r="AC443" s="143">
        <v>0</v>
      </c>
      <c r="AD443" s="142">
        <f>(((Input!G443*$L$4*0.000000001*Input!U443*(230/229))-((AB443*0.000000000000001)+(Input!G443*AC443*0.000000000000001)))/Input!F443)*1000000000000</f>
        <v>224.13749442967708</v>
      </c>
      <c r="AE443" s="142">
        <f>AD443*Input!V443/100</f>
        <v>0.95496865104744411</v>
      </c>
      <c r="AF443" s="142">
        <f t="shared" si="1539"/>
        <v>10.218097475170421</v>
      </c>
      <c r="AG443" s="142">
        <f>AF443*Input!V443/100</f>
        <v>4.3535610973809397E-2</v>
      </c>
      <c r="AH443" s="138">
        <f t="shared" si="1540"/>
        <v>46237.135210228858</v>
      </c>
      <c r="AI443" s="147">
        <f t="shared" si="1541"/>
        <v>546.83578853469123</v>
      </c>
      <c r="AJ443" s="144">
        <f t="shared" si="1542"/>
        <v>-0.99367592901855595</v>
      </c>
      <c r="AK443" s="147">
        <f t="shared" si="1543"/>
        <v>3.7145848485731845</v>
      </c>
      <c r="AL443" s="147">
        <f t="shared" si="1544"/>
        <v>0.99855135129244632</v>
      </c>
      <c r="AM443" s="147">
        <f t="shared" si="1545"/>
        <v>4.2618215767821939E-3</v>
      </c>
      <c r="AN443" s="138">
        <f>AF443/Q443</f>
        <v>0.99855135129244632</v>
      </c>
      <c r="AO443" s="142">
        <f t="shared" si="1546"/>
        <v>4.2618215767821939E-3</v>
      </c>
      <c r="AP443" s="138" t="str">
        <f t="shared" si="1547"/>
        <v>Out of range</v>
      </c>
      <c r="AQ443" s="138" t="e">
        <f t="shared" si="1548"/>
        <v>#VALUE!</v>
      </c>
      <c r="AR443" s="138" t="e">
        <f t="shared" si="1549"/>
        <v>#VALUE!</v>
      </c>
      <c r="AS443" s="146">
        <f t="shared" si="1550"/>
        <v>2.1596306664595015E-5</v>
      </c>
      <c r="AT443" s="146">
        <f t="shared" si="1551"/>
        <v>2.3832597750695751E-7</v>
      </c>
      <c r="AU443" s="138">
        <v>0.75</v>
      </c>
      <c r="AV443" s="138">
        <f t="shared" si="1552"/>
        <v>0.375</v>
      </c>
      <c r="AW443" s="138" t="str">
        <f t="shared" si="1553"/>
        <v>Out of range</v>
      </c>
      <c r="AX443" s="148">
        <f t="shared" si="1554"/>
        <v>306.64437734339998</v>
      </c>
      <c r="AY443" s="148" t="e">
        <f t="shared" si="1555"/>
        <v>#VALUE!</v>
      </c>
      <c r="AZ443" s="138" t="str">
        <f>Input!B443</f>
        <v>Hu1-13</v>
      </c>
      <c r="BA443" s="149">
        <f>Input!E443</f>
        <v>0</v>
      </c>
      <c r="BB443" s="138" t="e">
        <f t="shared" si="1556"/>
        <v>#VALUE!</v>
      </c>
      <c r="BC443" s="144" t="e">
        <f t="shared" si="1557"/>
        <v>#VALUE!</v>
      </c>
      <c r="BD443" s="138" t="e">
        <f t="shared" si="1558"/>
        <v>#VALUE!</v>
      </c>
      <c r="BE443" s="150" t="e">
        <f t="shared" si="1559"/>
        <v>#VALUE!</v>
      </c>
      <c r="BF443" s="151" t="e">
        <f t="shared" si="1560"/>
        <v>#VALUE!</v>
      </c>
      <c r="BG443" s="152"/>
      <c r="BH443" s="152"/>
      <c r="BI443" s="152"/>
      <c r="BJ443" s="152"/>
      <c r="BK443" s="152"/>
      <c r="BL443" s="152"/>
      <c r="BM443" s="156"/>
      <c r="BN443" s="152"/>
      <c r="BO443" s="152"/>
      <c r="BP443" s="152"/>
      <c r="BQ443" s="152"/>
      <c r="BR443" s="152"/>
      <c r="BS443" s="152"/>
      <c r="BT443" s="152"/>
      <c r="BU443" s="152"/>
      <c r="BV443" s="152"/>
      <c r="BW443" s="152"/>
      <c r="BX443" s="152"/>
      <c r="BY443" s="152"/>
      <c r="BZ443" s="152"/>
      <c r="CA443" s="152"/>
      <c r="CB443" s="152"/>
      <c r="CC443" s="152"/>
      <c r="CD443" s="152"/>
      <c r="CE443" s="152"/>
      <c r="CF443" s="152"/>
      <c r="CG443" s="152"/>
      <c r="CH443" s="152"/>
      <c r="CI443" s="152"/>
      <c r="CJ443" s="152"/>
      <c r="CK443" s="152"/>
      <c r="CL443" s="152"/>
      <c r="CM443" s="152"/>
      <c r="CN443" s="152"/>
      <c r="CO443" s="152"/>
      <c r="CP443" s="152"/>
      <c r="CQ443" s="152"/>
      <c r="CR443" s="152"/>
      <c r="CS443" s="152"/>
      <c r="CT443" s="152"/>
      <c r="CU443" s="152"/>
      <c r="CV443" s="152"/>
      <c r="CW443" s="152"/>
      <c r="CX443" s="152"/>
      <c r="CY443" s="152"/>
      <c r="CZ443" s="152"/>
      <c r="DA443" s="152"/>
      <c r="DB443" s="152"/>
      <c r="DC443" s="152"/>
      <c r="DD443" s="152"/>
      <c r="DE443" s="152"/>
    </row>
    <row r="444" spans="1:109" ht="15" customHeight="1" x14ac:dyDescent="0.2">
      <c r="A444" s="9">
        <f>Input!A444</f>
        <v>8629</v>
      </c>
      <c r="B444" s="9" t="str">
        <f>Input!B444</f>
        <v>FR-18 #20</v>
      </c>
      <c r="C444" s="9">
        <f>Input!O444</f>
        <v>0.15278536329375494</v>
      </c>
      <c r="D444" s="9">
        <f>C444*Input!P444/100</f>
        <v>1.3962077540203236E-3</v>
      </c>
      <c r="E444" s="11">
        <f>Input!M444</f>
        <v>0.19976770958437495</v>
      </c>
      <c r="F444" s="12">
        <f>E444*Input!N444/100</f>
        <v>2.6739716660236353E-5</v>
      </c>
      <c r="G444" s="13">
        <f t="shared" si="1535"/>
        <v>27.543971797493619</v>
      </c>
      <c r="H444" s="12">
        <f>G444*Input!L444/100</f>
        <v>3.7924531356527758E-3</v>
      </c>
      <c r="I444" s="9">
        <v>0.3</v>
      </c>
      <c r="J444" s="21">
        <f>(((C444*$G$4*0.000000001*Input!G444*(234/233))-(I444*0.000000000000001))/Input!F444)*1000000000000</f>
        <v>4.2810696436612474</v>
      </c>
      <c r="K444" s="9">
        <f>J444*Input!P444/100</f>
        <v>3.9121958433207954E-2</v>
      </c>
      <c r="L444" s="14">
        <f t="shared" si="1536"/>
        <v>5.9204081300393549E-2</v>
      </c>
      <c r="M444" s="22">
        <f>L444*Input!P444/100</f>
        <v>5.4102824772769235E-4</v>
      </c>
      <c r="N444" s="9">
        <v>5.0000000000000001E-3</v>
      </c>
      <c r="O444" s="21">
        <f>(((G444*$D$4*0.000000001*Input!G444*(238/236))-(N444*0.000000001))/Input!F444)*1000000</f>
        <v>7.77484239916231E-2</v>
      </c>
      <c r="P444" s="58">
        <f>O444*Input!N444/100</f>
        <v>1.0406941305185453E-5</v>
      </c>
      <c r="Q444" s="66">
        <f t="shared" si="1537"/>
        <v>5.8008035372994184E-2</v>
      </c>
      <c r="R444" s="67">
        <f>Q444*Input!N444/100</f>
        <v>7.7646103723069089E-6</v>
      </c>
      <c r="S444" s="65">
        <f>Input!S444*0.0000028263/0.000000000155125</f>
        <v>1.021122751148281</v>
      </c>
      <c r="T444" s="9">
        <f>S444*Input!T444/100</f>
        <v>8.1782309200110533E-3</v>
      </c>
      <c r="U444" s="9">
        <f>S444*1/((U443+U445)/2)</f>
        <v>1.0226477043828555</v>
      </c>
      <c r="V444" s="9">
        <f>U444*Input!T444/100</f>
        <v>8.1904443582882271E-3</v>
      </c>
      <c r="W444" s="3">
        <v>3.0000000000000001E-3</v>
      </c>
      <c r="X444" s="21">
        <f>((($L$4*0.000000001*Input!G444/Input!W444*(232/229))-(W444*0.000000001))/Input!F444)*1000000000</f>
        <v>7.2549948276366433E-2</v>
      </c>
      <c r="Y444" s="21">
        <f>X444*Input!X444/100</f>
        <v>2.2126210511346257E-4</v>
      </c>
      <c r="Z444" s="21">
        <f t="shared" si="1538"/>
        <v>1.7714621502124481E-5</v>
      </c>
      <c r="AA444" s="21">
        <f>Z444*Input!X444/100</f>
        <v>5.4025875110445744E-8</v>
      </c>
      <c r="AB444" s="14">
        <v>0.05</v>
      </c>
      <c r="AC444" s="14">
        <v>0</v>
      </c>
      <c r="AD444" s="21">
        <f>(((Input!G444*$L$4*0.000000001*Input!U444*(230/229))-((AB444*0.000000000000001)+(Input!G444*AC444*0.000000000000001)))/Input!F444)*1000000000000</f>
        <v>9.16482593920009E-2</v>
      </c>
      <c r="AE444" s="21">
        <f>AD444*Input!V444/100</f>
        <v>1.1112432927220474E-3</v>
      </c>
      <c r="AF444" s="21">
        <f t="shared" si="1539"/>
        <v>4.1781088446626886E-3</v>
      </c>
      <c r="AG444" s="21">
        <f>AF444*Input!V444/100</f>
        <v>5.0659941178318865E-5</v>
      </c>
      <c r="AH444" s="9">
        <f t="shared" si="1540"/>
        <v>235.85651232579912</v>
      </c>
      <c r="AI444" s="3">
        <f t="shared" si="1541"/>
        <v>2.9488572938942159</v>
      </c>
      <c r="AJ444" s="22">
        <f t="shared" si="1542"/>
        <v>22.647704382855459</v>
      </c>
      <c r="AK444" s="3">
        <f t="shared" si="1543"/>
        <v>8.1904443582882269</v>
      </c>
      <c r="AL444" s="3">
        <f t="shared" si="1544"/>
        <v>7.2026380790131364E-2</v>
      </c>
      <c r="AM444" s="3">
        <f t="shared" si="1545"/>
        <v>8.7337948434319313E-4</v>
      </c>
      <c r="AN444" s="9">
        <f>AL444*1/((AN443+AN445)/2)</f>
        <v>7.2148198951183212E-2</v>
      </c>
      <c r="AO444" s="21">
        <f t="shared" si="1546"/>
        <v>8.7485663037657638E-4</v>
      </c>
      <c r="AP444" s="58">
        <f t="shared" si="1547"/>
        <v>7.9870999999999999</v>
      </c>
      <c r="AQ444" s="58">
        <f t="shared" si="1548"/>
        <v>0.1197</v>
      </c>
      <c r="AR444" s="58">
        <f t="shared" si="1549"/>
        <v>1.4986665998923263</v>
      </c>
      <c r="AS444" s="67">
        <f t="shared" si="1550"/>
        <v>3.0538220072820422E-4</v>
      </c>
      <c r="AT444" s="67">
        <f t="shared" si="1551"/>
        <v>9.322481731652342E-7</v>
      </c>
      <c r="AU444" s="58">
        <v>0.75</v>
      </c>
      <c r="AV444" s="58">
        <f t="shared" si="1552"/>
        <v>0.375</v>
      </c>
      <c r="AW444" s="58">
        <f t="shared" si="1553"/>
        <v>7.9626999999999999</v>
      </c>
      <c r="AX444" s="57">
        <f t="shared" si="1554"/>
        <v>0.1084162003</v>
      </c>
      <c r="AY444" s="47">
        <f t="shared" si="1555"/>
        <v>0.12124388990692694</v>
      </c>
      <c r="AZ444" s="9" t="str">
        <f>Input!B444</f>
        <v>FR-18 #20</v>
      </c>
      <c r="BA444" s="48">
        <f>Input!E444</f>
        <v>154</v>
      </c>
      <c r="BB444" s="58">
        <f t="shared" si="1556"/>
        <v>23.163168999196575</v>
      </c>
      <c r="BC444" s="22">
        <f t="shared" si="1557"/>
        <v>8.3768629146828673</v>
      </c>
      <c r="BD444" s="9">
        <f t="shared" si="1558"/>
        <v>7904.7</v>
      </c>
      <c r="BE444" s="49">
        <f t="shared" si="1559"/>
        <v>60.621944953463469</v>
      </c>
      <c r="BF444" s="89">
        <f t="shared" si="1560"/>
        <v>1.5226479699966964</v>
      </c>
      <c r="BG444" s="85"/>
      <c r="BH444" s="85"/>
      <c r="BI444" s="85"/>
      <c r="BJ444" s="85"/>
      <c r="BK444" s="85"/>
      <c r="BL444" s="85"/>
      <c r="BM444" s="90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s="155" customFormat="1" ht="15" customHeight="1" x14ac:dyDescent="0.2">
      <c r="A445" s="138">
        <f>Input!A445</f>
        <v>8307</v>
      </c>
      <c r="B445" s="138" t="str">
        <f>Input!B445</f>
        <v>Hu1-13</v>
      </c>
      <c r="C445" s="138">
        <f>Input!O445</f>
        <v>2.0679780762371691</v>
      </c>
      <c r="D445" s="138">
        <f>C445*Input!P445/100</f>
        <v>4.1023899921797682E-2</v>
      </c>
      <c r="E445" s="139">
        <f>Input!M445</f>
        <v>2.7199464977090342</v>
      </c>
      <c r="F445" s="140">
        <f>E445*Input!N445/100</f>
        <v>6.9251402444778134E-4</v>
      </c>
      <c r="G445" s="141">
        <f t="shared" si="1535"/>
        <v>375.02622310412164</v>
      </c>
      <c r="H445" s="140">
        <f>G445*Input!L445/100</f>
        <v>3.1533085062617712E-2</v>
      </c>
      <c r="I445" s="138">
        <v>0</v>
      </c>
      <c r="J445" s="142">
        <f>(((C445*$G$4*0.000000001*Input!G445*(234/233))-(I445*0.000000000000001))/Input!F445)*1000000000000</f>
        <v>750.72468175603956</v>
      </c>
      <c r="K445" s="138">
        <f>J445*Input!P445/100</f>
        <v>14.892640578289722</v>
      </c>
      <c r="L445" s="143">
        <f t="shared" si="1536"/>
        <v>10.38197665359297</v>
      </c>
      <c r="M445" s="144">
        <f>L445*Input!P445/100</f>
        <v>0.20595439386978875</v>
      </c>
      <c r="N445" s="138">
        <v>0</v>
      </c>
      <c r="O445" s="142">
        <f>(((G445*$D$4*0.000000001*Input!G445*(238/236))-(N445*0.000000001))/Input!F445)*1000000</f>
        <v>13.714294004430696</v>
      </c>
      <c r="P445" s="138">
        <f>O445*Input!N445/100</f>
        <v>3.4917381431832702E-3</v>
      </c>
      <c r="Q445" s="145">
        <f t="shared" si="1537"/>
        <v>10.232223508612501</v>
      </c>
      <c r="R445" s="146">
        <f>Q445*Input!N445/100</f>
        <v>2.6051829647997949E-3</v>
      </c>
      <c r="S445" s="144">
        <f>Input!S445*0.0000028263/0.000000000155125</f>
        <v>0.9980113131308842</v>
      </c>
      <c r="T445" s="138">
        <f>S445*Input!T445/100</f>
        <v>3.4256008156416133E-3</v>
      </c>
      <c r="U445" s="144">
        <f>S445</f>
        <v>0.9980113131308842</v>
      </c>
      <c r="V445" s="138">
        <f>U445*Input!T445/100</f>
        <v>3.4256008156416133E-3</v>
      </c>
      <c r="W445" s="147">
        <v>0</v>
      </c>
      <c r="X445" s="142">
        <f>((($L$4*0.000000001*Input!G445/Input!W445*(232/229))-(W445*0.000000001))/Input!F445)*1000000000</f>
        <v>0.88663809764628942</v>
      </c>
      <c r="Y445" s="142">
        <f>X445*Input!X445/100</f>
        <v>9.0734284514108129E-3</v>
      </c>
      <c r="Z445" s="142">
        <f t="shared" si="1538"/>
        <v>2.1649165412684619E-4</v>
      </c>
      <c r="AA445" s="142">
        <f>Z445*Input!X445/100</f>
        <v>2.2154716104147729E-6</v>
      </c>
      <c r="AB445" s="143">
        <v>0</v>
      </c>
      <c r="AC445" s="143">
        <v>0</v>
      </c>
      <c r="AD445" s="142">
        <f>(((Input!G445*$L$4*0.000000001*Input!U445*(230/229))-((AB445*0.000000000000001)+(Input!G445*AC445*0.000000000000001)))/Input!F445)*1000000000000</f>
        <v>224.01456584410735</v>
      </c>
      <c r="AE445" s="142">
        <f>AD445*Input!V445/100</f>
        <v>1.0637498750319851</v>
      </c>
      <c r="AF445" s="142">
        <f t="shared" si="1539"/>
        <v>10.212493342434696</v>
      </c>
      <c r="AG445" s="142">
        <f>AF445*Input!V445/100</f>
        <v>4.8494786380720759E-2</v>
      </c>
      <c r="AH445" s="138">
        <f t="shared" si="1540"/>
        <v>47172.688405119858</v>
      </c>
      <c r="AI445" s="147">
        <f t="shared" si="1541"/>
        <v>532.18212160402209</v>
      </c>
      <c r="AJ445" s="144">
        <f t="shared" si="1542"/>
        <v>-1.9886868691157966</v>
      </c>
      <c r="AK445" s="147">
        <f t="shared" si="1543"/>
        <v>3.4256008156416131</v>
      </c>
      <c r="AL445" s="147">
        <f t="shared" si="1544"/>
        <v>0.99807176161064137</v>
      </c>
      <c r="AM445" s="147">
        <f t="shared" si="1545"/>
        <v>4.7462257916534604E-3</v>
      </c>
      <c r="AN445" s="138">
        <f>AF445/Q445</f>
        <v>0.99807176161064137</v>
      </c>
      <c r="AO445" s="142">
        <f t="shared" si="1546"/>
        <v>4.7462257916534604E-3</v>
      </c>
      <c r="AP445" s="138" t="str">
        <f t="shared" si="1547"/>
        <v>Out of range</v>
      </c>
      <c r="AQ445" s="138" t="e">
        <f t="shared" si="1548"/>
        <v>#VALUE!</v>
      </c>
      <c r="AR445" s="138" t="e">
        <f t="shared" si="1549"/>
        <v>#VALUE!</v>
      </c>
      <c r="AS445" s="146">
        <f t="shared" si="1550"/>
        <v>2.1157830841422138E-5</v>
      </c>
      <c r="AT445" s="146">
        <f t="shared" si="1551"/>
        <v>2.1658608064698489E-7</v>
      </c>
      <c r="AU445" s="138">
        <v>0.75</v>
      </c>
      <c r="AV445" s="138">
        <f t="shared" si="1552"/>
        <v>0.375</v>
      </c>
      <c r="AW445" s="138" t="str">
        <f t="shared" si="1553"/>
        <v>Out of range</v>
      </c>
      <c r="AX445" s="148">
        <f t="shared" si="1554"/>
        <v>316.2060044136</v>
      </c>
      <c r="AY445" s="148" t="e">
        <f t="shared" si="1555"/>
        <v>#VALUE!</v>
      </c>
      <c r="AZ445" s="138" t="str">
        <f>Input!B445</f>
        <v>Hu1-13</v>
      </c>
      <c r="BA445" s="149">
        <f>Input!E445</f>
        <v>0</v>
      </c>
      <c r="BB445" s="138" t="e">
        <f t="shared" si="1556"/>
        <v>#VALUE!</v>
      </c>
      <c r="BC445" s="144" t="e">
        <f t="shared" si="1557"/>
        <v>#VALUE!</v>
      </c>
      <c r="BD445" s="138" t="e">
        <f t="shared" si="1558"/>
        <v>#VALUE!</v>
      </c>
      <c r="BE445" s="150" t="e">
        <f t="shared" si="1559"/>
        <v>#VALUE!</v>
      </c>
      <c r="BF445" s="151" t="e">
        <f t="shared" si="1560"/>
        <v>#VALUE!</v>
      </c>
      <c r="BG445" s="152"/>
      <c r="BH445" s="152"/>
      <c r="BI445" s="152"/>
      <c r="BJ445" s="152"/>
      <c r="BK445" s="152"/>
      <c r="BL445" s="152"/>
      <c r="BM445" s="156"/>
      <c r="BN445" s="152"/>
      <c r="BO445" s="152"/>
      <c r="BP445" s="152"/>
      <c r="BQ445" s="152"/>
      <c r="BR445" s="152"/>
      <c r="BS445" s="152"/>
      <c r="BT445" s="152"/>
      <c r="BU445" s="152"/>
      <c r="BV445" s="152"/>
      <c r="BW445" s="152"/>
      <c r="BX445" s="152"/>
      <c r="BY445" s="152"/>
      <c r="BZ445" s="152"/>
      <c r="CA445" s="152"/>
      <c r="CB445" s="152"/>
      <c r="CC445" s="152"/>
      <c r="CD445" s="152"/>
      <c r="CE445" s="152"/>
      <c r="CF445" s="152"/>
      <c r="CG445" s="152"/>
      <c r="CH445" s="152"/>
      <c r="CI445" s="152"/>
      <c r="CJ445" s="152"/>
      <c r="CK445" s="152"/>
      <c r="CL445" s="152"/>
      <c r="CM445" s="152"/>
      <c r="CN445" s="152"/>
      <c r="CO445" s="152"/>
      <c r="CP445" s="152"/>
      <c r="CQ445" s="152"/>
      <c r="CR445" s="152"/>
      <c r="CS445" s="152"/>
      <c r="CT445" s="152"/>
      <c r="CU445" s="152"/>
      <c r="CV445" s="152"/>
      <c r="CW445" s="152"/>
      <c r="CX445" s="152"/>
      <c r="CY445" s="152"/>
      <c r="CZ445" s="152"/>
      <c r="DA445" s="152"/>
      <c r="DB445" s="152"/>
      <c r="DC445" s="152"/>
      <c r="DD445" s="152"/>
      <c r="DE445" s="152"/>
    </row>
    <row r="446" spans="1:109" ht="15" customHeight="1" x14ac:dyDescent="0.2">
      <c r="A446" s="9">
        <f>Input!A446</f>
        <v>8630</v>
      </c>
      <c r="B446" s="9" t="str">
        <f>Input!B446</f>
        <v>Fr-18 #21</v>
      </c>
      <c r="C446" s="9">
        <f>Input!O446</f>
        <v>0.26740153647295761</v>
      </c>
      <c r="D446" s="9">
        <f>C446*Input!P446/100</f>
        <v>9.7572159506823571E-4</v>
      </c>
      <c r="E446" s="11">
        <f>Input!M446</f>
        <v>0.35733759954550448</v>
      </c>
      <c r="F446" s="12">
        <f>E446*Input!N446/100</f>
        <v>3.8835195614511829E-5</v>
      </c>
      <c r="G446" s="13">
        <f t="shared" si="1535"/>
        <v>49.269708225334156</v>
      </c>
      <c r="H446" s="12">
        <f>G446*Input!L446/100</f>
        <v>5.5994784333432621E-3</v>
      </c>
      <c r="I446" s="9">
        <v>0.3</v>
      </c>
      <c r="J446" s="21">
        <f>(((C446*$G$4*0.000000001*Input!G446*(234/233))-(I446*0.000000000000001))/Input!F446)*1000000000000</f>
        <v>8.6692789889465498</v>
      </c>
      <c r="K446" s="9">
        <f>J446*Input!P446/100</f>
        <v>3.1633336273076768E-2</v>
      </c>
      <c r="L446" s="14">
        <f t="shared" si="1536"/>
        <v>0.11988982679535176</v>
      </c>
      <c r="M446" s="22">
        <f>L446*Input!P446/100</f>
        <v>4.3746604666591084E-4</v>
      </c>
      <c r="N446" s="9">
        <v>5.0000000000000001E-3</v>
      </c>
      <c r="O446" s="21">
        <f>(((G446*$D$4*0.000000001*Input!G446*(238/236))-(N446*0.000000001))/Input!F446)*1000000</f>
        <v>0.16091211040330031</v>
      </c>
      <c r="P446" s="58">
        <f>O446*Input!N446/100</f>
        <v>1.7487813463246586E-5</v>
      </c>
      <c r="Q446" s="66">
        <f t="shared" si="1537"/>
        <v>0.12005639359613889</v>
      </c>
      <c r="R446" s="67">
        <f>Q446*Input!N446/100</f>
        <v>1.3047643281896374E-5</v>
      </c>
      <c r="S446" s="65">
        <f>Input!S446*0.0000028263/0.000000000155125</f>
        <v>0.99979700320218212</v>
      </c>
      <c r="T446" s="9">
        <f>S446*Input!T446/100</f>
        <v>2.9558442289087839E-3</v>
      </c>
      <c r="U446" s="9">
        <f>S446*1/((U445+U447)/2)</f>
        <v>1.0017892483259494</v>
      </c>
      <c r="V446" s="9">
        <f>U446*Input!T446/100</f>
        <v>2.9617341908038468E-3</v>
      </c>
      <c r="W446" s="3">
        <v>3.0000000000000001E-3</v>
      </c>
      <c r="X446" s="21">
        <f>((($L$4*0.000000001*Input!G446/Input!W446*(232/229))-(W446*0.000000001))/Input!F446)*1000000000</f>
        <v>0.16841231707411103</v>
      </c>
      <c r="Y446" s="21">
        <f>X446*Input!X446/100</f>
        <v>6.346883604294723E-4</v>
      </c>
      <c r="Z446" s="21">
        <f t="shared" si="1538"/>
        <v>4.1121469058793246E-5</v>
      </c>
      <c r="AA446" s="21">
        <f>Z446*Input!X446/100</f>
        <v>1.5497273731998813E-7</v>
      </c>
      <c r="AB446" s="14">
        <v>0.05</v>
      </c>
      <c r="AC446" s="14">
        <v>0</v>
      </c>
      <c r="AD446" s="21">
        <f>(((Input!G446*$L$4*0.000000001*Input!U446*(230/229))-((AB446*0.000000000000001)+(Input!G446*AC446*0.000000000000001)))/Input!F446)*1000000000000</f>
        <v>0.16649928740800057</v>
      </c>
      <c r="AE446" s="21">
        <f>AD446*Input!V446/100</f>
        <v>1.6055593986341828E-3</v>
      </c>
      <c r="AF446" s="21">
        <f t="shared" si="1539"/>
        <v>7.59045670877323E-3</v>
      </c>
      <c r="AG446" s="21">
        <f>AF446*Input!V446/100</f>
        <v>7.3195082684246636E-5</v>
      </c>
      <c r="AH446" s="9">
        <f t="shared" si="1540"/>
        <v>184.58622424020911</v>
      </c>
      <c r="AI446" s="3">
        <f t="shared" si="1541"/>
        <v>1.9110782714362431</v>
      </c>
      <c r="AJ446" s="22">
        <f t="shared" si="1542"/>
        <v>1.7892483259493996</v>
      </c>
      <c r="AK446" s="3">
        <f t="shared" si="1543"/>
        <v>2.9617341908038468</v>
      </c>
      <c r="AL446" s="3">
        <f t="shared" si="1544"/>
        <v>6.3224093956270114E-2</v>
      </c>
      <c r="AM446" s="3">
        <f t="shared" si="1545"/>
        <v>6.0971122731341145E-4</v>
      </c>
      <c r="AN446" s="9">
        <f>AL446*1/((AN445+AN447)/2)</f>
        <v>6.3346240609234383E-2</v>
      </c>
      <c r="AO446" s="21">
        <f t="shared" si="1546"/>
        <v>6.108891672573604E-4</v>
      </c>
      <c r="AP446" s="58">
        <f t="shared" si="1547"/>
        <v>7.1327999999999996</v>
      </c>
      <c r="AQ446" s="58">
        <f t="shared" si="1548"/>
        <v>7.8600000000000003E-2</v>
      </c>
      <c r="AR446" s="58">
        <f t="shared" si="1549"/>
        <v>1.1019515477792734</v>
      </c>
      <c r="AS446" s="67">
        <f t="shared" si="1550"/>
        <v>3.4251794366839741E-4</v>
      </c>
      <c r="AT446" s="67">
        <f t="shared" si="1551"/>
        <v>1.2913694789343492E-6</v>
      </c>
      <c r="AU446" s="58">
        <v>0.75</v>
      </c>
      <c r="AV446" s="58">
        <f t="shared" si="1552"/>
        <v>0.375</v>
      </c>
      <c r="AW446" s="58">
        <f t="shared" si="1553"/>
        <v>7.1047000000000002</v>
      </c>
      <c r="AX446" s="57">
        <f t="shared" si="1554"/>
        <v>7.1678048800000005E-2</v>
      </c>
      <c r="AY446" s="47">
        <f t="shared" si="1555"/>
        <v>7.5679404752985235E-2</v>
      </c>
      <c r="AZ446" s="9" t="str">
        <f>Input!B446</f>
        <v>Fr-18 #21</v>
      </c>
      <c r="BA446" s="48" t="str">
        <f>Input!E446</f>
        <v>318,75</v>
      </c>
      <c r="BB446" s="58">
        <f t="shared" si="1556"/>
        <v>1.8255396019443979</v>
      </c>
      <c r="BC446" s="22">
        <f t="shared" si="1557"/>
        <v>3.0218069889029504</v>
      </c>
      <c r="BD446" s="9">
        <f t="shared" si="1558"/>
        <v>7046.7</v>
      </c>
      <c r="BE446" s="49">
        <f t="shared" si="1559"/>
        <v>37.839702376492617</v>
      </c>
      <c r="BF446" s="89">
        <f t="shared" si="1560"/>
        <v>1.0652019754948869</v>
      </c>
      <c r="BG446" s="85"/>
      <c r="BH446" s="85"/>
      <c r="BI446" s="85"/>
      <c r="BJ446" s="85"/>
      <c r="BK446" s="85"/>
      <c r="BL446" s="85"/>
      <c r="BM446" s="90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  <c r="CM446" s="85"/>
      <c r="CN446" s="85"/>
      <c r="CO446" s="85"/>
      <c r="CP446" s="85"/>
      <c r="CQ446" s="85"/>
      <c r="CR446" s="85"/>
      <c r="CS446" s="85"/>
      <c r="CT446" s="85"/>
      <c r="CU446" s="85"/>
      <c r="CV446" s="85"/>
      <c r="CW446" s="85"/>
      <c r="CX446" s="85"/>
      <c r="CY446" s="85"/>
      <c r="CZ446" s="85"/>
      <c r="DA446" s="85"/>
      <c r="DB446" s="85"/>
      <c r="DC446" s="85"/>
      <c r="DD446" s="85"/>
      <c r="DE446" s="85"/>
    </row>
    <row r="447" spans="1:109" s="155" customFormat="1" ht="15" customHeight="1" x14ac:dyDescent="0.2">
      <c r="A447" s="138">
        <f>Input!A447</f>
        <v>8307</v>
      </c>
      <c r="B447" s="138" t="str">
        <f>Input!B447</f>
        <v>Hu1-13</v>
      </c>
      <c r="C447" s="138">
        <f>Input!O447</f>
        <v>2.0679780762371691</v>
      </c>
      <c r="D447" s="138">
        <f>C447*Input!P447/100</f>
        <v>4.1023899921797682E-2</v>
      </c>
      <c r="E447" s="139">
        <f>Input!M447</f>
        <v>2.7199464977090342</v>
      </c>
      <c r="F447" s="140">
        <f>E447*Input!N447/100</f>
        <v>6.9251402444778134E-4</v>
      </c>
      <c r="G447" s="141">
        <f t="shared" si="1535"/>
        <v>375.02622310412164</v>
      </c>
      <c r="H447" s="140">
        <f>G447*Input!L447/100</f>
        <v>3.1533085062617712E-2</v>
      </c>
      <c r="I447" s="138">
        <v>0</v>
      </c>
      <c r="J447" s="142">
        <f>(((C447*$G$4*0.000000001*Input!G447*(234/233))-(I447*0.000000000000001))/Input!F447)*1000000000000</f>
        <v>750.72468175603956</v>
      </c>
      <c r="K447" s="138">
        <f>J447*Input!P447/100</f>
        <v>14.892640578289722</v>
      </c>
      <c r="L447" s="143">
        <f t="shared" si="1536"/>
        <v>10.38197665359297</v>
      </c>
      <c r="M447" s="144">
        <f>L447*Input!P447/100</f>
        <v>0.20595439386978875</v>
      </c>
      <c r="N447" s="138">
        <v>0</v>
      </c>
      <c r="O447" s="142">
        <f>(((G447*$D$4*0.000000001*Input!G447*(238/236))-(N447*0.000000001))/Input!F447)*1000000</f>
        <v>13.714294004430696</v>
      </c>
      <c r="P447" s="138">
        <f>O447*Input!N447/100</f>
        <v>3.4917381431832702E-3</v>
      </c>
      <c r="Q447" s="145">
        <f t="shared" si="1537"/>
        <v>10.232223508612501</v>
      </c>
      <c r="R447" s="146">
        <f>Q447*Input!N447/100</f>
        <v>2.6051829647997949E-3</v>
      </c>
      <c r="S447" s="144">
        <f>Input!S447*0.0000028263/0.000000000155125</f>
        <v>0.9980113131308842</v>
      </c>
      <c r="T447" s="138">
        <f>S447*Input!T447/100</f>
        <v>3.4256008156416133E-3</v>
      </c>
      <c r="U447" s="144">
        <f>S447</f>
        <v>0.9980113131308842</v>
      </c>
      <c r="V447" s="138">
        <f>U447*Input!T447/100</f>
        <v>3.4256008156416133E-3</v>
      </c>
      <c r="W447" s="147">
        <v>0</v>
      </c>
      <c r="X447" s="142">
        <f>((($L$4*0.000000001*Input!G447/Input!W447*(232/229))-(W447*0.000000001))/Input!F447)*1000000000</f>
        <v>0.88663809764628942</v>
      </c>
      <c r="Y447" s="142">
        <f>X447*Input!X447/100</f>
        <v>9.0734284514108129E-3</v>
      </c>
      <c r="Z447" s="142">
        <f t="shared" si="1538"/>
        <v>2.1649165412684619E-4</v>
      </c>
      <c r="AA447" s="142">
        <f>Z447*Input!X447/100</f>
        <v>2.2154716104147729E-6</v>
      </c>
      <c r="AB447" s="143">
        <v>0</v>
      </c>
      <c r="AC447" s="143">
        <v>0</v>
      </c>
      <c r="AD447" s="142">
        <f>(((Input!G447*$L$4*0.000000001*Input!U447*(230/229))-((AB447*0.000000000000001)+(Input!G447*AC447*0.000000000000001)))/Input!F447)*1000000000000</f>
        <v>224.01456584410735</v>
      </c>
      <c r="AE447" s="142">
        <f>AD447*Input!V447/100</f>
        <v>1.0637498750319851</v>
      </c>
      <c r="AF447" s="142">
        <f t="shared" si="1539"/>
        <v>10.212493342434696</v>
      </c>
      <c r="AG447" s="142">
        <f>AF447*Input!V447/100</f>
        <v>4.8494786380720759E-2</v>
      </c>
      <c r="AH447" s="138">
        <f t="shared" si="1540"/>
        <v>47172.688405119858</v>
      </c>
      <c r="AI447" s="147">
        <f t="shared" si="1541"/>
        <v>532.18212160402209</v>
      </c>
      <c r="AJ447" s="144">
        <f t="shared" si="1542"/>
        <v>-1.9886868691157966</v>
      </c>
      <c r="AK447" s="147">
        <f t="shared" si="1543"/>
        <v>3.4256008156416131</v>
      </c>
      <c r="AL447" s="147">
        <f t="shared" si="1544"/>
        <v>0.99807176161064137</v>
      </c>
      <c r="AM447" s="147">
        <f t="shared" si="1545"/>
        <v>4.7462257916534604E-3</v>
      </c>
      <c r="AN447" s="138">
        <f>AF447/Q447</f>
        <v>0.99807176161064137</v>
      </c>
      <c r="AO447" s="142">
        <f t="shared" si="1546"/>
        <v>4.7462257916534604E-3</v>
      </c>
      <c r="AP447" s="138" t="str">
        <f t="shared" si="1547"/>
        <v>Out of range</v>
      </c>
      <c r="AQ447" s="138" t="e">
        <f t="shared" si="1548"/>
        <v>#VALUE!</v>
      </c>
      <c r="AR447" s="138" t="e">
        <f t="shared" si="1549"/>
        <v>#VALUE!</v>
      </c>
      <c r="AS447" s="146">
        <f t="shared" si="1550"/>
        <v>2.1157830841422138E-5</v>
      </c>
      <c r="AT447" s="146">
        <f t="shared" si="1551"/>
        <v>2.1658608064698489E-7</v>
      </c>
      <c r="AU447" s="138">
        <v>0.75</v>
      </c>
      <c r="AV447" s="138">
        <f t="shared" si="1552"/>
        <v>0.375</v>
      </c>
      <c r="AW447" s="138" t="str">
        <f t="shared" si="1553"/>
        <v>Out of range</v>
      </c>
      <c r="AX447" s="148">
        <f t="shared" si="1554"/>
        <v>310.14442272100001</v>
      </c>
      <c r="AY447" s="148" t="e">
        <f t="shared" si="1555"/>
        <v>#VALUE!</v>
      </c>
      <c r="AZ447" s="138" t="str">
        <f>Input!B447</f>
        <v>Hu1-13</v>
      </c>
      <c r="BA447" s="149">
        <f>Input!E447</f>
        <v>0</v>
      </c>
      <c r="BB447" s="138" t="e">
        <f t="shared" si="1556"/>
        <v>#VALUE!</v>
      </c>
      <c r="BC447" s="144" t="e">
        <f t="shared" si="1557"/>
        <v>#VALUE!</v>
      </c>
      <c r="BD447" s="138" t="e">
        <f t="shared" si="1558"/>
        <v>#VALUE!</v>
      </c>
      <c r="BE447" s="150" t="e">
        <f t="shared" si="1559"/>
        <v>#VALUE!</v>
      </c>
      <c r="BF447" s="151" t="e">
        <f t="shared" si="1560"/>
        <v>#VALUE!</v>
      </c>
      <c r="BG447" s="152"/>
      <c r="BH447" s="152"/>
      <c r="BI447" s="152"/>
      <c r="BJ447" s="152"/>
      <c r="BK447" s="152"/>
      <c r="BL447" s="152"/>
      <c r="BM447" s="156"/>
      <c r="BN447" s="152"/>
      <c r="BO447" s="152"/>
      <c r="BP447" s="152"/>
      <c r="BQ447" s="152"/>
      <c r="BR447" s="152"/>
      <c r="BS447" s="152"/>
      <c r="BT447" s="152"/>
      <c r="BU447" s="152"/>
      <c r="BV447" s="152"/>
      <c r="BW447" s="152"/>
      <c r="BX447" s="152"/>
      <c r="BY447" s="152"/>
      <c r="BZ447" s="152"/>
      <c r="CA447" s="152"/>
      <c r="CB447" s="152"/>
      <c r="CC447" s="152"/>
      <c r="CD447" s="152"/>
      <c r="CE447" s="152"/>
      <c r="CF447" s="152"/>
      <c r="CG447" s="152"/>
      <c r="CH447" s="152"/>
      <c r="CI447" s="152"/>
      <c r="CJ447" s="152"/>
      <c r="CK447" s="152"/>
      <c r="CL447" s="152"/>
      <c r="CM447" s="152"/>
      <c r="CN447" s="152"/>
      <c r="CO447" s="152"/>
      <c r="CP447" s="152"/>
      <c r="CQ447" s="152"/>
      <c r="CR447" s="152"/>
      <c r="CS447" s="152"/>
      <c r="CT447" s="152"/>
      <c r="CU447" s="152"/>
      <c r="CV447" s="152"/>
      <c r="CW447" s="152"/>
      <c r="CX447" s="152"/>
      <c r="CY447" s="152"/>
      <c r="CZ447" s="152"/>
      <c r="DA447" s="152"/>
      <c r="DB447" s="152"/>
      <c r="DC447" s="152"/>
      <c r="DD447" s="152"/>
      <c r="DE447" s="152"/>
    </row>
    <row r="448" spans="1:109" x14ac:dyDescent="0.2">
      <c r="A448" s="85"/>
      <c r="B448" s="85"/>
      <c r="C448" s="85"/>
      <c r="D448" s="85"/>
      <c r="E448" s="86"/>
      <c r="F448" s="85"/>
      <c r="G448" s="87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  <c r="BB448" s="85"/>
      <c r="BC448" s="85"/>
      <c r="BD448" s="85"/>
      <c r="BE448" s="85"/>
      <c r="BF448" s="88"/>
      <c r="BG448" s="85"/>
      <c r="BH448" s="85"/>
      <c r="BI448" s="85"/>
      <c r="BJ448" s="85"/>
      <c r="BK448" s="85"/>
      <c r="BL448" s="85"/>
      <c r="BM448" s="85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s="155" customFormat="1" ht="15" customHeight="1" x14ac:dyDescent="0.2">
      <c r="A449" s="138">
        <f>Input!A449</f>
        <v>8307</v>
      </c>
      <c r="B449" s="138" t="str">
        <f>Input!B449</f>
        <v>Hu1-13</v>
      </c>
      <c r="C449" s="138">
        <f>Input!O449</f>
        <v>2.107044731831182</v>
      </c>
      <c r="D449" s="138">
        <f>C449*Input!P449/100</f>
        <v>5.0095509599352966E-2</v>
      </c>
      <c r="E449" s="139">
        <f>Input!M449</f>
        <v>2.7198320898412494</v>
      </c>
      <c r="F449" s="140">
        <f>E449*Input!N449/100</f>
        <v>7.4813124131020052E-4</v>
      </c>
      <c r="G449" s="141">
        <f t="shared" ref="G449:G461" si="1561">E449*137.88</f>
        <v>375.01044854731146</v>
      </c>
      <c r="H449" s="140">
        <f>G449*Input!L449/100</f>
        <v>5.8991667663980944E-2</v>
      </c>
      <c r="I449" s="138">
        <v>0</v>
      </c>
      <c r="J449" s="142">
        <f>(((C449*$G$4*0.000000001*Input!G449*(234/233))-(I449*0.000000000000001))/Input!F449)*1000000000000</f>
        <v>764.90679660778517</v>
      </c>
      <c r="K449" s="138">
        <f>J449*Input!P449/100</f>
        <v>18.185848260930857</v>
      </c>
      <c r="L449" s="143">
        <f t="shared" ref="L449:L461" si="1562">(J449/234)*602200000000*0.0000028263/(365.2425*24*60)</f>
        <v>10.578104993139483</v>
      </c>
      <c r="M449" s="144">
        <f>L449*Input!P449/100</f>
        <v>0.25149706231734609</v>
      </c>
      <c r="N449" s="138">
        <v>0</v>
      </c>
      <c r="O449" s="142">
        <f>(((G449*$D$4*0.000000001*Input!G449*(238/236))-(N449*0.000000001))/Input!F449)*1000000</f>
        <v>13.713717146343027</v>
      </c>
      <c r="P449" s="138">
        <f>O449*Input!N449/100</f>
        <v>3.7721667708793833E-3</v>
      </c>
      <c r="Q449" s="145">
        <f t="shared" ref="Q449:Q461" si="1563">(O449/238.05)*602200000000000000*0.00000000015512/(365.2425*24*60)</f>
        <v>10.231793115266413</v>
      </c>
      <c r="R449" s="146">
        <f>Q449*Input!N449/100</f>
        <v>2.8144105339238845E-3</v>
      </c>
      <c r="S449" s="144">
        <f>Input!S449*0.0000028263/0.000000000155125</f>
        <v>0.99662461751070608</v>
      </c>
      <c r="T449" s="138">
        <f>S449*Input!T449/100</f>
        <v>5.4288106929095007E-3</v>
      </c>
      <c r="U449" s="144">
        <f>S449</f>
        <v>0.99662461751070608</v>
      </c>
      <c r="V449" s="138">
        <f>U449*Input!T449/100</f>
        <v>5.4288106929095007E-3</v>
      </c>
      <c r="W449" s="147">
        <v>0</v>
      </c>
      <c r="X449" s="142">
        <f>((($L$4*0.000000001*Input!G449/Input!W449*(232/229))-(W449*0.000000001))/Input!F449)*1000000000</f>
        <v>0.89575067479674775</v>
      </c>
      <c r="Y449" s="142">
        <f>X449*Input!X449/100</f>
        <v>1.521282736848133E-2</v>
      </c>
      <c r="Z449" s="142">
        <f t="shared" ref="Z449:Z461" si="1564">(X449/232)*6.022E+23*0.000000001*0.000000000049475/(365.2425*24*60)</f>
        <v>2.187166847294092E-4</v>
      </c>
      <c r="AA449" s="142">
        <f>Z449*Input!X449/100</f>
        <v>3.7145371597404008E-6</v>
      </c>
      <c r="AB449" s="143">
        <v>0</v>
      </c>
      <c r="AC449" s="143">
        <v>0</v>
      </c>
      <c r="AD449" s="142">
        <f>(((Input!G449*$L$4*0.000000001*Input!U449*(230/229))-((AB449*0.000000000000001)+(Input!G449*AC449*0.000000000000001)))/Input!F449)*1000000000000</f>
        <v>223.90345080518958</v>
      </c>
      <c r="AE449" s="142">
        <f>AD449*Input!V449/100</f>
        <v>1.4491335655068489</v>
      </c>
      <c r="AF449" s="142">
        <f t="shared" ref="AF449:AF461" si="1565">(AD449/230)*602200000000*0.0000091577/(365.2425*24*60)</f>
        <v>10.207427771850407</v>
      </c>
      <c r="AG449" s="142">
        <f>AF449*Input!V449/100</f>
        <v>6.6063859884612219E-2</v>
      </c>
      <c r="AH449" s="138">
        <f t="shared" ref="AH449:AH461" si="1566">AF449/Z449</f>
        <v>46669.634666778074</v>
      </c>
      <c r="AI449" s="147">
        <f t="shared" ref="AI449:AI461" si="1567">AH449*SQRT((AG449/AF449)^2+(AA449/Z449)^2)</f>
        <v>848.20949486311997</v>
      </c>
      <c r="AJ449" s="144">
        <f t="shared" ref="AJ449:AJ461" si="1568">(U449-1)*1000</f>
        <v>-3.375382489293921</v>
      </c>
      <c r="AK449" s="147">
        <f t="shared" ref="AK449:AK461" si="1569">V449*1000</f>
        <v>5.4288106929095008</v>
      </c>
      <c r="AL449" s="147">
        <f t="shared" ref="AL449:AL461" si="1570">AF449/Q449</f>
        <v>0.99761866340127114</v>
      </c>
      <c r="AM449" s="147">
        <f t="shared" ref="AM449:AM461" si="1571">AL449*SQRT((R449/Q449)^2+(AG449/AF449)^2)</f>
        <v>6.4625521557129815E-3</v>
      </c>
      <c r="AN449" s="138">
        <f>AF449/Q449</f>
        <v>0.99761866340127114</v>
      </c>
      <c r="AO449" s="142">
        <f t="shared" ref="AO449:AO461" si="1572">AN449*SQRT((R449/Q449)^2+(AG449/AF449)^2)</f>
        <v>6.4625521557129815E-3</v>
      </c>
      <c r="AP449" s="138" t="str">
        <f t="shared" ref="AP449:AP461" si="1573">ThU_Alter_Kombi(AN449,U449)</f>
        <v>Out of range</v>
      </c>
      <c r="AQ449" s="138" t="e">
        <f t="shared" ref="AQ449:AQ461" si="1574">Montealter(AN449,AO449,U449,V449)</f>
        <v>#VALUE!</v>
      </c>
      <c r="AR449" s="138" t="e">
        <f t="shared" ref="AR449:AR461" si="1575">(AQ449/AP449)*100</f>
        <v>#VALUE!</v>
      </c>
      <c r="AS449" s="146">
        <f t="shared" ref="AS449:AS461" si="1576">Z449/Q449</f>
        <v>2.1376183261863607E-5</v>
      </c>
      <c r="AT449" s="146">
        <f t="shared" ref="AT449:AT461" si="1577">AS449*SQRT((Y449/X449)^2+(P449/O449)^2)</f>
        <v>3.6308634062091821E-7</v>
      </c>
      <c r="AU449" s="138">
        <v>0.75</v>
      </c>
      <c r="AV449" s="138">
        <f t="shared" ref="AV449:AV461" si="1578">AU449/2</f>
        <v>0.375</v>
      </c>
      <c r="AW449" s="138" t="str">
        <f t="shared" ref="AW449:AW461" si="1579">marincorr_age(AN449,U449,AS449,AU449)</f>
        <v>Out of range</v>
      </c>
      <c r="AX449" s="148">
        <f t="shared" ref="AX449:AX461" si="1580">marincorr_age_error(AN449, AO449, U449, V449, AS449, AT449, AU449, AV449)</f>
        <v>284.69713635839997</v>
      </c>
      <c r="AY449" s="148" t="e">
        <f t="shared" ref="AY449:AY461" si="1581">SQRT(((AU449*EXP(-0.0000091577*AW449*1000))/(0.0000091577*(EXP(-0.0000091577*AW449*1000)+(AJ449/1000)*EXP(-(0.0000091577-0.0000028263)*AW449*1000)-AS449*AU449*EXP(-0.0000091577*AW449*1000))))^2*AT449^2+((AS449*EXP(-0.0000091577*AW449*1000))/(0.0000091577*(EXP(-0.0000091577*AW449*1000)+(AJ449/1000)*EXP(-(0.0000091577-0.0000028263)*AW449*1000)-AS449*AU449*EXP(-0.0000091577*AW449*1000))))^2*AV449^2+((0.0000091577/(0.0000091577-0.0000028263))*(EXP(-(0.0000091577-0.0000028263)*AW449*1000)-1)/(0.0000091577*(EXP(-0.0000091577*AW449*1000)+(AJ449/1000)*EXP(-(0.0000091577-0.0000028263)*AW449*1000)-AS449*AU449*EXP(-0.0000091577*AW449*1000))))^2*T449^2+(1/(0.0000091577*(EXP(-0.0000091577*AW449*1000)+(AJ449/1000)*EXP(-(0.0000091577-0.0000028263)*AW449*1000)-AS449*AU449*EXP(-0.0000091577*AW449*1000))))^2*AO449^2)/1000</f>
        <v>#VALUE!</v>
      </c>
      <c r="AZ449" s="138" t="str">
        <f>Input!B449</f>
        <v>Hu1-13</v>
      </c>
      <c r="BA449" s="149">
        <f>Input!E449</f>
        <v>0</v>
      </c>
      <c r="BB449" s="138" t="e">
        <f t="shared" ref="BB449:BB461" si="1582">((U449-1)*EXP(0.0000028263*AW449*1000))*1000</f>
        <v>#VALUE!</v>
      </c>
      <c r="BC449" s="144" t="e">
        <f t="shared" ref="BC449:BC461" si="1583">SQRT((EXP(0.0000028263*AW449*1000)*V449)^2+((U449-1)*0.0000028263*EXP(0.0000028263*AW449*1000)*AX449*1000)^2)*1000</f>
        <v>#VALUE!</v>
      </c>
      <c r="BD449" s="138" t="e">
        <f t="shared" ref="BD449:BD461" si="1584">AW449*1000-58</f>
        <v>#VALUE!</v>
      </c>
      <c r="BE449" s="150" t="e">
        <f t="shared" ref="BE449:BE461" si="1585">AY449/2*1000</f>
        <v>#VALUE!</v>
      </c>
      <c r="BF449" s="151" t="e">
        <f t="shared" ref="BF449:BF461" si="1586">AY449/AW449*100</f>
        <v>#VALUE!</v>
      </c>
      <c r="BG449" s="152"/>
      <c r="BH449" s="152"/>
      <c r="BI449" s="152"/>
      <c r="BJ449" s="152"/>
      <c r="BK449" s="152"/>
      <c r="BL449" s="152"/>
      <c r="BM449" s="156"/>
      <c r="BN449" s="152"/>
      <c r="BO449" s="152"/>
      <c r="BP449" s="152"/>
      <c r="BQ449" s="152"/>
      <c r="BR449" s="152"/>
      <c r="BS449" s="152"/>
      <c r="BT449" s="152"/>
      <c r="BU449" s="152"/>
      <c r="BV449" s="152"/>
      <c r="BW449" s="152"/>
      <c r="BX449" s="152"/>
      <c r="BY449" s="152"/>
      <c r="BZ449" s="152"/>
      <c r="CA449" s="152"/>
      <c r="CB449" s="152"/>
      <c r="CC449" s="152"/>
      <c r="CD449" s="152"/>
      <c r="CE449" s="152"/>
      <c r="CF449" s="152"/>
      <c r="CG449" s="152"/>
      <c r="CH449" s="152"/>
      <c r="CI449" s="152"/>
      <c r="CJ449" s="152"/>
      <c r="CK449" s="152"/>
      <c r="CL449" s="152"/>
      <c r="CM449" s="152"/>
      <c r="CN449" s="152"/>
      <c r="CO449" s="152"/>
      <c r="CP449" s="152"/>
      <c r="CQ449" s="152"/>
      <c r="CR449" s="152"/>
      <c r="CS449" s="152"/>
      <c r="CT449" s="152"/>
      <c r="CU449" s="152"/>
      <c r="CV449" s="152"/>
      <c r="CW449" s="152"/>
      <c r="CX449" s="152"/>
      <c r="CY449" s="152"/>
      <c r="CZ449" s="152"/>
      <c r="DA449" s="152"/>
      <c r="DB449" s="152"/>
      <c r="DC449" s="152"/>
      <c r="DD449" s="152"/>
      <c r="DE449" s="152"/>
    </row>
    <row r="450" spans="1:109" ht="15" customHeight="1" x14ac:dyDescent="0.2">
      <c r="A450" s="9">
        <f>Input!A450</f>
        <v>8631</v>
      </c>
      <c r="B450" s="9" t="str">
        <f>Input!B450</f>
        <v>FR-18 #22</v>
      </c>
      <c r="C450" s="9">
        <f>Input!O450</f>
        <v>9.8435075100705025E-2</v>
      </c>
      <c r="D450" s="9">
        <f>C450*Input!P450/100</f>
        <v>9.4698018772458343E-4</v>
      </c>
      <c r="E450" s="11">
        <f>Input!M450</f>
        <v>0.13139701408212334</v>
      </c>
      <c r="F450" s="12">
        <f>E450*Input!N450/100</f>
        <v>1.4916614486097077E-5</v>
      </c>
      <c r="G450" s="13">
        <f t="shared" si="1561"/>
        <v>18.117020301643166</v>
      </c>
      <c r="H450" s="12">
        <f>G450*Input!L450/100</f>
        <v>3.5516565543247756E-3</v>
      </c>
      <c r="I450" s="9">
        <v>0.3</v>
      </c>
      <c r="J450" s="21">
        <f>(((C450*$G$4*0.000000001*Input!G450*(234/233))-(I450*0.000000000000001))/Input!F450)*1000000000000</f>
        <v>3.3744280141487968</v>
      </c>
      <c r="K450" s="9">
        <f>J450*Input!P450/100</f>
        <v>3.2463189275088324E-2</v>
      </c>
      <c r="L450" s="14">
        <f t="shared" si="1562"/>
        <v>4.6665886593971778E-2</v>
      </c>
      <c r="M450" s="22">
        <f>L450*Input!P450/100</f>
        <v>4.4894231047096548E-4</v>
      </c>
      <c r="N450" s="9">
        <v>5.0000000000000001E-3</v>
      </c>
      <c r="O450" s="21">
        <f>(((G450*$D$4*0.000000001*Input!G450*(238/236))-(N450*0.000000001))/Input!F450)*1000000</f>
        <v>6.2567236290886494E-2</v>
      </c>
      <c r="P450" s="58">
        <f>O450*Input!N450/100</f>
        <v>7.1028352488161391E-6</v>
      </c>
      <c r="Q450" s="66">
        <f t="shared" si="1563"/>
        <v>4.6681363680674416E-2</v>
      </c>
      <c r="R450" s="67">
        <f>Q450*Input!N450/100</f>
        <v>5.2994195535882421E-6</v>
      </c>
      <c r="S450" s="65">
        <f>Input!S450*0.0000028263/0.000000000155125</f>
        <v>0.99445501485563736</v>
      </c>
      <c r="T450" s="9">
        <f>S450*Input!T450/100</f>
        <v>8.8645281881659568E-3</v>
      </c>
      <c r="U450" s="9">
        <f>S450*1/((U449+U451)/2)</f>
        <v>0.99626672931833904</v>
      </c>
      <c r="V450" s="9">
        <f>U450*Input!T450/100</f>
        <v>8.8806777310649464E-3</v>
      </c>
      <c r="W450" s="3">
        <v>3.0000000000000001E-3</v>
      </c>
      <c r="X450" s="21">
        <f>((($L$4*0.000000001*Input!G450/Input!W450*(232/229))-(W450*0.000000001))/Input!F450)*1000000000</f>
        <v>5.4948352061874338E-2</v>
      </c>
      <c r="Y450" s="21">
        <f>X450*Input!X450/100</f>
        <v>2.4399829287667939E-4</v>
      </c>
      <c r="Z450" s="21">
        <f t="shared" si="1564"/>
        <v>1.3416815339876299E-5</v>
      </c>
      <c r="AA450" s="21">
        <f>Z450*Input!X450/100</f>
        <v>5.9577401613157572E-8</v>
      </c>
      <c r="AB450" s="14">
        <v>0.05</v>
      </c>
      <c r="AC450" s="14">
        <v>0</v>
      </c>
      <c r="AD450" s="21">
        <f>(((Input!G450*$L$4*0.000000001*Input!U450*(230/229))-((AB450*0.000000000000001)+(Input!G450*AC450*0.000000000000001)))/Input!F450)*1000000000000</f>
        <v>7.8168971764295922E-2</v>
      </c>
      <c r="AE450" s="21">
        <f>AD450*Input!V450/100</f>
        <v>1.015126006380088E-3</v>
      </c>
      <c r="AF450" s="21">
        <f t="shared" si="1565"/>
        <v>3.563608021289911E-3</v>
      </c>
      <c r="AG450" s="21">
        <f>AF450*Input!V450/100</f>
        <v>4.6278095992665869E-5</v>
      </c>
      <c r="AH450" s="9">
        <f t="shared" si="1566"/>
        <v>265.60759248869311</v>
      </c>
      <c r="AI450" s="3">
        <f t="shared" si="1567"/>
        <v>3.6453337777756158</v>
      </c>
      <c r="AJ450" s="22">
        <f t="shared" si="1568"/>
        <v>-3.7332706816609607</v>
      </c>
      <c r="AK450" s="3">
        <f t="shared" si="1569"/>
        <v>8.8806777310649458</v>
      </c>
      <c r="AL450" s="3">
        <f t="shared" si="1570"/>
        <v>7.6338987131286534E-2</v>
      </c>
      <c r="AM450" s="3">
        <f t="shared" si="1571"/>
        <v>9.9139914862985713E-4</v>
      </c>
      <c r="AN450" s="9">
        <f>AL450*1/((AN449+AN451)/2)</f>
        <v>7.6482759336136796E-2</v>
      </c>
      <c r="AO450" s="21">
        <f t="shared" si="1572"/>
        <v>9.9326628948201499E-4</v>
      </c>
      <c r="AP450" s="58">
        <f t="shared" si="1573"/>
        <v>8.7226999999999997</v>
      </c>
      <c r="AQ450" s="58">
        <f t="shared" si="1574"/>
        <v>0.14360000000000001</v>
      </c>
      <c r="AR450" s="58">
        <f t="shared" si="1575"/>
        <v>1.6462792483978588</v>
      </c>
      <c r="AS450" s="67">
        <f t="shared" si="1576"/>
        <v>2.8741266925393435E-4</v>
      </c>
      <c r="AT450" s="67">
        <f t="shared" si="1577"/>
        <v>1.27667367289138E-6</v>
      </c>
      <c r="AU450" s="58">
        <v>0.75</v>
      </c>
      <c r="AV450" s="58">
        <f t="shared" si="1578"/>
        <v>0.375</v>
      </c>
      <c r="AW450" s="58">
        <f t="shared" si="1579"/>
        <v>8.6990999999999996</v>
      </c>
      <c r="AX450" s="57">
        <f t="shared" si="1580"/>
        <v>0.12910770190000001</v>
      </c>
      <c r="AY450" s="47">
        <f t="shared" si="1581"/>
        <v>0.14388568740124816</v>
      </c>
      <c r="AZ450" s="9" t="str">
        <f>Input!B450</f>
        <v>FR-18 #22</v>
      </c>
      <c r="BA450" s="48" t="str">
        <f>Input!E450</f>
        <v>335,75</v>
      </c>
      <c r="BB450" s="58">
        <f t="shared" si="1582"/>
        <v>-3.826195525479902</v>
      </c>
      <c r="BC450" s="22">
        <f t="shared" si="1583"/>
        <v>9.1017267953586138</v>
      </c>
      <c r="BD450" s="9">
        <f t="shared" si="1584"/>
        <v>8641.1</v>
      </c>
      <c r="BE450" s="49">
        <f t="shared" si="1585"/>
        <v>71.942843700624081</v>
      </c>
      <c r="BF450" s="89">
        <f t="shared" si="1586"/>
        <v>1.654029582384938</v>
      </c>
      <c r="BG450" s="85"/>
      <c r="BH450" s="85"/>
      <c r="BI450" s="85"/>
      <c r="BJ450" s="85"/>
      <c r="BK450" s="85"/>
      <c r="BL450" s="85"/>
      <c r="BM450" s="90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s="155" customFormat="1" ht="15" customHeight="1" x14ac:dyDescent="0.2">
      <c r="A451" s="138">
        <f>Input!A451</f>
        <v>8307</v>
      </c>
      <c r="B451" s="138" t="str">
        <f>Input!B451</f>
        <v>Hu1-13</v>
      </c>
      <c r="C451" s="138">
        <f>Input!O451</f>
        <v>2.2366263425565749</v>
      </c>
      <c r="D451" s="138">
        <f>C451*Input!P451/100</f>
        <v>7.9675963808284025E-2</v>
      </c>
      <c r="E451" s="139">
        <f>Input!M451</f>
        <v>2.7202291216229755</v>
      </c>
      <c r="F451" s="140">
        <f>E451*Input!N451/100</f>
        <v>1.0254082937198258E-3</v>
      </c>
      <c r="G451" s="141">
        <f t="shared" si="1561"/>
        <v>375.06519128937583</v>
      </c>
      <c r="H451" s="140">
        <f>G451*Input!L451/100</f>
        <v>4.864235841307521E-2</v>
      </c>
      <c r="I451" s="138">
        <v>0</v>
      </c>
      <c r="J451" s="142">
        <f>(((C451*$G$4*0.000000001*Input!G451*(234/233))-(I451*0.000000000000001))/Input!F451)*1000000000000</f>
        <v>811.94796913813627</v>
      </c>
      <c r="K451" s="138">
        <f>J451*Input!P451/100</f>
        <v>28.924248888758438</v>
      </c>
      <c r="L451" s="143">
        <f t="shared" si="1562"/>
        <v>11.228650215424384</v>
      </c>
      <c r="M451" s="144">
        <f>L451*Input!P451/100</f>
        <v>0.40000133735230908</v>
      </c>
      <c r="N451" s="138">
        <v>0</v>
      </c>
      <c r="O451" s="142">
        <f>(((G451*$D$4*0.000000001*Input!G451*(238/236))-(N451*0.000000001))/Input!F451)*1000000</f>
        <v>13.715719027846317</v>
      </c>
      <c r="P451" s="138">
        <f>O451*Input!N451/100</f>
        <v>5.1702306742063267E-3</v>
      </c>
      <c r="Q451" s="145">
        <f t="shared" si="1563"/>
        <v>10.23328671741413</v>
      </c>
      <c r="R451" s="146">
        <f>Q451*Input!N451/100</f>
        <v>3.8575048655418937E-3</v>
      </c>
      <c r="S451" s="144">
        <f>Input!S451*0.0000028263/0.000000000155125</f>
        <v>0.99973837563282453</v>
      </c>
      <c r="T451" s="138">
        <f>S451*Input!T451/100</f>
        <v>5.3445392048879726E-3</v>
      </c>
      <c r="U451" s="144">
        <f>S451</f>
        <v>0.99973837563282453</v>
      </c>
      <c r="V451" s="138">
        <f>U451*Input!T451/100</f>
        <v>5.3445392048879726E-3</v>
      </c>
      <c r="W451" s="147">
        <v>0</v>
      </c>
      <c r="X451" s="142">
        <f>((($L$4*0.000000001*Input!G451/Input!W451*(232/229))-(W451*0.000000001))/Input!F451)*1000000000</f>
        <v>0.93003479647954945</v>
      </c>
      <c r="Y451" s="142">
        <f>X451*Input!X451/100</f>
        <v>1.4015024961701594E-2</v>
      </c>
      <c r="Z451" s="142">
        <f t="shared" si="1564"/>
        <v>2.2708788627499941E-4</v>
      </c>
      <c r="AA451" s="142">
        <f>Z451*Input!X451/100</f>
        <v>3.4220680846473607E-6</v>
      </c>
      <c r="AB451" s="143">
        <v>0</v>
      </c>
      <c r="AC451" s="143">
        <v>0</v>
      </c>
      <c r="AD451" s="142">
        <f>(((Input!G451*$L$4*0.000000001*Input!U451*(230/229))-((AB451*0.000000000000001)+(Input!G451*AC451*0.000000000000001)))/Input!F451)*1000000000000</f>
        <v>224.16129648887855</v>
      </c>
      <c r="AE451" s="142">
        <f>AD451*Input!V451/100</f>
        <v>1.459567689146078</v>
      </c>
      <c r="AF451" s="142">
        <f t="shared" si="1565"/>
        <v>10.219182575910255</v>
      </c>
      <c r="AG451" s="142">
        <f>AF451*Input!V451/100</f>
        <v>6.6539536177349035E-2</v>
      </c>
      <c r="AH451" s="138">
        <f t="shared" si="1566"/>
        <v>45001.002667024717</v>
      </c>
      <c r="AI451" s="147">
        <f t="shared" si="1567"/>
        <v>738.73186400676434</v>
      </c>
      <c r="AJ451" s="144">
        <f t="shared" si="1568"/>
        <v>-0.26162436717547255</v>
      </c>
      <c r="AK451" s="147">
        <f t="shared" si="1569"/>
        <v>5.3445392048879725</v>
      </c>
      <c r="AL451" s="147">
        <f t="shared" si="1570"/>
        <v>0.99862173885151939</v>
      </c>
      <c r="AM451" s="147">
        <f t="shared" si="1571"/>
        <v>6.5131518872731907E-3</v>
      </c>
      <c r="AN451" s="138">
        <f>AF451/Q451</f>
        <v>0.99862173885151939</v>
      </c>
      <c r="AO451" s="142">
        <f t="shared" si="1572"/>
        <v>6.5131518872731907E-3</v>
      </c>
      <c r="AP451" s="138">
        <f t="shared" si="1573"/>
        <v>753.97839999999997</v>
      </c>
      <c r="AQ451" s="138" t="e">
        <f t="shared" si="1574"/>
        <v>#VALUE!</v>
      </c>
      <c r="AR451" s="138" t="e">
        <f t="shared" si="1575"/>
        <v>#VALUE!</v>
      </c>
      <c r="AS451" s="146">
        <f t="shared" si="1576"/>
        <v>2.2191099745945818E-5</v>
      </c>
      <c r="AT451" s="146">
        <f t="shared" si="1577"/>
        <v>3.3451017964386808E-7</v>
      </c>
      <c r="AU451" s="138">
        <v>0.75</v>
      </c>
      <c r="AV451" s="138">
        <f t="shared" si="1578"/>
        <v>0.375</v>
      </c>
      <c r="AW451" s="138">
        <f t="shared" si="1579"/>
        <v>753.97659999999996</v>
      </c>
      <c r="AX451" s="148">
        <f t="shared" si="1580"/>
        <v>289.90844436970002</v>
      </c>
      <c r="AY451" s="148">
        <f t="shared" si="1581"/>
        <v>1097.4415572501578</v>
      </c>
      <c r="AZ451" s="138" t="str">
        <f>Input!B451</f>
        <v>Hu1-13</v>
      </c>
      <c r="BA451" s="149">
        <f>Input!E451</f>
        <v>0</v>
      </c>
      <c r="BB451" s="138">
        <f t="shared" si="1582"/>
        <v>-2.2036576489614146</v>
      </c>
      <c r="BC451" s="144">
        <f t="shared" si="1583"/>
        <v>45.053160354763612</v>
      </c>
      <c r="BD451" s="138">
        <f t="shared" si="1584"/>
        <v>753918.6</v>
      </c>
      <c r="BE451" s="150">
        <f t="shared" si="1585"/>
        <v>548720.77862507885</v>
      </c>
      <c r="BF451" s="151">
        <f t="shared" si="1586"/>
        <v>145.55379533664012</v>
      </c>
      <c r="BG451" s="152"/>
      <c r="BH451" s="152"/>
      <c r="BI451" s="152"/>
      <c r="BJ451" s="152"/>
      <c r="BK451" s="152"/>
      <c r="BL451" s="152"/>
      <c r="BM451" s="156"/>
      <c r="BN451" s="152"/>
      <c r="BO451" s="152"/>
      <c r="BP451" s="152"/>
      <c r="BQ451" s="152"/>
      <c r="BR451" s="152"/>
      <c r="BS451" s="152"/>
      <c r="BT451" s="152"/>
      <c r="BU451" s="152"/>
      <c r="BV451" s="152"/>
      <c r="BW451" s="152"/>
      <c r="BX451" s="152"/>
      <c r="BY451" s="152"/>
      <c r="BZ451" s="152"/>
      <c r="CA451" s="152"/>
      <c r="CB451" s="152"/>
      <c r="CC451" s="152"/>
      <c r="CD451" s="152"/>
      <c r="CE451" s="152"/>
      <c r="CF451" s="152"/>
      <c r="CG451" s="152"/>
      <c r="CH451" s="152"/>
      <c r="CI451" s="152"/>
      <c r="CJ451" s="152"/>
      <c r="CK451" s="152"/>
      <c r="CL451" s="152"/>
      <c r="CM451" s="152"/>
      <c r="CN451" s="152"/>
      <c r="CO451" s="152"/>
      <c r="CP451" s="152"/>
      <c r="CQ451" s="152"/>
      <c r="CR451" s="152"/>
      <c r="CS451" s="152"/>
      <c r="CT451" s="152"/>
      <c r="CU451" s="152"/>
      <c r="CV451" s="152"/>
      <c r="CW451" s="152"/>
      <c r="CX451" s="152"/>
      <c r="CY451" s="152"/>
      <c r="CZ451" s="152"/>
      <c r="DA451" s="152"/>
      <c r="DB451" s="152"/>
      <c r="DC451" s="152"/>
      <c r="DD451" s="152"/>
      <c r="DE451" s="152"/>
    </row>
    <row r="452" spans="1:109" ht="15" customHeight="1" x14ac:dyDescent="0.2">
      <c r="A452" s="9">
        <f>Input!A452</f>
        <v>8632</v>
      </c>
      <c r="B452" s="9" t="str">
        <f>Input!B452</f>
        <v>FR-18 #23</v>
      </c>
      <c r="C452" s="9">
        <f>Input!O452</f>
        <v>0.12541222059693072</v>
      </c>
      <c r="D452" s="9">
        <f>C452*Input!P452/100</f>
        <v>1.2203040519840459E-3</v>
      </c>
      <c r="E452" s="11">
        <f>Input!M452</f>
        <v>0.16457461531029419</v>
      </c>
      <c r="F452" s="12">
        <f>E452*Input!N452/100</f>
        <v>2.0782429365092297E-5</v>
      </c>
      <c r="G452" s="13">
        <f t="shared" si="1561"/>
        <v>22.69154795898336</v>
      </c>
      <c r="H452" s="12">
        <f>G452*Input!L452/100</f>
        <v>4.8808477750850784E-3</v>
      </c>
      <c r="I452" s="9">
        <v>0.3</v>
      </c>
      <c r="J452" s="21">
        <f>(((C452*$G$4*0.000000001*Input!G452*(234/233))-(I452*0.000000000000001))/Input!F452)*1000000000000</f>
        <v>3.6100291655259027</v>
      </c>
      <c r="K452" s="9">
        <f>J452*Input!P452/100</f>
        <v>3.5126825739178857E-2</v>
      </c>
      <c r="L452" s="14">
        <f t="shared" si="1562"/>
        <v>4.9924079261136012E-2</v>
      </c>
      <c r="M452" s="22">
        <f>L452*Input!P452/100</f>
        <v>4.8577846659568632E-4</v>
      </c>
      <c r="N452" s="9">
        <v>5.0000000000000001E-3</v>
      </c>
      <c r="O452" s="21">
        <f>(((G452*$D$4*0.000000001*Input!G452*(238/236))-(N452*0.000000001))/Input!F452)*1000000</f>
        <v>6.5801182074549491E-2</v>
      </c>
      <c r="P452" s="58">
        <f>O452*Input!N452/100</f>
        <v>8.3093520590982908E-6</v>
      </c>
      <c r="Q452" s="66">
        <f t="shared" si="1563"/>
        <v>4.9094207977470453E-2</v>
      </c>
      <c r="R452" s="67">
        <f>Q452*Input!N452/100</f>
        <v>6.1996007561872787E-6</v>
      </c>
      <c r="S452" s="65">
        <f>Input!S452*0.0000028263/0.000000000155125</f>
        <v>1.0096451894421206</v>
      </c>
      <c r="T452" s="9">
        <f>S452*Input!T452/100</f>
        <v>1.048573248455402E-2</v>
      </c>
      <c r="U452" s="9">
        <f>S452*1/((U451+U453)/2)</f>
        <v>1.008297602451826</v>
      </c>
      <c r="V452" s="9">
        <f>U452*Input!T452/100</f>
        <v>1.0471737036620769E-2</v>
      </c>
      <c r="W452" s="3">
        <v>3.0000000000000001E-3</v>
      </c>
      <c r="X452" s="21">
        <f>((($L$4*0.000000001*Input!G452/Input!W452*(232/229))-(W452*0.000000001))/Input!F452)*1000000000</f>
        <v>0.19976471338269644</v>
      </c>
      <c r="Y452" s="21">
        <f>X452*Input!X452/100</f>
        <v>7.3859251633465639E-4</v>
      </c>
      <c r="Z452" s="21">
        <f t="shared" si="1564"/>
        <v>4.8776827153267858E-5</v>
      </c>
      <c r="AA452" s="21">
        <f>Z452*Input!X452/100</f>
        <v>1.8034315918916078E-7</v>
      </c>
      <c r="AB452" s="14">
        <v>0.05</v>
      </c>
      <c r="AC452" s="14">
        <v>0</v>
      </c>
      <c r="AD452" s="21">
        <f>(((Input!G452*$L$4*0.000000001*Input!U452*(230/229))-((AB452*0.000000000000001)+(Input!G452*AC452*0.000000000000001)))/Input!F452)*1000000000000</f>
        <v>7.9486759827254005E-2</v>
      </c>
      <c r="AE452" s="21">
        <f>AD452*Input!V452/100</f>
        <v>1.0075720697244736E-3</v>
      </c>
      <c r="AF452" s="21">
        <f t="shared" si="1565"/>
        <v>3.6236840336196841E-3</v>
      </c>
      <c r="AG452" s="21">
        <f>AF452*Input!V452/100</f>
        <v>4.5933723172470247E-5</v>
      </c>
      <c r="AH452" s="9">
        <f t="shared" si="1566"/>
        <v>74.291097742648304</v>
      </c>
      <c r="AI452" s="3">
        <f t="shared" si="1567"/>
        <v>0.98095318198586634</v>
      </c>
      <c r="AJ452" s="22">
        <f t="shared" si="1568"/>
        <v>8.2976024518259806</v>
      </c>
      <c r="AK452" s="3">
        <f t="shared" si="1569"/>
        <v>10.47173703662077</v>
      </c>
      <c r="AL452" s="3">
        <f t="shared" si="1570"/>
        <v>7.3810825816410131E-2</v>
      </c>
      <c r="AM452" s="3">
        <f t="shared" si="1571"/>
        <v>9.356705063924875E-4</v>
      </c>
      <c r="AN452" s="9">
        <f>AL452*1/((AN451+AN453)/2)</f>
        <v>7.373140013601831E-2</v>
      </c>
      <c r="AO452" s="21">
        <f t="shared" si="1572"/>
        <v>9.3466365860599035E-4</v>
      </c>
      <c r="AP452" s="58">
        <f t="shared" si="1573"/>
        <v>8.2911999999999999</v>
      </c>
      <c r="AQ452" s="58">
        <f t="shared" si="1574"/>
        <v>0.15329999999999999</v>
      </c>
      <c r="AR452" s="58">
        <f t="shared" si="1575"/>
        <v>1.848948282516403</v>
      </c>
      <c r="AS452" s="67">
        <f t="shared" si="1576"/>
        <v>9.9353526948946311E-4</v>
      </c>
      <c r="AT452" s="67">
        <f t="shared" si="1577"/>
        <v>3.6755520359388464E-6</v>
      </c>
      <c r="AU452" s="58">
        <v>0.75</v>
      </c>
      <c r="AV452" s="58">
        <f t="shared" si="1578"/>
        <v>0.375</v>
      </c>
      <c r="AW452" s="58">
        <f t="shared" si="1579"/>
        <v>8.2104999999999997</v>
      </c>
      <c r="AX452" s="57">
        <f t="shared" si="1580"/>
        <v>0.15071032679999999</v>
      </c>
      <c r="AY452" s="47">
        <f t="shared" si="1581"/>
        <v>0.1469923850296683</v>
      </c>
      <c r="AZ452" s="9" t="str">
        <f>Input!B452</f>
        <v>FR-18 #23</v>
      </c>
      <c r="BA452" s="48" t="str">
        <f>Input!E452</f>
        <v>390,75</v>
      </c>
      <c r="BB452" s="58">
        <f t="shared" si="1582"/>
        <v>8.492402565645504</v>
      </c>
      <c r="BC452" s="22">
        <f t="shared" si="1583"/>
        <v>10.717579211371485</v>
      </c>
      <c r="BD452" s="9">
        <f t="shared" si="1584"/>
        <v>8152.5</v>
      </c>
      <c r="BE452" s="49">
        <f t="shared" si="1585"/>
        <v>73.496192514834149</v>
      </c>
      <c r="BF452" s="89">
        <f t="shared" si="1586"/>
        <v>1.7902976070844443</v>
      </c>
      <c r="BG452" s="85"/>
      <c r="BH452" s="85"/>
      <c r="BI452" s="85"/>
      <c r="BJ452" s="85"/>
      <c r="BK452" s="85"/>
      <c r="BL452" s="85"/>
      <c r="BM452" s="90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s="155" customFormat="1" ht="15" customHeight="1" x14ac:dyDescent="0.2">
      <c r="A453" s="138">
        <f>Input!A453</f>
        <v>8307</v>
      </c>
      <c r="B453" s="138" t="str">
        <f>Input!B453</f>
        <v>Hu1-13</v>
      </c>
      <c r="C453" s="138">
        <f>Input!O453</f>
        <v>2.1648814898465853</v>
      </c>
      <c r="D453" s="138">
        <f>C453*Input!P453/100</f>
        <v>6.5865679983895642E-2</v>
      </c>
      <c r="E453" s="139">
        <f>Input!M453</f>
        <v>2.7188376318187544</v>
      </c>
      <c r="F453" s="140">
        <f>E453*Input!N453/100</f>
        <v>9.2838395431938617E-4</v>
      </c>
      <c r="G453" s="141">
        <f t="shared" si="1561"/>
        <v>374.87333267516982</v>
      </c>
      <c r="H453" s="140">
        <f>G453*Input!L453/100</f>
        <v>4.5309811065608295E-2</v>
      </c>
      <c r="I453" s="138">
        <v>0</v>
      </c>
      <c r="J453" s="142">
        <f>(((C453*$G$4*0.000000001*Input!G453*(234/233))-(I453*0.000000000000001))/Input!F453)*1000000000000</f>
        <v>785.90290012253797</v>
      </c>
      <c r="K453" s="138">
        <f>J453*Input!P453/100</f>
        <v>23.910791034365047</v>
      </c>
      <c r="L453" s="143">
        <f t="shared" si="1562"/>
        <v>10.868465842867641</v>
      </c>
      <c r="M453" s="144">
        <f>L453*Input!P453/100</f>
        <v>0.33066885946396546</v>
      </c>
      <c r="N453" s="138">
        <v>0</v>
      </c>
      <c r="O453" s="142">
        <f>(((G453*$D$4*0.000000001*Input!G453*(238/236))-(N453*0.000000001))/Input!F453)*1000000</f>
        <v>13.708702970620436</v>
      </c>
      <c r="P453" s="138">
        <f>O453*Input!N453/100</f>
        <v>4.6810224058657325E-3</v>
      </c>
      <c r="Q453" s="145">
        <f t="shared" si="1563"/>
        <v>10.22805204287228</v>
      </c>
      <c r="R453" s="146">
        <f>Q453*Input!N453/100</f>
        <v>3.4925069777683743E-3</v>
      </c>
      <c r="S453" s="144">
        <f>Input!S453*0.0000028263/0.000000000155125</f>
        <v>1.0029346189017607</v>
      </c>
      <c r="T453" s="138">
        <f>S453*Input!T453/100</f>
        <v>6.4077793132531514E-3</v>
      </c>
      <c r="U453" s="144">
        <f>S453</f>
        <v>1.0029346189017607</v>
      </c>
      <c r="V453" s="138">
        <f>U453*Input!T453/100</f>
        <v>6.4077793132531514E-3</v>
      </c>
      <c r="W453" s="147">
        <v>0</v>
      </c>
      <c r="X453" s="142">
        <f>((($L$4*0.000000001*Input!G453/Input!W453*(232/229))-(W453*0.000000001))/Input!F453)*1000000000</f>
        <v>0.93606073098482356</v>
      </c>
      <c r="Y453" s="142">
        <f>X453*Input!X453/100</f>
        <v>1.544968138580899E-2</v>
      </c>
      <c r="Z453" s="142">
        <f t="shared" si="1564"/>
        <v>2.2855924706151424E-4</v>
      </c>
      <c r="AA453" s="142">
        <f>Z453*Input!X453/100</f>
        <v>3.7723701336831813E-6</v>
      </c>
      <c r="AB453" s="143">
        <v>0</v>
      </c>
      <c r="AC453" s="143">
        <v>0</v>
      </c>
      <c r="AD453" s="142">
        <f>(((Input!G453*$L$4*0.000000001*Input!U453*(230/229))-((AB453*0.000000000000001)+(Input!G453*AC453*0.000000000000001)))/Input!F453)*1000000000000</f>
        <v>225.14843799398551</v>
      </c>
      <c r="AE453" s="142">
        <f>AD453*Input!V453/100</f>
        <v>1.7456738853443823</v>
      </c>
      <c r="AF453" s="142">
        <f t="shared" si="1565"/>
        <v>10.26418489980361</v>
      </c>
      <c r="AG453" s="142">
        <f>AF453*Input!V453/100</f>
        <v>7.9582695281287974E-2</v>
      </c>
      <c r="AH453" s="138">
        <f t="shared" si="1566"/>
        <v>44908.20227912772</v>
      </c>
      <c r="AI453" s="147">
        <f t="shared" si="1567"/>
        <v>818.92018796712512</v>
      </c>
      <c r="AJ453" s="144">
        <f t="shared" si="1568"/>
        <v>2.9346189017607216</v>
      </c>
      <c r="AK453" s="147">
        <f t="shared" si="1569"/>
        <v>6.4077793132531511</v>
      </c>
      <c r="AL453" s="147">
        <f t="shared" si="1570"/>
        <v>1.0035327212630396</v>
      </c>
      <c r="AM453" s="147">
        <f t="shared" si="1571"/>
        <v>7.7883681817780487E-3</v>
      </c>
      <c r="AN453" s="138">
        <f>AF453/Q453</f>
        <v>1.0035327212630396</v>
      </c>
      <c r="AO453" s="142">
        <f t="shared" si="1572"/>
        <v>7.7883681817780487E-3</v>
      </c>
      <c r="AP453" s="138">
        <f t="shared" si="1573"/>
        <v>795.7432</v>
      </c>
      <c r="AQ453" s="138" t="e">
        <f t="shared" si="1574"/>
        <v>#VALUE!</v>
      </c>
      <c r="AR453" s="138" t="e">
        <f t="shared" si="1575"/>
        <v>#VALUE!</v>
      </c>
      <c r="AS453" s="146">
        <f t="shared" si="1576"/>
        <v>2.2346312484867781E-5</v>
      </c>
      <c r="AT453" s="146">
        <f t="shared" si="1577"/>
        <v>3.6890478701254956E-7</v>
      </c>
      <c r="AU453" s="138">
        <v>0.75</v>
      </c>
      <c r="AV453" s="138">
        <f t="shared" si="1578"/>
        <v>0.375</v>
      </c>
      <c r="AW453" s="138">
        <f t="shared" si="1579"/>
        <v>795.7414</v>
      </c>
      <c r="AX453" s="148">
        <f t="shared" si="1580"/>
        <v>293.39505091989997</v>
      </c>
      <c r="AY453" s="148">
        <f t="shared" si="1581"/>
        <v>1872.5440100561675</v>
      </c>
      <c r="AZ453" s="138" t="str">
        <f>Input!B453</f>
        <v>Hu1-13</v>
      </c>
      <c r="BA453" s="149">
        <f>Input!E453</f>
        <v>0</v>
      </c>
      <c r="BB453" s="138">
        <f t="shared" si="1582"/>
        <v>27.815168950601954</v>
      </c>
      <c r="BC453" s="144">
        <f t="shared" si="1583"/>
        <v>64.966970467392059</v>
      </c>
      <c r="BD453" s="138">
        <f t="shared" si="1584"/>
        <v>795683.4</v>
      </c>
      <c r="BE453" s="150">
        <f t="shared" si="1585"/>
        <v>936272.0050280838</v>
      </c>
      <c r="BF453" s="151">
        <f t="shared" si="1586"/>
        <v>235.32067202437469</v>
      </c>
      <c r="BG453" s="152"/>
      <c r="BH453" s="152"/>
      <c r="BI453" s="152"/>
      <c r="BJ453" s="152"/>
      <c r="BK453" s="152"/>
      <c r="BL453" s="152"/>
      <c r="BM453" s="156"/>
      <c r="BN453" s="152"/>
      <c r="BO453" s="152"/>
      <c r="BP453" s="152"/>
      <c r="BQ453" s="152"/>
      <c r="BR453" s="152"/>
      <c r="BS453" s="152"/>
      <c r="BT453" s="152"/>
      <c r="BU453" s="152"/>
      <c r="BV453" s="152"/>
      <c r="BW453" s="152"/>
      <c r="BX453" s="152"/>
      <c r="BY453" s="152"/>
      <c r="BZ453" s="152"/>
      <c r="CA453" s="152"/>
      <c r="CB453" s="152"/>
      <c r="CC453" s="152"/>
      <c r="CD453" s="152"/>
      <c r="CE453" s="152"/>
      <c r="CF453" s="152"/>
      <c r="CG453" s="152"/>
      <c r="CH453" s="152"/>
      <c r="CI453" s="152"/>
      <c r="CJ453" s="152"/>
      <c r="CK453" s="152"/>
      <c r="CL453" s="152"/>
      <c r="CM453" s="152"/>
      <c r="CN453" s="152"/>
      <c r="CO453" s="152"/>
      <c r="CP453" s="152"/>
      <c r="CQ453" s="152"/>
      <c r="CR453" s="152"/>
      <c r="CS453" s="152"/>
      <c r="CT453" s="152"/>
      <c r="CU453" s="152"/>
      <c r="CV453" s="152"/>
      <c r="CW453" s="152"/>
      <c r="CX453" s="152"/>
      <c r="CY453" s="152"/>
      <c r="CZ453" s="152"/>
      <c r="DA453" s="152"/>
      <c r="DB453" s="152"/>
      <c r="DC453" s="152"/>
      <c r="DD453" s="152"/>
      <c r="DE453" s="152"/>
    </row>
    <row r="454" spans="1:109" ht="15" customHeight="1" x14ac:dyDescent="0.2">
      <c r="A454" s="9">
        <f>Input!A454</f>
        <v>8633</v>
      </c>
      <c r="B454" s="9" t="str">
        <f>Input!B454</f>
        <v>FR-18 #24</v>
      </c>
      <c r="C454" s="9">
        <f>Input!O454</f>
        <v>0.18958563308372278</v>
      </c>
      <c r="D454" s="9">
        <f>C454*Input!P454/100</f>
        <v>1.1862487414470769E-3</v>
      </c>
      <c r="E454" s="11">
        <f>Input!M454</f>
        <v>0.25031412884558868</v>
      </c>
      <c r="F454" s="12">
        <f>E454*Input!N454/100</f>
        <v>2.2567593586907121E-5</v>
      </c>
      <c r="G454" s="13">
        <f t="shared" si="1561"/>
        <v>34.513312085229764</v>
      </c>
      <c r="H454" s="12">
        <f>G454*Input!L454/100</f>
        <v>4.4181051849852141E-3</v>
      </c>
      <c r="I454" s="9">
        <v>0.3</v>
      </c>
      <c r="J454" s="21">
        <f>(((C454*$G$4*0.000000001*Input!G454*(234/233))-(I454*0.000000000000001))/Input!F454)*1000000000000</f>
        <v>5.6775267804516014</v>
      </c>
      <c r="K454" s="9">
        <f>J454*Input!P454/100</f>
        <v>3.5524627516835973E-2</v>
      </c>
      <c r="L454" s="14">
        <f t="shared" si="1562"/>
        <v>7.8516068429933666E-2</v>
      </c>
      <c r="M454" s="22">
        <f>L454*Input!P454/100</f>
        <v>4.9127977602211068E-4</v>
      </c>
      <c r="N454" s="9">
        <v>5.0000000000000001E-3</v>
      </c>
      <c r="O454" s="21">
        <f>(((G454*$D$4*0.000000001*Input!G454*(238/236))-(N454*0.000000001))/Input!F454)*1000000</f>
        <v>0.10411970200860129</v>
      </c>
      <c r="P454" s="58">
        <f>O454*Input!N454/100</f>
        <v>9.3871294047866961E-6</v>
      </c>
      <c r="Q454" s="66">
        <f t="shared" si="1563"/>
        <v>7.7683624272452206E-2</v>
      </c>
      <c r="R454" s="67">
        <f>Q454*Input!N454/100</f>
        <v>7.0037295498415508E-6</v>
      </c>
      <c r="S454" s="65">
        <f>Input!S454*0.0000028263/0.000000000155125</f>
        <v>1.0040761388499941</v>
      </c>
      <c r="T454" s="9">
        <f>S454*Input!T454/100</f>
        <v>5.0259898168115626E-3</v>
      </c>
      <c r="U454" s="9">
        <f>S454*1/((U453+U455)/2)</f>
        <v>1.0033793417719574</v>
      </c>
      <c r="V454" s="9">
        <f>U454*Input!T454/100</f>
        <v>5.0225019388677565E-3</v>
      </c>
      <c r="W454" s="3">
        <v>3.0000000000000001E-3</v>
      </c>
      <c r="X454" s="21">
        <f>((($L$4*0.000000001*Input!G454/Input!W454*(232/229))-(W454*0.000000001))/Input!F454)*1000000000</f>
        <v>5.3388712462091911E-2</v>
      </c>
      <c r="Y454" s="21">
        <f>X454*Input!X454/100</f>
        <v>2.4225112416112344E-4</v>
      </c>
      <c r="Z454" s="21">
        <f t="shared" si="1564"/>
        <v>1.3035995975476137E-5</v>
      </c>
      <c r="AA454" s="21">
        <f>Z454*Input!X454/100</f>
        <v>5.9150793004443933E-8</v>
      </c>
      <c r="AB454" s="14">
        <v>0.05</v>
      </c>
      <c r="AC454" s="14">
        <v>0</v>
      </c>
      <c r="AD454" s="21">
        <f>(((Input!G454*$L$4*0.000000001*Input!U454*(230/229))-((AB454*0.000000000000001)+(Input!G454*AC454*0.000000000000001)))/Input!F454)*1000000000000</f>
        <v>0.14759346773701026</v>
      </c>
      <c r="AE454" s="21">
        <f>AD454*Input!V454/100</f>
        <v>2.0073574068758568E-3</v>
      </c>
      <c r="AF454" s="21">
        <f t="shared" si="1565"/>
        <v>6.7285683007773786E-3</v>
      </c>
      <c r="AG454" s="21">
        <f>AF454*Input!V454/100</f>
        <v>9.1512460702545504E-5</v>
      </c>
      <c r="AH454" s="9">
        <f t="shared" si="1566"/>
        <v>516.15299003125222</v>
      </c>
      <c r="AI454" s="3">
        <f t="shared" si="1567"/>
        <v>7.4003591112280027</v>
      </c>
      <c r="AJ454" s="22">
        <f t="shared" si="1568"/>
        <v>3.3793417719574226</v>
      </c>
      <c r="AK454" s="3">
        <f t="shared" si="1569"/>
        <v>5.0225019388677561</v>
      </c>
      <c r="AL454" s="3">
        <f t="shared" si="1570"/>
        <v>8.6615015246700219E-2</v>
      </c>
      <c r="AM454" s="3">
        <f t="shared" si="1571"/>
        <v>1.1780407026594168E-3</v>
      </c>
      <c r="AN454" s="9">
        <f>AL454*1/((AN453+AN455)/2)</f>
        <v>8.6485666186640081E-2</v>
      </c>
      <c r="AO454" s="21">
        <f t="shared" si="1572"/>
        <v>1.1762814412061046E-3</v>
      </c>
      <c r="AP454" s="58">
        <f t="shared" si="1573"/>
        <v>9.8422999999999998</v>
      </c>
      <c r="AQ454" s="58">
        <f t="shared" si="1574"/>
        <v>0.15340000000000001</v>
      </c>
      <c r="AR454" s="58">
        <f t="shared" si="1575"/>
        <v>1.5585787874785366</v>
      </c>
      <c r="AS454" s="67">
        <f t="shared" si="1576"/>
        <v>1.6780880266034265E-4</v>
      </c>
      <c r="AT454" s="67">
        <f t="shared" si="1577"/>
        <v>7.6158223180279735E-7</v>
      </c>
      <c r="AU454" s="58">
        <v>0.75</v>
      </c>
      <c r="AV454" s="58">
        <f t="shared" si="1578"/>
        <v>0.375</v>
      </c>
      <c r="AW454" s="58">
        <f t="shared" si="1579"/>
        <v>9.8285999999999998</v>
      </c>
      <c r="AX454" s="57">
        <f t="shared" si="1580"/>
        <v>0.1495701163</v>
      </c>
      <c r="AY454" s="47">
        <f t="shared" si="1581"/>
        <v>0.14965267528936346</v>
      </c>
      <c r="AZ454" s="9" t="str">
        <f>Input!B454</f>
        <v>FR-18 #24</v>
      </c>
      <c r="BA454" s="48" t="str">
        <f>Input!E454</f>
        <v>495,25</v>
      </c>
      <c r="BB454" s="58">
        <f t="shared" si="1582"/>
        <v>3.4745310514449192</v>
      </c>
      <c r="BC454" s="22">
        <f t="shared" si="1583"/>
        <v>5.1639759533169016</v>
      </c>
      <c r="BD454" s="9">
        <f t="shared" si="1584"/>
        <v>9770.6</v>
      </c>
      <c r="BE454" s="49">
        <f t="shared" si="1585"/>
        <v>74.826337644681729</v>
      </c>
      <c r="BF454" s="89">
        <f t="shared" si="1586"/>
        <v>1.5226245374657985</v>
      </c>
      <c r="BG454" s="85"/>
      <c r="BH454" s="85"/>
      <c r="BI454" s="85"/>
      <c r="BJ454" s="85"/>
      <c r="BK454" s="85"/>
      <c r="BL454" s="85"/>
      <c r="BM454" s="90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s="155" customFormat="1" ht="15" customHeight="1" x14ac:dyDescent="0.2">
      <c r="A455" s="138">
        <f>Input!A455</f>
        <v>8307</v>
      </c>
      <c r="B455" s="138" t="str">
        <f>Input!B455</f>
        <v>Hu1-13</v>
      </c>
      <c r="C455" s="138">
        <f>Input!O455</f>
        <v>2.2229589025746428</v>
      </c>
      <c r="D455" s="138">
        <f>C455*Input!P455/100</f>
        <v>8.0530426681911446E-2</v>
      </c>
      <c r="E455" s="139">
        <f>Input!M455</f>
        <v>2.7205314203919539</v>
      </c>
      <c r="F455" s="140">
        <f>E455*Input!N455/100</f>
        <v>1.1851043842392292E-3</v>
      </c>
      <c r="G455" s="141">
        <f t="shared" si="1561"/>
        <v>375.10687224364261</v>
      </c>
      <c r="H455" s="140">
        <f>G455*Input!L455/100</f>
        <v>7.1419872414187638E-2</v>
      </c>
      <c r="I455" s="138">
        <v>0</v>
      </c>
      <c r="J455" s="142">
        <f>(((C455*$G$4*0.000000001*Input!G455*(234/233))-(I455*0.000000000000001))/Input!F455)*1000000000000</f>
        <v>806.98636695832704</v>
      </c>
      <c r="K455" s="138">
        <f>J455*Input!P455/100</f>
        <v>29.234439009363332</v>
      </c>
      <c r="L455" s="143">
        <f t="shared" si="1562"/>
        <v>11.16003486382211</v>
      </c>
      <c r="M455" s="144">
        <f>L455*Input!P455/100</f>
        <v>0.40429104124583548</v>
      </c>
      <c r="N455" s="138">
        <v>0</v>
      </c>
      <c r="O455" s="142">
        <f>(((G455*$D$4*0.000000001*Input!G455*(238/236))-(N455*0.000000001))/Input!F455)*1000000</f>
        <v>13.717243254222991</v>
      </c>
      <c r="P455" s="138">
        <f>O455*Input!N455/100</f>
        <v>5.9754373716858454E-3</v>
      </c>
      <c r="Q455" s="145">
        <f t="shared" si="1563"/>
        <v>10.234423941463636</v>
      </c>
      <c r="R455" s="146">
        <f>Q455*Input!N455/100</f>
        <v>4.458268922122594E-3</v>
      </c>
      <c r="S455" s="144">
        <f>Input!S455*0.0000028263/0.000000000155125</f>
        <v>0.99845428168454442</v>
      </c>
      <c r="T455" s="138">
        <f>S455*Input!T455/100</f>
        <v>5.3792996455699947E-3</v>
      </c>
      <c r="U455" s="144">
        <f>S455</f>
        <v>0.99845428168454442</v>
      </c>
      <c r="V455" s="138">
        <f>U455*Input!T455/100</f>
        <v>5.3792996455699947E-3</v>
      </c>
      <c r="W455" s="147">
        <v>0</v>
      </c>
      <c r="X455" s="142">
        <f>((($L$4*0.000000001*Input!G455/Input!W455*(232/229))-(W455*0.000000001))/Input!F455)*1000000000</f>
        <v>0.91498225443060022</v>
      </c>
      <c r="Y455" s="142">
        <f>X455*Input!X455/100</f>
        <v>1.7718309197004997E-2</v>
      </c>
      <c r="Z455" s="142">
        <f t="shared" si="1564"/>
        <v>2.2341248620405535E-4</v>
      </c>
      <c r="AA455" s="142">
        <f>Z455*Input!X455/100</f>
        <v>4.3263041330768344E-6</v>
      </c>
      <c r="AB455" s="143">
        <v>0</v>
      </c>
      <c r="AC455" s="143">
        <v>0</v>
      </c>
      <c r="AD455" s="142">
        <f>(((Input!G455*$L$4*0.000000001*Input!U455*(230/229))-((AB455*0.000000000000001)+(Input!G455*AC455*0.000000000000001)))/Input!F455)*1000000000000</f>
        <v>224.37405764865053</v>
      </c>
      <c r="AE455" s="142">
        <f>AD455*Input!V455/100</f>
        <v>1.1093580038242188</v>
      </c>
      <c r="AF455" s="142">
        <f t="shared" si="1565"/>
        <v>10.228882043083349</v>
      </c>
      <c r="AG455" s="142">
        <f>AF455*Input!V455/100</f>
        <v>5.0573993640733131E-2</v>
      </c>
      <c r="AH455" s="138">
        <f t="shared" si="1566"/>
        <v>45784.737535845372</v>
      </c>
      <c r="AI455" s="147">
        <f t="shared" si="1567"/>
        <v>915.04786474557716</v>
      </c>
      <c r="AJ455" s="144">
        <f t="shared" si="1568"/>
        <v>-1.5457183154555798</v>
      </c>
      <c r="AK455" s="147">
        <f t="shared" si="1569"/>
        <v>5.3792996455699944</v>
      </c>
      <c r="AL455" s="147">
        <f t="shared" si="1570"/>
        <v>0.99945850412177728</v>
      </c>
      <c r="AM455" s="147">
        <f t="shared" si="1571"/>
        <v>4.9607000322069734E-3</v>
      </c>
      <c r="AN455" s="138">
        <f>AF455/Q455</f>
        <v>0.99945850412177728</v>
      </c>
      <c r="AO455" s="142">
        <f t="shared" si="1572"/>
        <v>4.9607000322069734E-3</v>
      </c>
      <c r="AP455" s="138" t="str">
        <f t="shared" si="1573"/>
        <v>Out of range</v>
      </c>
      <c r="AQ455" s="138" t="e">
        <f t="shared" si="1574"/>
        <v>#VALUE!</v>
      </c>
      <c r="AR455" s="138" t="e">
        <f t="shared" si="1575"/>
        <v>#VALUE!</v>
      </c>
      <c r="AS455" s="146">
        <f t="shared" si="1576"/>
        <v>2.1829512582425317E-5</v>
      </c>
      <c r="AT455" s="146">
        <f t="shared" si="1577"/>
        <v>4.228277688158645E-7</v>
      </c>
      <c r="AU455" s="138">
        <v>0.75</v>
      </c>
      <c r="AV455" s="138">
        <f t="shared" si="1578"/>
        <v>0.375</v>
      </c>
      <c r="AW455" s="138" t="str">
        <f t="shared" si="1579"/>
        <v>Out of range</v>
      </c>
      <c r="AX455" s="148">
        <f t="shared" si="1580"/>
        <v>295.20214463100001</v>
      </c>
      <c r="AY455" s="148" t="e">
        <f t="shared" si="1581"/>
        <v>#VALUE!</v>
      </c>
      <c r="AZ455" s="138" t="str">
        <f>Input!B455</f>
        <v>Hu1-13</v>
      </c>
      <c r="BA455" s="149">
        <f>Input!E455</f>
        <v>0</v>
      </c>
      <c r="BB455" s="138" t="e">
        <f t="shared" si="1582"/>
        <v>#VALUE!</v>
      </c>
      <c r="BC455" s="144" t="e">
        <f t="shared" si="1583"/>
        <v>#VALUE!</v>
      </c>
      <c r="BD455" s="138" t="e">
        <f t="shared" si="1584"/>
        <v>#VALUE!</v>
      </c>
      <c r="BE455" s="150" t="e">
        <f t="shared" si="1585"/>
        <v>#VALUE!</v>
      </c>
      <c r="BF455" s="151" t="e">
        <f t="shared" si="1586"/>
        <v>#VALUE!</v>
      </c>
      <c r="BG455" s="152"/>
      <c r="BH455" s="152"/>
      <c r="BI455" s="152"/>
      <c r="BJ455" s="152"/>
      <c r="BK455" s="152"/>
      <c r="BL455" s="152"/>
      <c r="BM455" s="156"/>
      <c r="BN455" s="152"/>
      <c r="BO455" s="152"/>
      <c r="BP455" s="152"/>
      <c r="BQ455" s="152"/>
      <c r="BR455" s="152"/>
      <c r="BS455" s="152"/>
      <c r="BT455" s="152"/>
      <c r="BU455" s="152"/>
      <c r="BV455" s="152"/>
      <c r="BW455" s="152"/>
      <c r="BX455" s="152"/>
      <c r="BY455" s="152"/>
      <c r="BZ455" s="152"/>
      <c r="CA455" s="152"/>
      <c r="CB455" s="152"/>
      <c r="CC455" s="152"/>
      <c r="CD455" s="152"/>
      <c r="CE455" s="152"/>
      <c r="CF455" s="152"/>
      <c r="CG455" s="152"/>
      <c r="CH455" s="152"/>
      <c r="CI455" s="152"/>
      <c r="CJ455" s="152"/>
      <c r="CK455" s="152"/>
      <c r="CL455" s="152"/>
      <c r="CM455" s="152"/>
      <c r="CN455" s="152"/>
      <c r="CO455" s="152"/>
      <c r="CP455" s="152"/>
      <c r="CQ455" s="152"/>
      <c r="CR455" s="152"/>
      <c r="CS455" s="152"/>
      <c r="CT455" s="152"/>
      <c r="CU455" s="152"/>
      <c r="CV455" s="152"/>
      <c r="CW455" s="152"/>
      <c r="CX455" s="152"/>
      <c r="CY455" s="152"/>
      <c r="CZ455" s="152"/>
      <c r="DA455" s="152"/>
      <c r="DB455" s="152"/>
      <c r="DC455" s="152"/>
      <c r="DD455" s="152"/>
      <c r="DE455" s="152"/>
    </row>
    <row r="456" spans="1:109" ht="15" customHeight="1" x14ac:dyDescent="0.2">
      <c r="A456" s="9">
        <f>Input!A456</f>
        <v>8634</v>
      </c>
      <c r="B456" s="9" t="str">
        <f>Input!B456</f>
        <v>FR-18 #25</v>
      </c>
      <c r="C456" s="9">
        <f>Input!O456</f>
        <v>0.14812616693030575</v>
      </c>
      <c r="D456" s="9">
        <f>C456*Input!P456/100</f>
        <v>1.2631722594210568E-3</v>
      </c>
      <c r="E456" s="11">
        <f>Input!M456</f>
        <v>0.19385430104917545</v>
      </c>
      <c r="F456" s="12">
        <f>E456*Input!N456/100</f>
        <v>3.2008409593530726E-5</v>
      </c>
      <c r="G456" s="13">
        <f t="shared" si="1561"/>
        <v>26.72863102866031</v>
      </c>
      <c r="H456" s="12">
        <f>G456*Input!L456/100</f>
        <v>5.6718518525048899E-3</v>
      </c>
      <c r="I456" s="9">
        <v>0.3</v>
      </c>
      <c r="J456" s="21">
        <f>(((C456*$G$4*0.000000001*Input!G456*(234/233))-(I456*0.000000000000001))/Input!F456)*1000000000000</f>
        <v>4.2271100677772209</v>
      </c>
      <c r="K456" s="9">
        <f>J456*Input!P456/100</f>
        <v>3.6047433655985624E-2</v>
      </c>
      <c r="L456" s="14">
        <f t="shared" si="1562"/>
        <v>5.8457859588653169E-2</v>
      </c>
      <c r="M456" s="22">
        <f>L456*Input!P456/100</f>
        <v>4.9850980490341839E-4</v>
      </c>
      <c r="N456" s="9">
        <v>5.0000000000000001E-3</v>
      </c>
      <c r="O456" s="21">
        <f>(((G456*$D$4*0.000000001*Input!G456*(238/236))-(N456*0.000000001))/Input!F456)*1000000</f>
        <v>7.6839371724386069E-2</v>
      </c>
      <c r="P456" s="58">
        <f>O456*Input!N456/100</f>
        <v>1.2687394964942275E-5</v>
      </c>
      <c r="Q456" s="66">
        <f t="shared" si="1563"/>
        <v>5.7329792221988737E-2</v>
      </c>
      <c r="R456" s="67">
        <f>Q456*Input!N456/100</f>
        <v>9.4660549774850233E-6</v>
      </c>
      <c r="S456" s="65">
        <f>Input!S456*0.0000028263/0.000000000155125</f>
        <v>1.0124616996523168</v>
      </c>
      <c r="T456" s="9">
        <f>S456*Input!T456/100</f>
        <v>7.3934688079193298E-3</v>
      </c>
      <c r="U456" s="9">
        <f>S456*1/((U455+U457)/2)</f>
        <v>1.0142226729364032</v>
      </c>
      <c r="V456" s="9">
        <f>U456*Input!T456/100</f>
        <v>7.4063282583577451E-3</v>
      </c>
      <c r="W456" s="3">
        <v>3.0000000000000001E-3</v>
      </c>
      <c r="X456" s="21">
        <f>((($L$4*0.000000001*Input!G456/Input!W456*(232/229))-(W456*0.000000001))/Input!F456)*1000000000</f>
        <v>5.375176454434108E-2</v>
      </c>
      <c r="Y456" s="21">
        <f>X456*Input!X456/100</f>
        <v>1.8240619771342037E-4</v>
      </c>
      <c r="Z456" s="21">
        <f t="shared" si="1564"/>
        <v>1.3124642905975701E-5</v>
      </c>
      <c r="AA456" s="21">
        <f>Z456*Input!X456/100</f>
        <v>4.4538374304913555E-8</v>
      </c>
      <c r="AB456" s="14">
        <v>0.05</v>
      </c>
      <c r="AC456" s="14">
        <v>0</v>
      </c>
      <c r="AD456" s="21">
        <f>(((Input!G456*$L$4*0.000000001*Input!U456*(230/229))-((AB456*0.000000000000001)+(Input!G456*AC456*0.000000000000001)))/Input!F456)*1000000000000</f>
        <v>0.11122850084738019</v>
      </c>
      <c r="AE456" s="21">
        <f>AD456*Input!V456/100</f>
        <v>2.0016050474182551E-3</v>
      </c>
      <c r="AF456" s="21">
        <f t="shared" si="1565"/>
        <v>5.0707431461548529E-3</v>
      </c>
      <c r="AG456" s="21">
        <f>AF456*Input!V456/100</f>
        <v>9.1250219127125227E-5</v>
      </c>
      <c r="AH456" s="9">
        <f t="shared" si="1566"/>
        <v>386.35284651029428</v>
      </c>
      <c r="AI456" s="3">
        <f t="shared" si="1567"/>
        <v>7.0751260234456845</v>
      </c>
      <c r="AJ456" s="22">
        <f t="shared" si="1568"/>
        <v>14.222672936403224</v>
      </c>
      <c r="AK456" s="3">
        <f t="shared" si="1569"/>
        <v>7.4063282583577452</v>
      </c>
      <c r="AL456" s="3">
        <f t="shared" si="1570"/>
        <v>8.844865731451193E-2</v>
      </c>
      <c r="AM456" s="3">
        <f t="shared" si="1571"/>
        <v>1.5917388955790303E-3</v>
      </c>
      <c r="AN456" s="9">
        <f>AL456*1/((AN455+AN457)/2)</f>
        <v>8.8556139383517737E-2</v>
      </c>
      <c r="AO456" s="21">
        <f t="shared" si="1572"/>
        <v>1.5936731633792243E-3</v>
      </c>
      <c r="AP456" s="58">
        <f t="shared" si="1573"/>
        <v>9.9747000000000003</v>
      </c>
      <c r="AQ456" s="58">
        <f t="shared" si="1574"/>
        <v>0.20660000000000001</v>
      </c>
      <c r="AR456" s="58">
        <f t="shared" si="1575"/>
        <v>2.0712402378016379</v>
      </c>
      <c r="AS456" s="67">
        <f t="shared" si="1576"/>
        <v>2.2893232989848109E-4</v>
      </c>
      <c r="AT456" s="67">
        <f t="shared" si="1577"/>
        <v>7.7779916745073147E-7</v>
      </c>
      <c r="AU456" s="58">
        <v>0.75</v>
      </c>
      <c r="AV456" s="58">
        <f t="shared" si="1578"/>
        <v>0.375</v>
      </c>
      <c r="AW456" s="58">
        <f t="shared" si="1579"/>
        <v>9.9562000000000008</v>
      </c>
      <c r="AX456" s="57">
        <f t="shared" si="1580"/>
        <v>0.1921586787</v>
      </c>
      <c r="AY456" s="47">
        <f t="shared" si="1581"/>
        <v>0.20330839946670429</v>
      </c>
      <c r="AZ456" s="9" t="str">
        <f>Input!B456</f>
        <v>FR-18 #25</v>
      </c>
      <c r="BA456" s="48" t="str">
        <f>Input!E456</f>
        <v>509,25</v>
      </c>
      <c r="BB456" s="58">
        <f t="shared" si="1582"/>
        <v>14.62857174209114</v>
      </c>
      <c r="BC456" s="22">
        <f t="shared" si="1583"/>
        <v>7.6177005321523019</v>
      </c>
      <c r="BD456" s="9">
        <f t="shared" si="1584"/>
        <v>9898.2000000000007</v>
      </c>
      <c r="BE456" s="49">
        <f t="shared" si="1585"/>
        <v>101.65419973335214</v>
      </c>
      <c r="BF456" s="89">
        <f t="shared" si="1586"/>
        <v>2.0420280776471373</v>
      </c>
      <c r="BG456" s="85"/>
      <c r="BH456" s="85"/>
      <c r="BI456" s="85"/>
      <c r="BJ456" s="85"/>
      <c r="BK456" s="85"/>
      <c r="BL456" s="85"/>
      <c r="BM456" s="90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s="155" customFormat="1" ht="15" customHeight="1" x14ac:dyDescent="0.2">
      <c r="A457" s="138">
        <f>Input!A457</f>
        <v>8307</v>
      </c>
      <c r="B457" s="138" t="str">
        <f>Input!B457</f>
        <v>Hu1-13</v>
      </c>
      <c r="C457" s="138">
        <f>Input!O457</f>
        <v>2.2438918168187891</v>
      </c>
      <c r="D457" s="138">
        <f>C457*Input!P457/100</f>
        <v>9.1272122362618474E-2</v>
      </c>
      <c r="E457" s="139">
        <f>Input!M457</f>
        <v>2.7200635841104455</v>
      </c>
      <c r="F457" s="140">
        <f>E457*Input!N457/100</f>
        <v>9.9698806380040363E-4</v>
      </c>
      <c r="G457" s="141">
        <f t="shared" si="1561"/>
        <v>375.04236697714822</v>
      </c>
      <c r="H457" s="140">
        <f>G457*Input!L457/100</f>
        <v>5.6404243955282561E-2</v>
      </c>
      <c r="I457" s="138">
        <v>0</v>
      </c>
      <c r="J457" s="142">
        <f>(((C457*$G$4*0.000000001*Input!G457*(234/233))-(I457*0.000000000000001))/Input!F457)*1000000000000</f>
        <v>814.58550718362255</v>
      </c>
      <c r="K457" s="138">
        <f>J457*Input!P457/100</f>
        <v>33.13392719257083</v>
      </c>
      <c r="L457" s="143">
        <f t="shared" si="1562"/>
        <v>11.265125449390517</v>
      </c>
      <c r="M457" s="144">
        <f>L457*Input!P457/100</f>
        <v>0.45821812831632286</v>
      </c>
      <c r="N457" s="138">
        <v>0</v>
      </c>
      <c r="O457" s="142">
        <f>(((G457*$D$4*0.000000001*Input!G457*(238/236))-(N457*0.000000001))/Input!F457)*1000000</f>
        <v>13.714884368003739</v>
      </c>
      <c r="P457" s="138">
        <f>O457*Input!N457/100</f>
        <v>5.0269324920116532E-3</v>
      </c>
      <c r="Q457" s="145">
        <f t="shared" si="1563"/>
        <v>10.232663978390146</v>
      </c>
      <c r="R457" s="146">
        <f>Q457*Input!N457/100</f>
        <v>3.750590209335743E-3</v>
      </c>
      <c r="S457" s="144">
        <f>Input!S457*0.0000028263/0.000000000155125</f>
        <v>0.99807316079711894</v>
      </c>
      <c r="T457" s="138">
        <f>S457*Input!T457/100</f>
        <v>4.654677220622622E-3</v>
      </c>
      <c r="U457" s="144">
        <f>S457</f>
        <v>0.99807316079711894</v>
      </c>
      <c r="V457" s="138">
        <f>U457*Input!T457/100</f>
        <v>4.654677220622622E-3</v>
      </c>
      <c r="W457" s="147">
        <v>0</v>
      </c>
      <c r="X457" s="142">
        <f>((($L$4*0.000000001*Input!G457/Input!W457*(232/229))-(W457*0.000000001))/Input!F457)*1000000000</f>
        <v>0.89435467125603363</v>
      </c>
      <c r="Y457" s="142">
        <f>X457*Input!X457/100</f>
        <v>1.4065762523951742E-2</v>
      </c>
      <c r="Z457" s="142">
        <f t="shared" si="1564"/>
        <v>2.1837582060852556E-4</v>
      </c>
      <c r="AA457" s="142">
        <f>Z457*Input!X457/100</f>
        <v>3.4344567455982687E-6</v>
      </c>
      <c r="AB457" s="143">
        <v>0</v>
      </c>
      <c r="AC457" s="143">
        <v>0</v>
      </c>
      <c r="AD457" s="142">
        <f>(((Input!G457*$L$4*0.000000001*Input!U457*(230/229))-((AB457*0.000000000000001)+(Input!G457*AC457*0.000000000000001)))/Input!F457)*1000000000000</f>
        <v>224.03370377782224</v>
      </c>
      <c r="AE457" s="142">
        <f>AD457*Input!V457/100</f>
        <v>1.531723536594197</v>
      </c>
      <c r="AF457" s="142">
        <f t="shared" si="1565"/>
        <v>10.213365812579282</v>
      </c>
      <c r="AG457" s="142">
        <f>AF457*Input!V457/100</f>
        <v>6.9829014738285344E-2</v>
      </c>
      <c r="AH457" s="138">
        <f t="shared" si="1566"/>
        <v>46769.673419514758</v>
      </c>
      <c r="AI457" s="147">
        <f t="shared" si="1567"/>
        <v>802.05842265844126</v>
      </c>
      <c r="AJ457" s="144">
        <f t="shared" si="1568"/>
        <v>-1.9268392028810588</v>
      </c>
      <c r="AK457" s="147">
        <f t="shared" si="1569"/>
        <v>4.6546772206226219</v>
      </c>
      <c r="AL457" s="147">
        <f t="shared" si="1570"/>
        <v>0.99811406239356437</v>
      </c>
      <c r="AM457" s="147">
        <f t="shared" si="1571"/>
        <v>6.8339278426435522E-3</v>
      </c>
      <c r="AN457" s="138">
        <f>AF457/Q457</f>
        <v>0.99811406239356437</v>
      </c>
      <c r="AO457" s="142">
        <f t="shared" si="1572"/>
        <v>6.8339278426435522E-3</v>
      </c>
      <c r="AP457" s="138" t="str">
        <f t="shared" si="1573"/>
        <v>Out of range</v>
      </c>
      <c r="AQ457" s="138" t="e">
        <f t="shared" si="1574"/>
        <v>#VALUE!</v>
      </c>
      <c r="AR457" s="138" t="e">
        <f t="shared" si="1575"/>
        <v>#VALUE!</v>
      </c>
      <c r="AS457" s="146">
        <f t="shared" si="1576"/>
        <v>2.1341052639830897E-5</v>
      </c>
      <c r="AT457" s="146">
        <f t="shared" si="1577"/>
        <v>3.357277565386126E-7</v>
      </c>
      <c r="AU457" s="138">
        <v>0.75</v>
      </c>
      <c r="AV457" s="138">
        <f t="shared" si="1578"/>
        <v>0.375</v>
      </c>
      <c r="AW457" s="138" t="str">
        <f t="shared" si="1579"/>
        <v>Out of range</v>
      </c>
      <c r="AX457" s="148">
        <f t="shared" si="1580"/>
        <v>289.76016426310002</v>
      </c>
      <c r="AY457" s="148" t="e">
        <f t="shared" si="1581"/>
        <v>#VALUE!</v>
      </c>
      <c r="AZ457" s="138" t="str">
        <f>Input!B457</f>
        <v>Hu1-13</v>
      </c>
      <c r="BA457" s="149">
        <f>Input!E457</f>
        <v>0</v>
      </c>
      <c r="BB457" s="138" t="e">
        <f t="shared" si="1582"/>
        <v>#VALUE!</v>
      </c>
      <c r="BC457" s="144" t="e">
        <f t="shared" si="1583"/>
        <v>#VALUE!</v>
      </c>
      <c r="BD457" s="138" t="e">
        <f t="shared" si="1584"/>
        <v>#VALUE!</v>
      </c>
      <c r="BE457" s="150" t="e">
        <f t="shared" si="1585"/>
        <v>#VALUE!</v>
      </c>
      <c r="BF457" s="151" t="e">
        <f t="shared" si="1586"/>
        <v>#VALUE!</v>
      </c>
      <c r="BG457" s="152"/>
      <c r="BH457" s="152"/>
      <c r="BI457" s="152"/>
      <c r="BJ457" s="152"/>
      <c r="BK457" s="152"/>
      <c r="BL457" s="152"/>
      <c r="BM457" s="156"/>
      <c r="BN457" s="152"/>
      <c r="BO457" s="152"/>
      <c r="BP457" s="152"/>
      <c r="BQ457" s="152"/>
      <c r="BR457" s="152"/>
      <c r="BS457" s="152"/>
      <c r="BT457" s="152"/>
      <c r="BU457" s="152"/>
      <c r="BV457" s="152"/>
      <c r="BW457" s="152"/>
      <c r="BX457" s="152"/>
      <c r="BY457" s="152"/>
      <c r="BZ457" s="152"/>
      <c r="CA457" s="152"/>
      <c r="CB457" s="152"/>
      <c r="CC457" s="152"/>
      <c r="CD457" s="152"/>
      <c r="CE457" s="152"/>
      <c r="CF457" s="152"/>
      <c r="CG457" s="152"/>
      <c r="CH457" s="152"/>
      <c r="CI457" s="152"/>
      <c r="CJ457" s="152"/>
      <c r="CK457" s="152"/>
      <c r="CL457" s="152"/>
      <c r="CM457" s="152"/>
      <c r="CN457" s="152"/>
      <c r="CO457" s="152"/>
      <c r="CP457" s="152"/>
      <c r="CQ457" s="152"/>
      <c r="CR457" s="152"/>
      <c r="CS457" s="152"/>
      <c r="CT457" s="152"/>
      <c r="CU457" s="152"/>
      <c r="CV457" s="152"/>
      <c r="CW457" s="152"/>
      <c r="CX457" s="152"/>
      <c r="CY457" s="152"/>
      <c r="CZ457" s="152"/>
      <c r="DA457" s="152"/>
      <c r="DB457" s="152"/>
      <c r="DC457" s="152"/>
      <c r="DD457" s="152"/>
      <c r="DE457" s="152"/>
    </row>
    <row r="458" spans="1:109" ht="15" customHeight="1" x14ac:dyDescent="0.2">
      <c r="A458" s="9">
        <f>Input!A458</f>
        <v>8635</v>
      </c>
      <c r="B458" s="9" t="str">
        <f>Input!B458</f>
        <v>FR-18 #26</v>
      </c>
      <c r="C458" s="9">
        <f>Input!O458</f>
        <v>0.1969895838766543</v>
      </c>
      <c r="D458" s="9">
        <f>C458*Input!P458/100</f>
        <v>1.1080263241219294E-3</v>
      </c>
      <c r="E458" s="11">
        <f>Input!M458</f>
        <v>0.25953257108034672</v>
      </c>
      <c r="F458" s="12">
        <f>E458*Input!N458/100</f>
        <v>3.6527422768709077E-5</v>
      </c>
      <c r="G458" s="13">
        <f t="shared" si="1561"/>
        <v>35.784350900558202</v>
      </c>
      <c r="H458" s="12">
        <f>G458*Input!L458/100</f>
        <v>6.3011238339875878E-3</v>
      </c>
      <c r="I458" s="9">
        <v>0.3</v>
      </c>
      <c r="J458" s="21">
        <f>(((C458*$G$4*0.000000001*Input!G458*(234/233))-(I458*0.000000000000001))/Input!F458)*1000000000000</f>
        <v>4.5053589935559151</v>
      </c>
      <c r="K458" s="9">
        <f>J458*Input!P458/100</f>
        <v>2.5341727548423214E-2</v>
      </c>
      <c r="L458" s="14">
        <f t="shared" si="1562"/>
        <v>6.2305839975503548E-2</v>
      </c>
      <c r="M458" s="22">
        <f>L458*Input!P458/100</f>
        <v>3.5045767131836671E-4</v>
      </c>
      <c r="N458" s="9">
        <v>5.0000000000000001E-3</v>
      </c>
      <c r="O458" s="21">
        <f>(((G458*$D$4*0.000000001*Input!G458*(238/236))-(N458*0.000000001))/Input!F458)*1000000</f>
        <v>8.244628594051065E-2</v>
      </c>
      <c r="P458" s="58">
        <f>O458*Input!N458/100</f>
        <v>1.1603747189506263E-5</v>
      </c>
      <c r="Q458" s="66">
        <f t="shared" si="1563"/>
        <v>6.1513106319999809E-2</v>
      </c>
      <c r="R458" s="67">
        <f>Q458*Input!N458/100</f>
        <v>8.6575462610108299E-6</v>
      </c>
      <c r="S458" s="65">
        <f>Input!S458*0.0000028263/0.000000000155125</f>
        <v>1.0039350066054373</v>
      </c>
      <c r="T458" s="9">
        <f>S458*Input!T458/100</f>
        <v>3.8473915486891674E-3</v>
      </c>
      <c r="U458" s="9">
        <f>S458*1/((U457+U459)/2)</f>
        <v>1.0024013638959428</v>
      </c>
      <c r="V458" s="9">
        <f>U458*Input!T458/100</f>
        <v>3.8415141522836278E-3</v>
      </c>
      <c r="W458" s="3">
        <v>3.0000000000000001E-3</v>
      </c>
      <c r="X458" s="21">
        <f>((($L$4*0.000000001*Input!G458/Input!W458*(232/229))-(W458*0.000000001))/Input!F458)*1000000000</f>
        <v>4.5396503157515811E-2</v>
      </c>
      <c r="Y458" s="21">
        <f>X458*Input!X458/100</f>
        <v>1.9788091854021844E-4</v>
      </c>
      <c r="Z458" s="21">
        <f t="shared" si="1564"/>
        <v>1.1084527143865083E-5</v>
      </c>
      <c r="AA458" s="21">
        <f>Z458*Input!X458/100</f>
        <v>4.8316858353634366E-8</v>
      </c>
      <c r="AB458" s="14">
        <v>0.05</v>
      </c>
      <c r="AC458" s="14">
        <v>0</v>
      </c>
      <c r="AD458" s="21">
        <f>(((Input!G458*$L$4*0.000000001*Input!U458*(230/229))-((AB458*0.000000000000001)+(Input!G458*AC458*0.000000000000001)))/Input!F458)*1000000000000</f>
        <v>0.1219937003056645</v>
      </c>
      <c r="AE458" s="21">
        <f>AD458*Input!V458/100</f>
        <v>1.5061194165332959E-3</v>
      </c>
      <c r="AF458" s="21">
        <f t="shared" si="1565"/>
        <v>5.5615126967126383E-3</v>
      </c>
      <c r="AG458" s="21">
        <f>AF458*Input!V458/100</f>
        <v>6.8661760704265E-5</v>
      </c>
      <c r="AH458" s="9">
        <f t="shared" si="1566"/>
        <v>501.73657608757367</v>
      </c>
      <c r="AI458" s="3">
        <f t="shared" si="1567"/>
        <v>6.5691312737525633</v>
      </c>
      <c r="AJ458" s="22">
        <f t="shared" si="1568"/>
        <v>2.4013638959428096</v>
      </c>
      <c r="AK458" s="3">
        <f t="shared" si="1569"/>
        <v>3.841514152283628</v>
      </c>
      <c r="AL458" s="3">
        <f t="shared" si="1570"/>
        <v>9.0411833012965875E-2</v>
      </c>
      <c r="AM458" s="3">
        <f t="shared" si="1571"/>
        <v>1.1162860456052979E-3</v>
      </c>
      <c r="AN458" s="9">
        <f>AL458*1/((AN457+AN459)/2)</f>
        <v>9.0658559687325141E-2</v>
      </c>
      <c r="AO458" s="21">
        <f t="shared" si="1572"/>
        <v>1.1193323011062383E-3</v>
      </c>
      <c r="AP458" s="58">
        <f t="shared" si="1573"/>
        <v>10.351100000000001</v>
      </c>
      <c r="AQ458" s="58">
        <f t="shared" si="1574"/>
        <v>0.1396</v>
      </c>
      <c r="AR458" s="58">
        <f t="shared" si="1575"/>
        <v>1.3486489358618892</v>
      </c>
      <c r="AS458" s="67">
        <f t="shared" si="1576"/>
        <v>1.8019781160460044E-4</v>
      </c>
      <c r="AT458" s="67">
        <f t="shared" si="1577"/>
        <v>7.8588191574475934E-7</v>
      </c>
      <c r="AU458" s="58">
        <v>0.75</v>
      </c>
      <c r="AV458" s="58">
        <f t="shared" si="1578"/>
        <v>0.375</v>
      </c>
      <c r="AW458" s="58">
        <f t="shared" si="1579"/>
        <v>10.336399999999999</v>
      </c>
      <c r="AX458" s="57">
        <f t="shared" si="1580"/>
        <v>0.14185994239999999</v>
      </c>
      <c r="AY458" s="47">
        <f t="shared" si="1581"/>
        <v>0.14073399446038606</v>
      </c>
      <c r="AZ458" s="9" t="str">
        <f>Input!B458</f>
        <v>FR-18 #26</v>
      </c>
      <c r="BA458" s="48" t="str">
        <f>Input!E458</f>
        <v>529,75</v>
      </c>
      <c r="BB458" s="58">
        <f t="shared" si="1582"/>
        <v>2.4725515489969281</v>
      </c>
      <c r="BC458" s="22">
        <f t="shared" si="1583"/>
        <v>3.9553947163493479</v>
      </c>
      <c r="BD458" s="9">
        <f t="shared" si="1584"/>
        <v>10278.4</v>
      </c>
      <c r="BE458" s="49">
        <f t="shared" si="1585"/>
        <v>70.366997230193036</v>
      </c>
      <c r="BF458" s="89">
        <f t="shared" si="1586"/>
        <v>1.3615378125883875</v>
      </c>
      <c r="BG458" s="85"/>
      <c r="BH458" s="85"/>
      <c r="BI458" s="85"/>
      <c r="BJ458" s="85"/>
      <c r="BK458" s="85"/>
      <c r="BL458" s="85"/>
      <c r="BM458" s="90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s="155" customFormat="1" ht="15" customHeight="1" x14ac:dyDescent="0.2">
      <c r="A459" s="138">
        <f>Input!A459</f>
        <v>8307</v>
      </c>
      <c r="B459" s="138" t="str">
        <f>Input!B459</f>
        <v>Hu1-13</v>
      </c>
      <c r="C459" s="138">
        <f>Input!O459</f>
        <v>2.1576929405976313</v>
      </c>
      <c r="D459" s="138">
        <f>C459*Input!P459/100</f>
        <v>7.2864453189701694E-2</v>
      </c>
      <c r="E459" s="139">
        <f>Input!M459</f>
        <v>2.7200023308180583</v>
      </c>
      <c r="F459" s="140">
        <f>E459*Input!N459/100</f>
        <v>1.0944959885968353E-3</v>
      </c>
      <c r="G459" s="141">
        <f t="shared" si="1561"/>
        <v>375.03392137319389</v>
      </c>
      <c r="H459" s="140">
        <f>G459*Input!L459/100</f>
        <v>6.3754668532851472E-2</v>
      </c>
      <c r="I459" s="138">
        <v>0</v>
      </c>
      <c r="J459" s="142">
        <f>(((C459*$G$4*0.000000001*Input!G459*(234/233))-(I459*0.000000000000001))/Input!F459)*1000000000000</f>
        <v>783.29328766618744</v>
      </c>
      <c r="K459" s="138">
        <f>J459*Input!P459/100</f>
        <v>26.451510323406914</v>
      </c>
      <c r="L459" s="143">
        <f t="shared" si="1562"/>
        <v>10.832376799500395</v>
      </c>
      <c r="M459" s="144">
        <f>L459*Input!P459/100</f>
        <v>0.36580516040516436</v>
      </c>
      <c r="N459" s="138">
        <v>0</v>
      </c>
      <c r="O459" s="142">
        <f>(((G459*$D$4*0.000000001*Input!G459*(238/236))-(N459*0.000000001))/Input!F459)*1000000</f>
        <v>13.714575521612367</v>
      </c>
      <c r="P459" s="138">
        <f>O459*Input!N459/100</f>
        <v>5.5185790554813851E-3</v>
      </c>
      <c r="Q459" s="145">
        <f t="shared" si="1563"/>
        <v>10.232433548350851</v>
      </c>
      <c r="R459" s="146">
        <f>Q459*Input!N459/100</f>
        <v>4.1174073071052883E-3</v>
      </c>
      <c r="S459" s="144">
        <f>Input!S459*0.0000028263/0.000000000155125</f>
        <v>1.0049867765986842</v>
      </c>
      <c r="T459" s="138">
        <f>S459*Input!T459/100</f>
        <v>6.6896395994949275E-3</v>
      </c>
      <c r="U459" s="144">
        <f>S459</f>
        <v>1.0049867765986842</v>
      </c>
      <c r="V459" s="138">
        <f>U459*Input!T459/100</f>
        <v>6.6896395994949275E-3</v>
      </c>
      <c r="W459" s="147">
        <v>0</v>
      </c>
      <c r="X459" s="142">
        <f>((($L$4*0.000000001*Input!G459/Input!W459*(232/229))-(W459*0.000000001))/Input!F459)*1000000000</f>
        <v>0.91493566620267852</v>
      </c>
      <c r="Y459" s="142">
        <f>X459*Input!X459/100</f>
        <v>1.3766317871358215E-2</v>
      </c>
      <c r="Z459" s="142">
        <f t="shared" si="1564"/>
        <v>2.2340111069182276E-4</v>
      </c>
      <c r="AA459" s="142">
        <f>Z459*Input!X459/100</f>
        <v>3.3613409294253516E-6</v>
      </c>
      <c r="AB459" s="143">
        <v>0</v>
      </c>
      <c r="AC459" s="143">
        <v>0</v>
      </c>
      <c r="AD459" s="142">
        <f>(((Input!G459*$L$4*0.000000001*Input!U459*(230/229))-((AB459*0.000000000000001)+(Input!G459*AC459*0.000000000000001)))/Input!F459)*1000000000000</f>
        <v>223.65357446249683</v>
      </c>
      <c r="AE459" s="142">
        <f>AD459*Input!V459/100</f>
        <v>1.053824027771483</v>
      </c>
      <c r="AF459" s="142">
        <f t="shared" si="1565"/>
        <v>10.196036278281381</v>
      </c>
      <c r="AG459" s="142">
        <f>AF459*Input!V459/100</f>
        <v>4.8042281657717859E-2</v>
      </c>
      <c r="AH459" s="138">
        <f t="shared" si="1566"/>
        <v>45640.042910738273</v>
      </c>
      <c r="AI459" s="147">
        <f t="shared" si="1567"/>
        <v>719.59480412212667</v>
      </c>
      <c r="AJ459" s="144">
        <f t="shared" si="1568"/>
        <v>4.9867765986841839</v>
      </c>
      <c r="AK459" s="147">
        <f t="shared" si="1569"/>
        <v>6.6896395994949271</v>
      </c>
      <c r="AL459" s="147">
        <f t="shared" si="1570"/>
        <v>0.99644295075091538</v>
      </c>
      <c r="AM459" s="147">
        <f t="shared" si="1571"/>
        <v>4.7121878671379522E-3</v>
      </c>
      <c r="AN459" s="138">
        <f>AF459/Q459</f>
        <v>0.99644295075091538</v>
      </c>
      <c r="AO459" s="142">
        <f t="shared" si="1572"/>
        <v>4.7121878671379522E-3</v>
      </c>
      <c r="AP459" s="138">
        <f t="shared" si="1573"/>
        <v>497.94639999999998</v>
      </c>
      <c r="AQ459" s="138" t="e">
        <f t="shared" si="1574"/>
        <v>#VALUE!</v>
      </c>
      <c r="AR459" s="138" t="e">
        <f t="shared" si="1575"/>
        <v>#VALUE!</v>
      </c>
      <c r="AS459" s="146">
        <f t="shared" si="1576"/>
        <v>2.1832647105519492E-5</v>
      </c>
      <c r="AT459" s="146">
        <f t="shared" si="1577"/>
        <v>3.2861613377130613E-7</v>
      </c>
      <c r="AU459" s="138">
        <v>0.75</v>
      </c>
      <c r="AV459" s="138">
        <f t="shared" si="1578"/>
        <v>0.375</v>
      </c>
      <c r="AW459" s="138">
        <f t="shared" si="1579"/>
        <v>497.94470000000001</v>
      </c>
      <c r="AX459" s="148">
        <f t="shared" si="1580"/>
        <v>216.2633849533</v>
      </c>
      <c r="AY459" s="148">
        <f t="shared" si="1581"/>
        <v>106.30664454921406</v>
      </c>
      <c r="AZ459" s="138" t="str">
        <f>Input!B459</f>
        <v>Hu1-13</v>
      </c>
      <c r="BA459" s="149">
        <f>Input!E459</f>
        <v>0</v>
      </c>
      <c r="BB459" s="138">
        <f t="shared" si="1582"/>
        <v>20.371377144046676</v>
      </c>
      <c r="BC459" s="144">
        <f t="shared" si="1583"/>
        <v>30.030707910466504</v>
      </c>
      <c r="BD459" s="138">
        <f t="shared" si="1584"/>
        <v>497886.7</v>
      </c>
      <c r="BE459" s="150">
        <f t="shared" si="1585"/>
        <v>53153.322274607031</v>
      </c>
      <c r="BF459" s="151">
        <f t="shared" si="1586"/>
        <v>21.34908646466446</v>
      </c>
      <c r="BG459" s="152"/>
      <c r="BH459" s="152"/>
      <c r="BI459" s="152"/>
      <c r="BJ459" s="152"/>
      <c r="BK459" s="152"/>
      <c r="BL459" s="152"/>
      <c r="BM459" s="156"/>
      <c r="BN459" s="152"/>
      <c r="BO459" s="152"/>
      <c r="BP459" s="152"/>
      <c r="BQ459" s="152"/>
      <c r="BR459" s="152"/>
      <c r="BS459" s="152"/>
      <c r="BT459" s="152"/>
      <c r="BU459" s="152"/>
      <c r="BV459" s="152"/>
      <c r="BW459" s="152"/>
      <c r="BX459" s="152"/>
      <c r="BY459" s="152"/>
      <c r="BZ459" s="152"/>
      <c r="CA459" s="152"/>
      <c r="CB459" s="152"/>
      <c r="CC459" s="152"/>
      <c r="CD459" s="152"/>
      <c r="CE459" s="152"/>
      <c r="CF459" s="152"/>
      <c r="CG459" s="152"/>
      <c r="CH459" s="152"/>
      <c r="CI459" s="152"/>
      <c r="CJ459" s="152"/>
      <c r="CK459" s="152"/>
      <c r="CL459" s="152"/>
      <c r="CM459" s="152"/>
      <c r="CN459" s="152"/>
      <c r="CO459" s="152"/>
      <c r="CP459" s="152"/>
      <c r="CQ459" s="152"/>
      <c r="CR459" s="152"/>
      <c r="CS459" s="152"/>
      <c r="CT459" s="152"/>
      <c r="CU459" s="152"/>
      <c r="CV459" s="152"/>
      <c r="CW459" s="152"/>
      <c r="CX459" s="152"/>
      <c r="CY459" s="152"/>
      <c r="CZ459" s="152"/>
      <c r="DA459" s="152"/>
      <c r="DB459" s="152"/>
      <c r="DC459" s="152"/>
      <c r="DD459" s="152"/>
      <c r="DE459" s="152"/>
    </row>
    <row r="460" spans="1:109" ht="15" customHeight="1" x14ac:dyDescent="0.2">
      <c r="A460" s="9">
        <f>Input!A460</f>
        <v>8636</v>
      </c>
      <c r="B460" s="9" t="str">
        <f>Input!B460</f>
        <v>FR-18 #27</v>
      </c>
      <c r="C460" s="9">
        <f>Input!O460</f>
        <v>6.7630441937240132E-2</v>
      </c>
      <c r="D460" s="9">
        <f>C460*Input!P460/100</f>
        <v>1.2406904691613777E-3</v>
      </c>
      <c r="E460" s="11">
        <f>Input!M460</f>
        <v>8.9092608913061394E-2</v>
      </c>
      <c r="F460" s="12">
        <f>E460*Input!N460/100</f>
        <v>2.0794029978533068E-5</v>
      </c>
      <c r="G460" s="13">
        <f t="shared" si="1561"/>
        <v>12.284088916932905</v>
      </c>
      <c r="H460" s="12">
        <f>G460*Input!L460/100</f>
        <v>4.8465270653291247E-3</v>
      </c>
      <c r="I460" s="9">
        <v>0.3</v>
      </c>
      <c r="J460" s="21">
        <f>(((C460*$G$4*0.000000001*Input!G460*(234/233))-(I460*0.000000000000001))/Input!F460)*1000000000000</f>
        <v>1.9451354298811772</v>
      </c>
      <c r="K460" s="9">
        <f>J460*Input!P460/100</f>
        <v>3.5683797413614514E-2</v>
      </c>
      <c r="L460" s="14">
        <f t="shared" si="1562"/>
        <v>2.6899809093615758E-2</v>
      </c>
      <c r="M460" s="22">
        <f>L460*Input!P460/100</f>
        <v>4.9348097999537589E-4</v>
      </c>
      <c r="N460" s="9">
        <v>5.0000000000000001E-3</v>
      </c>
      <c r="O460" s="21">
        <f>(((G460*$D$4*0.000000001*Input!G460*(238/236))-(N460*0.000000001))/Input!F460)*1000000</f>
        <v>3.5593515595758143E-2</v>
      </c>
      <c r="P460" s="58">
        <f>O460*Input!N460/100</f>
        <v>8.3074526536967555E-6</v>
      </c>
      <c r="Q460" s="66">
        <f t="shared" si="1563"/>
        <v>2.6556292793155755E-2</v>
      </c>
      <c r="R460" s="67">
        <f>Q460*Input!N460/100</f>
        <v>6.1981836113750342E-6</v>
      </c>
      <c r="S460" s="65">
        <f>Input!S460*0.0000028263/0.000000000155125</f>
        <v>1.0077596242690614</v>
      </c>
      <c r="T460" s="9">
        <f>S460*Input!T460/100</f>
        <v>1.6169204341934418E-2</v>
      </c>
      <c r="U460" s="9">
        <f>S460*1/((U459+U461)/2)</f>
        <v>1.0027590887113578</v>
      </c>
      <c r="V460" s="9">
        <f>U460*Input!T460/100</f>
        <v>1.6088972231712434E-2</v>
      </c>
      <c r="W460" s="3">
        <v>3.0000000000000001E-3</v>
      </c>
      <c r="X460" s="21">
        <f>((($L$4*0.000000001*Input!G460/Input!W460*(232/229))-(W460*0.000000001))/Input!F460)*1000000000</f>
        <v>8.5448132748371597E-2</v>
      </c>
      <c r="Y460" s="21">
        <f>X460*Input!X460/100</f>
        <v>3.4757497906186263E-4</v>
      </c>
      <c r="Z460" s="21">
        <f t="shared" si="1564"/>
        <v>2.0863989095272462E-5</v>
      </c>
      <c r="AA460" s="21">
        <f>Z460*Input!X460/100</f>
        <v>8.4867864746575805E-8</v>
      </c>
      <c r="AB460" s="14">
        <v>0.05</v>
      </c>
      <c r="AC460" s="14">
        <v>0</v>
      </c>
      <c r="AD460" s="21">
        <f>(((Input!G460*$L$4*0.000000001*Input!U460*(230/229))-((AB460*0.000000000000001)+(Input!G460*AC460*0.000000000000001)))/Input!F460)*1000000000000</f>
        <v>6.3089214249997527E-2</v>
      </c>
      <c r="AE460" s="21">
        <f>AD460*Input!V460/100</f>
        <v>1.116544924764503E-3</v>
      </c>
      <c r="AF460" s="21">
        <f t="shared" si="1565"/>
        <v>2.8761441385731397E-3</v>
      </c>
      <c r="AG460" s="21">
        <f>AF460*Input!V460/100</f>
        <v>5.0901634756294943E-5</v>
      </c>
      <c r="AH460" s="9">
        <f t="shared" si="1566"/>
        <v>137.852072556194</v>
      </c>
      <c r="AI460" s="3">
        <f t="shared" si="1567"/>
        <v>2.5032990427742559</v>
      </c>
      <c r="AJ460" s="22">
        <f t="shared" si="1568"/>
        <v>2.7590887113577711</v>
      </c>
      <c r="AK460" s="3">
        <f t="shared" si="1569"/>
        <v>16.088972231712432</v>
      </c>
      <c r="AL460" s="3">
        <f t="shared" si="1570"/>
        <v>0.1083036763065964</v>
      </c>
      <c r="AM460" s="3">
        <f t="shared" si="1571"/>
        <v>1.9169114224563378E-3</v>
      </c>
      <c r="AN460" s="9">
        <f>AL460*1/((AN459+AN461)/2)</f>
        <v>0.10869029303180798</v>
      </c>
      <c r="AO460" s="21">
        <f t="shared" si="1572"/>
        <v>1.9237543112847163E-3</v>
      </c>
      <c r="AP460" s="58">
        <f t="shared" si="1573"/>
        <v>12.5274</v>
      </c>
      <c r="AQ460" s="58">
        <f t="shared" si="1574"/>
        <v>0.28639999999999999</v>
      </c>
      <c r="AR460" s="58">
        <f t="shared" si="1575"/>
        <v>2.286188674425659</v>
      </c>
      <c r="AS460" s="67">
        <f t="shared" si="1576"/>
        <v>7.8565141820735054E-4</v>
      </c>
      <c r="AT460" s="67">
        <f t="shared" si="1577"/>
        <v>3.2010287248504778E-6</v>
      </c>
      <c r="AU460" s="58">
        <v>0.75</v>
      </c>
      <c r="AV460" s="58">
        <f t="shared" si="1578"/>
        <v>0.375</v>
      </c>
      <c r="AW460" s="58">
        <f t="shared" si="1579"/>
        <v>12.463200000000001</v>
      </c>
      <c r="AX460" s="57">
        <f t="shared" si="1580"/>
        <v>0.3148450807</v>
      </c>
      <c r="AY460" s="47">
        <f t="shared" si="1581"/>
        <v>0.32122890077310379</v>
      </c>
      <c r="AZ460" s="9" t="str">
        <f>Input!B460</f>
        <v>FR-18 #27</v>
      </c>
      <c r="BA460" s="48" t="str">
        <f>Input!E460</f>
        <v>577,25</v>
      </c>
      <c r="BB460" s="58">
        <f t="shared" si="1582"/>
        <v>2.8580088907278305</v>
      </c>
      <c r="BC460" s="22">
        <f t="shared" si="1583"/>
        <v>16.665802018980713</v>
      </c>
      <c r="BD460" s="9">
        <f t="shared" si="1584"/>
        <v>12405.2</v>
      </c>
      <c r="BE460" s="49">
        <f t="shared" si="1585"/>
        <v>160.61445038655188</v>
      </c>
      <c r="BF460" s="89">
        <f t="shared" si="1586"/>
        <v>2.5774191280979504</v>
      </c>
      <c r="BG460" s="85"/>
      <c r="BH460" s="85"/>
      <c r="BI460" s="85"/>
      <c r="BJ460" s="85"/>
      <c r="BK460" s="85"/>
      <c r="BL460" s="85"/>
      <c r="BM460" s="90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s="155" customFormat="1" ht="15" customHeight="1" x14ac:dyDescent="0.2">
      <c r="A461" s="138">
        <f>Input!A461</f>
        <v>8307</v>
      </c>
      <c r="B461" s="138" t="str">
        <f>Input!B461</f>
        <v>Hu1-13</v>
      </c>
      <c r="C461" s="138">
        <f>Input!O461</f>
        <v>2.1576929405976313</v>
      </c>
      <c r="D461" s="138">
        <f>C461*Input!P461/100</f>
        <v>7.2864453189701694E-2</v>
      </c>
      <c r="E461" s="139">
        <f>Input!M461</f>
        <v>2.7200023308180583</v>
      </c>
      <c r="F461" s="140">
        <f>E461*Input!N461/100</f>
        <v>1.0944959885968353E-3</v>
      </c>
      <c r="G461" s="141">
        <f t="shared" si="1561"/>
        <v>375.03392137319389</v>
      </c>
      <c r="H461" s="140">
        <f>G461*Input!L461/100</f>
        <v>6.3754668532851472E-2</v>
      </c>
      <c r="I461" s="138">
        <v>0</v>
      </c>
      <c r="J461" s="142">
        <f>(((C461*$G$4*0.000000001*Input!G461*(234/233))-(I461*0.000000000000001))/Input!F461)*1000000000000</f>
        <v>783.29328766618744</v>
      </c>
      <c r="K461" s="138">
        <f>J461*Input!P461/100</f>
        <v>26.451510323406914</v>
      </c>
      <c r="L461" s="143">
        <f t="shared" si="1562"/>
        <v>10.832376799500395</v>
      </c>
      <c r="M461" s="144">
        <f>L461*Input!P461/100</f>
        <v>0.36580516040516436</v>
      </c>
      <c r="N461" s="138">
        <v>0</v>
      </c>
      <c r="O461" s="142">
        <f>(((G461*$D$4*0.000000001*Input!G461*(238/236))-(N461*0.000000001))/Input!F461)*1000000</f>
        <v>13.714575521612367</v>
      </c>
      <c r="P461" s="138">
        <f>O461*Input!N461/100</f>
        <v>5.5185790554813851E-3</v>
      </c>
      <c r="Q461" s="145">
        <f t="shared" si="1563"/>
        <v>10.232433548350851</v>
      </c>
      <c r="R461" s="146">
        <f>Q461*Input!N461/100</f>
        <v>4.1174073071052883E-3</v>
      </c>
      <c r="S461" s="144">
        <f>Input!S461*0.0000028263/0.000000000155125</f>
        <v>1.0049867765986842</v>
      </c>
      <c r="T461" s="138">
        <f>S461*Input!T461/100</f>
        <v>6.6896395994949275E-3</v>
      </c>
      <c r="U461" s="144">
        <f>S461</f>
        <v>1.0049867765986842</v>
      </c>
      <c r="V461" s="138">
        <f>U461*Input!T461/100</f>
        <v>6.6896395994949275E-3</v>
      </c>
      <c r="W461" s="147">
        <v>0</v>
      </c>
      <c r="X461" s="142">
        <f>((($L$4*0.000000001*Input!G461/Input!W461*(232/229))-(W461*0.000000001))/Input!F461)*1000000000</f>
        <v>0.91493566620267852</v>
      </c>
      <c r="Y461" s="142">
        <f>X461*Input!X461/100</f>
        <v>1.3766317871358215E-2</v>
      </c>
      <c r="Z461" s="142">
        <f t="shared" si="1564"/>
        <v>2.2340111069182276E-4</v>
      </c>
      <c r="AA461" s="142">
        <f>Z461*Input!X461/100</f>
        <v>3.3613409294253516E-6</v>
      </c>
      <c r="AB461" s="143">
        <v>0</v>
      </c>
      <c r="AC461" s="143">
        <v>0</v>
      </c>
      <c r="AD461" s="142">
        <f>(((Input!G461*$L$4*0.000000001*Input!U461*(230/229))-((AB461*0.000000000000001)+(Input!G461*AC461*0.000000000000001)))/Input!F461)*1000000000000</f>
        <v>223.65357446249683</v>
      </c>
      <c r="AE461" s="142">
        <f>AD461*Input!V461/100</f>
        <v>1.053824027771483</v>
      </c>
      <c r="AF461" s="142">
        <f t="shared" si="1565"/>
        <v>10.196036278281381</v>
      </c>
      <c r="AG461" s="142">
        <f>AF461*Input!V461/100</f>
        <v>4.8042281657717859E-2</v>
      </c>
      <c r="AH461" s="138">
        <f t="shared" si="1566"/>
        <v>45640.042910738273</v>
      </c>
      <c r="AI461" s="147">
        <f t="shared" si="1567"/>
        <v>719.59480412212667</v>
      </c>
      <c r="AJ461" s="144">
        <f t="shared" si="1568"/>
        <v>4.9867765986841839</v>
      </c>
      <c r="AK461" s="147">
        <f t="shared" si="1569"/>
        <v>6.6896395994949271</v>
      </c>
      <c r="AL461" s="147">
        <f t="shared" si="1570"/>
        <v>0.99644295075091538</v>
      </c>
      <c r="AM461" s="147">
        <f t="shared" si="1571"/>
        <v>4.7121878671379522E-3</v>
      </c>
      <c r="AN461" s="138">
        <f>AF461/Q461</f>
        <v>0.99644295075091538</v>
      </c>
      <c r="AO461" s="142">
        <f t="shared" si="1572"/>
        <v>4.7121878671379522E-3</v>
      </c>
      <c r="AP461" s="138">
        <f t="shared" si="1573"/>
        <v>497.94639999999998</v>
      </c>
      <c r="AQ461" s="138" t="e">
        <f t="shared" si="1574"/>
        <v>#VALUE!</v>
      </c>
      <c r="AR461" s="138" t="e">
        <f t="shared" si="1575"/>
        <v>#VALUE!</v>
      </c>
      <c r="AS461" s="146">
        <f t="shared" si="1576"/>
        <v>2.1832647105519492E-5</v>
      </c>
      <c r="AT461" s="146">
        <f t="shared" si="1577"/>
        <v>3.2861613377130613E-7</v>
      </c>
      <c r="AU461" s="138">
        <v>0.75</v>
      </c>
      <c r="AV461" s="138">
        <f t="shared" si="1578"/>
        <v>0.375</v>
      </c>
      <c r="AW461" s="138">
        <f t="shared" si="1579"/>
        <v>497.94470000000001</v>
      </c>
      <c r="AX461" s="148">
        <f t="shared" si="1580"/>
        <v>209.45321346910001</v>
      </c>
      <c r="AY461" s="148">
        <f t="shared" si="1581"/>
        <v>106.30664454921406</v>
      </c>
      <c r="AZ461" s="138" t="str">
        <f>Input!B461</f>
        <v>Hu1-13</v>
      </c>
      <c r="BA461" s="149">
        <f>Input!E461</f>
        <v>0</v>
      </c>
      <c r="BB461" s="138">
        <f t="shared" si="1582"/>
        <v>20.371377144046676</v>
      </c>
      <c r="BC461" s="144">
        <f t="shared" si="1583"/>
        <v>29.870264437437292</v>
      </c>
      <c r="BD461" s="138">
        <f t="shared" si="1584"/>
        <v>497886.7</v>
      </c>
      <c r="BE461" s="150">
        <f t="shared" si="1585"/>
        <v>53153.322274607031</v>
      </c>
      <c r="BF461" s="151">
        <f t="shared" si="1586"/>
        <v>21.34908646466446</v>
      </c>
      <c r="BG461" s="152"/>
      <c r="BH461" s="152"/>
      <c r="BI461" s="152"/>
      <c r="BJ461" s="152"/>
      <c r="BK461" s="152"/>
      <c r="BL461" s="152"/>
      <c r="BM461" s="156"/>
      <c r="BN461" s="152"/>
      <c r="BO461" s="152"/>
      <c r="BP461" s="152"/>
      <c r="BQ461" s="152"/>
      <c r="BR461" s="152"/>
      <c r="BS461" s="152"/>
      <c r="BT461" s="152"/>
      <c r="BU461" s="152"/>
      <c r="BV461" s="152"/>
      <c r="BW461" s="152"/>
      <c r="BX461" s="152"/>
      <c r="BY461" s="152"/>
      <c r="BZ461" s="152"/>
      <c r="CA461" s="152"/>
      <c r="CB461" s="152"/>
      <c r="CC461" s="152"/>
      <c r="CD461" s="152"/>
      <c r="CE461" s="152"/>
      <c r="CF461" s="152"/>
      <c r="CG461" s="152"/>
      <c r="CH461" s="152"/>
      <c r="CI461" s="152"/>
      <c r="CJ461" s="152"/>
      <c r="CK461" s="152"/>
      <c r="CL461" s="152"/>
      <c r="CM461" s="152"/>
      <c r="CN461" s="152"/>
      <c r="CO461" s="152"/>
      <c r="CP461" s="152"/>
      <c r="CQ461" s="152"/>
      <c r="CR461" s="152"/>
      <c r="CS461" s="152"/>
      <c r="CT461" s="152"/>
      <c r="CU461" s="152"/>
      <c r="CV461" s="152"/>
      <c r="CW461" s="152"/>
      <c r="CX461" s="152"/>
      <c r="CY461" s="152"/>
      <c r="CZ461" s="152"/>
      <c r="DA461" s="152"/>
      <c r="DB461" s="152"/>
      <c r="DC461" s="152"/>
      <c r="DD461" s="152"/>
      <c r="DE461" s="152"/>
    </row>
    <row r="462" spans="1:109" ht="15" customHeight="1" x14ac:dyDescent="0.2">
      <c r="A462" s="9"/>
      <c r="B462" s="9"/>
      <c r="C462" s="9"/>
      <c r="D462" s="9"/>
      <c r="E462" s="11"/>
      <c r="F462" s="12"/>
      <c r="G462" s="13"/>
      <c r="H462" s="12"/>
      <c r="I462" s="9"/>
      <c r="J462" s="21"/>
      <c r="K462" s="9"/>
      <c r="L462" s="14"/>
      <c r="M462" s="22"/>
      <c r="N462" s="9"/>
      <c r="O462" s="21"/>
      <c r="P462" s="58"/>
      <c r="Q462" s="66"/>
      <c r="R462" s="67"/>
      <c r="S462" s="65"/>
      <c r="T462" s="9"/>
      <c r="U462" s="9"/>
      <c r="V462" s="9"/>
      <c r="W462" s="3"/>
      <c r="X462" s="21"/>
      <c r="Y462" s="21"/>
      <c r="Z462" s="21"/>
      <c r="AA462" s="21"/>
      <c r="AB462" s="14"/>
      <c r="AC462" s="14"/>
      <c r="AD462" s="21"/>
      <c r="AE462" s="21"/>
      <c r="AF462" s="21"/>
      <c r="AG462" s="21"/>
      <c r="AH462" s="9"/>
      <c r="AI462" s="3"/>
      <c r="AJ462" s="22"/>
      <c r="AK462" s="3"/>
      <c r="AL462" s="3"/>
      <c r="AM462" s="3"/>
      <c r="AN462" s="9"/>
      <c r="AO462" s="21"/>
      <c r="AP462" s="58"/>
      <c r="AQ462" s="58"/>
      <c r="AR462" s="58"/>
      <c r="AS462" s="67"/>
      <c r="AT462" s="67"/>
      <c r="AU462" s="58"/>
      <c r="AV462" s="58"/>
      <c r="AW462" s="58"/>
      <c r="AX462" s="57"/>
      <c r="AY462" s="47"/>
      <c r="AZ462" s="9"/>
      <c r="BA462" s="48"/>
      <c r="BB462" s="58"/>
      <c r="BC462" s="22"/>
      <c r="BD462" s="9"/>
      <c r="BE462" s="49"/>
      <c r="BF462" s="89"/>
      <c r="BG462" s="85"/>
      <c r="BH462" s="85"/>
      <c r="BI462" s="85"/>
      <c r="BJ462" s="85"/>
      <c r="BK462" s="85"/>
      <c r="BL462" s="85"/>
      <c r="BM462" s="90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</row>
    <row r="463" spans="1:109" s="155" customFormat="1" ht="15" customHeight="1" x14ac:dyDescent="0.2">
      <c r="A463" s="138">
        <f>Input!A463</f>
        <v>8307</v>
      </c>
      <c r="B463" s="138" t="str">
        <f>Input!B463</f>
        <v>Hu1-13</v>
      </c>
      <c r="C463" s="138">
        <f>Input!O463</f>
        <v>2.0825535175674004</v>
      </c>
      <c r="D463" s="138">
        <f>C463*Input!P463/100</f>
        <v>4.6075493216434955E-2</v>
      </c>
      <c r="E463" s="139">
        <f>Input!M463</f>
        <v>2.7202811274895131</v>
      </c>
      <c r="F463" s="140">
        <f>E463*Input!N463/100</f>
        <v>7.6870147850380006E-4</v>
      </c>
      <c r="G463" s="141">
        <f t="shared" ref="G463:G475" si="1587">E463*137.88</f>
        <v>375.07236185825406</v>
      </c>
      <c r="H463" s="140">
        <f>G463*Input!L463/100</f>
        <v>4.0553479633355483E-2</v>
      </c>
      <c r="I463" s="138">
        <v>0</v>
      </c>
      <c r="J463" s="142">
        <f>(((C463*$G$4*0.000000001*Input!G463*(234/233))-(I463*0.000000000000001))/Input!F463)*1000000000000</f>
        <v>756.01590978201625</v>
      </c>
      <c r="K463" s="138">
        <f>J463*Input!P463/100</f>
        <v>16.726487760740497</v>
      </c>
      <c r="L463" s="143">
        <f t="shared" ref="L463:L475" si="1588">(J463/234)*602200000000*0.0000028263/(365.2425*24*60)</f>
        <v>10.455150491045645</v>
      </c>
      <c r="M463" s="144">
        <f>L463*Input!P463/100</f>
        <v>0.23131516739587915</v>
      </c>
      <c r="N463" s="138">
        <v>0</v>
      </c>
      <c r="O463" s="142">
        <f>(((G463*$D$4*0.000000001*Input!G463*(238/236))-(N463*0.000000001))/Input!F463)*1000000</f>
        <v>13.715981247615806</v>
      </c>
      <c r="P463" s="138">
        <f>O463*Input!N463/100</f>
        <v>3.8758843553434574E-3</v>
      </c>
      <c r="Q463" s="145">
        <f t="shared" ref="Q463:Q475" si="1589">(O463/238.05)*602200000000000000*0.00000000015512/(365.2425*24*60)</f>
        <v>10.233482359369079</v>
      </c>
      <c r="R463" s="146">
        <f>Q463*Input!N463/100</f>
        <v>2.8917941386261714E-3</v>
      </c>
      <c r="S463" s="144">
        <f>Input!S463*0.0000028263/0.000000000155125</f>
        <v>1.000814446460492</v>
      </c>
      <c r="T463" s="138">
        <f>S463*Input!T463/100</f>
        <v>3.641305333408955E-3</v>
      </c>
      <c r="U463" s="144">
        <f>S463</f>
        <v>1.000814446460492</v>
      </c>
      <c r="V463" s="138">
        <f>U463*Input!T463/100</f>
        <v>3.641305333408955E-3</v>
      </c>
      <c r="W463" s="147">
        <v>0</v>
      </c>
      <c r="X463" s="142">
        <f>((($L$4*0.000000001*Input!G463/Input!W463*(232/229))-(W463*0.000000001))/Input!F463)*1000000000</f>
        <v>0.91949871346127365</v>
      </c>
      <c r="Y463" s="142">
        <f>X463*Input!X463/100</f>
        <v>1.2779347247131782E-2</v>
      </c>
      <c r="Z463" s="142">
        <f t="shared" ref="Z463:Z475" si="1590">(X463/232)*6.022E+23*0.000000001*0.000000000049475/(365.2425*24*60)</f>
        <v>2.245152762701965E-4</v>
      </c>
      <c r="AA463" s="142">
        <f>Z463*Input!X463/100</f>
        <v>3.1203509431157105E-6</v>
      </c>
      <c r="AB463" s="143">
        <v>0</v>
      </c>
      <c r="AC463" s="143">
        <v>0</v>
      </c>
      <c r="AD463" s="142">
        <f>(((Input!G463*$L$4*0.000000001*Input!U463*(230/229))-((AB463*0.000000000000001)+(Input!G463*AC463*0.000000000000001)))/Input!F463)*1000000000000</f>
        <v>224.42595218162933</v>
      </c>
      <c r="AE463" s="142">
        <f>AD463*Input!V463/100</f>
        <v>0.94018724244312024</v>
      </c>
      <c r="AF463" s="142">
        <f t="shared" ref="AF463:AF475" si="1591">(AD463/230)*602200000000*0.0000091577/(365.2425*24*60)</f>
        <v>10.231247838229562</v>
      </c>
      <c r="AG463" s="142">
        <f>AF463*Input!V463/100</f>
        <v>4.2861748377443609E-2</v>
      </c>
      <c r="AH463" s="138">
        <f t="shared" ref="AH463:AH475" si="1592">AF463/Z463</f>
        <v>45570.386159009526</v>
      </c>
      <c r="AI463" s="147">
        <f t="shared" ref="AI463:AI475" si="1593">AH463*SQRT((AG463/AF463)^2+(AA463/Z463)^2)</f>
        <v>661.49191923163073</v>
      </c>
      <c r="AJ463" s="144">
        <f t="shared" ref="AJ463:AJ475" si="1594">(U463-1)*1000</f>
        <v>0.81444646049200209</v>
      </c>
      <c r="AK463" s="147">
        <f t="shared" ref="AK463:AK475" si="1595">V463*1000</f>
        <v>3.6413053334089551</v>
      </c>
      <c r="AL463" s="147">
        <f t="shared" ref="AL463:AL475" si="1596">AF463/Q463</f>
        <v>0.9997816460652349</v>
      </c>
      <c r="AM463" s="147">
        <f t="shared" ref="AM463:AM475" si="1597">AL463*SQRT((R463/Q463)^2+(AG463/AF463)^2)</f>
        <v>4.1979010970374904E-3</v>
      </c>
      <c r="AN463" s="138">
        <f>AF463/Q463</f>
        <v>0.9997816460652349</v>
      </c>
      <c r="AO463" s="142">
        <f t="shared" ref="AO463:AO475" si="1598">AN463*SQRT((R463/Q463)^2+(AG463/AF463)^2)</f>
        <v>4.1979010970374904E-3</v>
      </c>
      <c r="AP463" s="138">
        <f t="shared" ref="AP463:AP475" si="1599">ThU_Alter_Kombi(AN463,U463)</f>
        <v>718.83240000000001</v>
      </c>
      <c r="AQ463" s="138" t="e">
        <f t="shared" ref="AQ463:AQ475" si="1600">Montealter(AN463,AO463,U463,V463)</f>
        <v>#VALUE!</v>
      </c>
      <c r="AR463" s="138" t="e">
        <f t="shared" ref="AR463:AR475" si="1601">(AQ463/AP463)*100</f>
        <v>#VALUE!</v>
      </c>
      <c r="AS463" s="146">
        <f t="shared" ref="AS463:AS475" si="1602">Z463/Q463</f>
        <v>2.193928404680794E-5</v>
      </c>
      <c r="AT463" s="146">
        <f t="shared" ref="AT463:AT475" si="1603">AS463*SQRT((Y463/X463)^2+(P463/O463)^2)</f>
        <v>3.049788670968175E-7</v>
      </c>
      <c r="AU463" s="138">
        <v>0.75</v>
      </c>
      <c r="AV463" s="138">
        <f t="shared" ref="AV463:AV475" si="1604">AU463/2</f>
        <v>0.375</v>
      </c>
      <c r="AW463" s="138">
        <f t="shared" ref="AW463:AW475" si="1605">marincorr_age(AN463,U463,AS463,AU463)</f>
        <v>718.8306</v>
      </c>
      <c r="AX463" s="148">
        <f t="shared" ref="AX463:AX475" si="1606">marincorr_age_error(AN463, AO463, U463, V463, AS463, AT463, AU463, AV463)</f>
        <v>316.53423780870003</v>
      </c>
      <c r="AY463" s="148">
        <f t="shared" ref="AY463:AY475" si="1607">SQRT(((AU463*EXP(-0.0000091577*AW463*1000))/(0.0000091577*(EXP(-0.0000091577*AW463*1000)+(AJ463/1000)*EXP(-(0.0000091577-0.0000028263)*AW463*1000)-AS463*AU463*EXP(-0.0000091577*AW463*1000))))^2*AT463^2+((AS463*EXP(-0.0000091577*AW463*1000))/(0.0000091577*(EXP(-0.0000091577*AW463*1000)+(AJ463/1000)*EXP(-(0.0000091577-0.0000028263)*AW463*1000)-AS463*AU463*EXP(-0.0000091577*AW463*1000))))^2*AV463^2+((0.0000091577/(0.0000091577-0.0000028263))*(EXP(-(0.0000091577-0.0000028263)*AW463*1000)-1)/(0.0000091577*(EXP(-0.0000091577*AW463*1000)+(AJ463/1000)*EXP(-(0.0000091577-0.0000028263)*AW463*1000)-AS463*AU463*EXP(-0.0000091577*AW463*1000))))^2*T463^2+(1/(0.0000091577*(EXP(-0.0000091577*AW463*1000)+(AJ463/1000)*EXP(-(0.0000091577-0.0000028263)*AW463*1000)-AS463*AU463*EXP(-0.0000091577*AW463*1000))))^2*AO463^2)/1000</f>
        <v>524.75452342423489</v>
      </c>
      <c r="AZ463" s="138" t="str">
        <f>Input!B463</f>
        <v>Hu1-13</v>
      </c>
      <c r="BA463" s="149">
        <f>Input!E463</f>
        <v>0</v>
      </c>
      <c r="BB463" s="138">
        <f t="shared" ref="BB463:BB475" si="1608">((U463-1)*EXP(0.0000028263*AW463*1000))*1000</f>
        <v>6.2113877345687278</v>
      </c>
      <c r="BC463" s="144">
        <f t="shared" ref="BC463:BC475" si="1609">SQRT((EXP(0.0000028263*AW463*1000)*V463)^2+((U463-1)*0.0000028263*EXP(0.0000028263*AW463*1000)*AX463*1000)^2)*1000</f>
        <v>28.320969531629924</v>
      </c>
      <c r="BD463" s="138">
        <f t="shared" ref="BD463:BD475" si="1610">AW463*1000-58</f>
        <v>718772.6</v>
      </c>
      <c r="BE463" s="150">
        <f t="shared" ref="BE463:BE475" si="1611">AY463/2*1000</f>
        <v>262377.26171211747</v>
      </c>
      <c r="BF463" s="151">
        <f t="shared" ref="BF463:BF475" si="1612">AY463/AW463*100</f>
        <v>73.001138713938289</v>
      </c>
      <c r="BG463" s="152"/>
      <c r="BH463" s="152"/>
      <c r="BI463" s="152"/>
      <c r="BJ463" s="152"/>
      <c r="BK463" s="152"/>
      <c r="BL463" s="152"/>
      <c r="BM463" s="156"/>
      <c r="BN463" s="152"/>
      <c r="BO463" s="152"/>
      <c r="BP463" s="152"/>
      <c r="BQ463" s="152"/>
      <c r="BR463" s="152"/>
      <c r="BS463" s="152"/>
      <c r="BT463" s="152"/>
      <c r="BU463" s="152"/>
      <c r="BV463" s="152"/>
      <c r="BW463" s="152"/>
      <c r="BX463" s="152"/>
      <c r="BY463" s="152"/>
      <c r="BZ463" s="152"/>
      <c r="CA463" s="152"/>
      <c r="CB463" s="152"/>
      <c r="CC463" s="152"/>
      <c r="CD463" s="152"/>
      <c r="CE463" s="152"/>
      <c r="CF463" s="152"/>
      <c r="CG463" s="152"/>
      <c r="CH463" s="152"/>
      <c r="CI463" s="152"/>
      <c r="CJ463" s="152"/>
      <c r="CK463" s="152"/>
      <c r="CL463" s="152"/>
      <c r="CM463" s="152"/>
      <c r="CN463" s="152"/>
      <c r="CO463" s="152"/>
      <c r="CP463" s="152"/>
      <c r="CQ463" s="152"/>
      <c r="CR463" s="152"/>
      <c r="CS463" s="152"/>
      <c r="CT463" s="152"/>
      <c r="CU463" s="152"/>
      <c r="CV463" s="152"/>
      <c r="CW463" s="152"/>
      <c r="CX463" s="152"/>
      <c r="CY463" s="152"/>
      <c r="CZ463" s="152"/>
      <c r="DA463" s="152"/>
      <c r="DB463" s="152"/>
      <c r="DC463" s="152"/>
      <c r="DD463" s="152"/>
      <c r="DE463" s="152"/>
    </row>
    <row r="464" spans="1:109" ht="15" customHeight="1" x14ac:dyDescent="0.2">
      <c r="A464" s="9">
        <f>Input!A464</f>
        <v>8610</v>
      </c>
      <c r="B464" s="9" t="str">
        <f>Input!B464</f>
        <v>HD-CG1</v>
      </c>
      <c r="C464" s="9">
        <f>Input!O464</f>
        <v>0.82132862304358012</v>
      </c>
      <c r="D464" s="9">
        <f>C464*Input!P464/100</f>
        <v>3.193874642452698E-3</v>
      </c>
      <c r="E464" s="11">
        <f>Input!M464</f>
        <v>0.46363291301182502</v>
      </c>
      <c r="F464" s="12">
        <f>E464*Input!N464/100</f>
        <v>3.5994955954753217E-5</v>
      </c>
      <c r="G464" s="13">
        <f t="shared" si="1587"/>
        <v>63.925706046070431</v>
      </c>
      <c r="H464" s="12">
        <f>G464*Input!L464/100</f>
        <v>7.077417706188859E-3</v>
      </c>
      <c r="I464" s="9">
        <v>0.3</v>
      </c>
      <c r="J464" s="21">
        <f>(((C464*$G$4*0.000000001*Input!G464*(234/233))-(I464*0.000000000000001))/Input!F464)*1000000000000</f>
        <v>16.99307320170395</v>
      </c>
      <c r="K464" s="9">
        <f>J464*Input!P464/100</f>
        <v>6.6080426364715825E-2</v>
      </c>
      <c r="L464" s="14">
        <f t="shared" si="1588"/>
        <v>0.23500185026581807</v>
      </c>
      <c r="M464" s="22">
        <f>L464*Input!P464/100</f>
        <v>9.138442633499172E-4</v>
      </c>
      <c r="N464" s="9">
        <v>5.0000000000000001E-3</v>
      </c>
      <c r="O464" s="21">
        <f>(((G464*$D$4*0.000000001*Input!G464*(238/236))-(N464*0.000000001))/Input!F464)*1000000</f>
        <v>0.13321795926584701</v>
      </c>
      <c r="P464" s="58">
        <f>O464*Input!N464/100</f>
        <v>1.0342610374673659E-5</v>
      </c>
      <c r="Q464" s="66">
        <f t="shared" si="1589"/>
        <v>9.9393810146479175E-2</v>
      </c>
      <c r="R464" s="67">
        <f>Q464*Input!N464/100</f>
        <v>7.7166131178145501E-6</v>
      </c>
      <c r="S464" s="65">
        <f>Input!S464*0.0000028263/0.000000000155125</f>
        <v>2.3582288972528844</v>
      </c>
      <c r="T464" s="9">
        <f>S464*Input!T464/100</f>
        <v>3.7779031419275899E-3</v>
      </c>
      <c r="U464" s="9">
        <f>S464*1/((U463+U465)/2)</f>
        <v>2.3619940337654985</v>
      </c>
      <c r="V464" s="9">
        <f>U464*Input!T464/100</f>
        <v>3.783934923268817E-3</v>
      </c>
      <c r="W464" s="3">
        <v>3.0000000000000001E-3</v>
      </c>
      <c r="X464" s="21">
        <f>((($L$4*0.000000001*Input!G464/Input!W464*(232/229))-(W464*0.000000001))/Input!F464)*1000000000</f>
        <v>5.1010113964526269</v>
      </c>
      <c r="Y464" s="21">
        <f>X464*Input!X464/100</f>
        <v>1.0840043433774468E-2</v>
      </c>
      <c r="Z464" s="21">
        <f t="shared" si="1590"/>
        <v>1.2455210281055132E-3</v>
      </c>
      <c r="AA464" s="21">
        <f>Z464*Input!X464/100</f>
        <v>2.646828441068076E-6</v>
      </c>
      <c r="AB464" s="14">
        <v>0.05</v>
      </c>
      <c r="AC464" s="14">
        <v>0</v>
      </c>
      <c r="AD464" s="21">
        <f>(((Input!G464*$L$4*0.000000001*Input!U464*(230/229))-((AB464*0.000000000000001)+(Input!G464*AC464*0.000000000000001)))/Input!F464)*1000000000000</f>
        <v>4.6312347266028349E-2</v>
      </c>
      <c r="AE464" s="21">
        <f>AD464*Input!V464/100</f>
        <v>6.4397492539885581E-4</v>
      </c>
      <c r="AF464" s="21">
        <f t="shared" si="1591"/>
        <v>2.111311540589625E-3</v>
      </c>
      <c r="AG464" s="21">
        <f>AF464*Input!V464/100</f>
        <v>2.9357866143880004E-5</v>
      </c>
      <c r="AH464" s="9">
        <f t="shared" si="1592"/>
        <v>1.6951231596635614</v>
      </c>
      <c r="AI464" s="3">
        <f t="shared" si="1593"/>
        <v>2.3844425766702124E-2</v>
      </c>
      <c r="AJ464" s="22">
        <f t="shared" si="1594"/>
        <v>1361.9940337654984</v>
      </c>
      <c r="AK464" s="3">
        <f t="shared" si="1595"/>
        <v>3.7839349232688169</v>
      </c>
      <c r="AL464" s="3">
        <f t="shared" si="1596"/>
        <v>2.1241881536467229E-2</v>
      </c>
      <c r="AM464" s="3">
        <f t="shared" si="1597"/>
        <v>2.9537376317409633E-4</v>
      </c>
      <c r="AN464" s="9">
        <f>AL464*1/((AN463+AN465)/2)</f>
        <v>2.1271091306148685E-2</v>
      </c>
      <c r="AO464" s="21">
        <f t="shared" si="1598"/>
        <v>2.9577993244763498E-4</v>
      </c>
      <c r="AP464" s="58">
        <f t="shared" si="1599"/>
        <v>0.98699999999999999</v>
      </c>
      <c r="AQ464" s="58">
        <f t="shared" si="1600"/>
        <v>1.4E-2</v>
      </c>
      <c r="AR464" s="58">
        <f t="shared" si="1601"/>
        <v>1.4184397163120568</v>
      </c>
      <c r="AS464" s="67">
        <f t="shared" si="1602"/>
        <v>1.2531172980188176E-2</v>
      </c>
      <c r="AT464" s="67">
        <f t="shared" si="1603"/>
        <v>2.6647476496440802E-5</v>
      </c>
      <c r="AU464" s="58">
        <v>0.75</v>
      </c>
      <c r="AV464" s="58">
        <f t="shared" si="1604"/>
        <v>0.375</v>
      </c>
      <c r="AW464" s="58">
        <f t="shared" si="1605"/>
        <v>0.55220000000000002</v>
      </c>
      <c r="AX464" s="57">
        <f t="shared" si="1606"/>
        <v>0.22263474929999999</v>
      </c>
      <c r="AY464" s="47">
        <f t="shared" si="1607"/>
        <v>0.2183592408717972</v>
      </c>
      <c r="AZ464" s="9" t="str">
        <f>Input!B464</f>
        <v>HD-CG1</v>
      </c>
      <c r="BA464" s="48">
        <f>Input!E464</f>
        <v>0</v>
      </c>
      <c r="BB464" s="58">
        <f t="shared" si="1608"/>
        <v>1364.1213340982081</v>
      </c>
      <c r="BC464" s="22">
        <f t="shared" si="1609"/>
        <v>3.8858319047386112</v>
      </c>
      <c r="BD464" s="9">
        <f t="shared" si="1610"/>
        <v>494.20000000000005</v>
      </c>
      <c r="BE464" s="49">
        <f t="shared" si="1611"/>
        <v>109.1796204358986</v>
      </c>
      <c r="BF464" s="89">
        <f t="shared" si="1612"/>
        <v>39.543506133972691</v>
      </c>
      <c r="BG464" s="85"/>
      <c r="BH464" s="85"/>
      <c r="BI464" s="85"/>
      <c r="BJ464" s="85"/>
      <c r="BK464" s="85"/>
      <c r="BL464" s="85"/>
      <c r="BM464" s="90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s="155" customFormat="1" ht="15" customHeight="1" x14ac:dyDescent="0.2">
      <c r="A465" s="138">
        <f>Input!A465</f>
        <v>8307</v>
      </c>
      <c r="B465" s="138" t="str">
        <f>Input!B465</f>
        <v>Hu1-13</v>
      </c>
      <c r="C465" s="138">
        <f>Input!O465</f>
        <v>2.0472559256981455</v>
      </c>
      <c r="D465" s="138">
        <f>C465*Input!P465/100</f>
        <v>4.0249568904008569E-2</v>
      </c>
      <c r="E465" s="139">
        <f>Input!M465</f>
        <v>2.7197531308464789</v>
      </c>
      <c r="F465" s="140">
        <f>E465*Input!N465/100</f>
        <v>5.561881396225699E-4</v>
      </c>
      <c r="G465" s="141">
        <f t="shared" si="1587"/>
        <v>374.99956168111248</v>
      </c>
      <c r="H465" s="140">
        <f>G465*Input!L465/100</f>
        <v>5.2177221453235473E-2</v>
      </c>
      <c r="I465" s="138">
        <v>0</v>
      </c>
      <c r="J465" s="142">
        <f>(((C465*$G$4*0.000000001*Input!G465*(234/233))-(I465*0.000000000000001))/Input!F465)*1000000000000</f>
        <v>743.20205371299176</v>
      </c>
      <c r="K465" s="138">
        <f>J465*Input!P465/100</f>
        <v>14.611540206103324</v>
      </c>
      <c r="L465" s="143">
        <f t="shared" si="1588"/>
        <v>10.277944175889026</v>
      </c>
      <c r="M465" s="144">
        <f>L465*Input!P465/100</f>
        <v>0.2020669800518109</v>
      </c>
      <c r="N465" s="138">
        <v>0</v>
      </c>
      <c r="O465" s="142">
        <f>(((G465*$D$4*0.000000001*Input!G465*(238/236))-(N465*0.000000001))/Input!F465)*1000000</f>
        <v>13.71331902569268</v>
      </c>
      <c r="P465" s="138">
        <f>O465*Input!N465/100</f>
        <v>2.8043668046360392E-3</v>
      </c>
      <c r="Q465" s="145">
        <f t="shared" si="1589"/>
        <v>10.231496077775716</v>
      </c>
      <c r="R465" s="146">
        <f>Q465*Input!N465/100</f>
        <v>2.0923357728730983E-3</v>
      </c>
      <c r="S465" s="144">
        <f>Input!S465*0.0000028263/0.000000000155125</f>
        <v>0.99599745360463077</v>
      </c>
      <c r="T465" s="138">
        <f>S465*Input!T465/100</f>
        <v>3.5651262507511929E-3</v>
      </c>
      <c r="U465" s="144">
        <f>S465</f>
        <v>0.99599745360463077</v>
      </c>
      <c r="V465" s="138">
        <f>U465*Input!T465/100</f>
        <v>3.5651262507511929E-3</v>
      </c>
      <c r="W465" s="147">
        <v>0</v>
      </c>
      <c r="X465" s="142">
        <f>((($L$4*0.000000001*Input!G465/Input!W465*(232/229))-(W465*0.000000001))/Input!F465)*1000000000</f>
        <v>0.9537475314644247</v>
      </c>
      <c r="Y465" s="142">
        <f>X465*Input!X465/100</f>
        <v>8.776742513084676E-3</v>
      </c>
      <c r="Z465" s="142">
        <f t="shared" si="1590"/>
        <v>2.3287785766735794E-4</v>
      </c>
      <c r="AA465" s="142">
        <f>Z465*Input!X465/100</f>
        <v>2.1430293933310394E-6</v>
      </c>
      <c r="AB465" s="143">
        <v>0</v>
      </c>
      <c r="AC465" s="143">
        <v>0</v>
      </c>
      <c r="AD465" s="142">
        <f>(((Input!G465*$L$4*0.000000001*Input!U465*(230/229))-((AB465*0.000000000000001)+(Input!G465*AC465*0.000000000000001)))/Input!F465)*1000000000000</f>
        <v>223.86401801020187</v>
      </c>
      <c r="AE465" s="142">
        <f>AD465*Input!V465/100</f>
        <v>0.9738074954505993</v>
      </c>
      <c r="AF465" s="142">
        <f t="shared" si="1591"/>
        <v>10.205630088941852</v>
      </c>
      <c r="AG465" s="142">
        <f>AF465*Input!V465/100</f>
        <v>4.4394446078220726E-2</v>
      </c>
      <c r="AH465" s="138">
        <f t="shared" si="1592"/>
        <v>43823.960728458544</v>
      </c>
      <c r="AI465" s="147">
        <f t="shared" si="1593"/>
        <v>446.07145531423367</v>
      </c>
      <c r="AJ465" s="144">
        <f t="shared" si="1594"/>
        <v>-4.0025463953692331</v>
      </c>
      <c r="AK465" s="147">
        <f t="shared" si="1595"/>
        <v>3.5651262507511929</v>
      </c>
      <c r="AL465" s="147">
        <f t="shared" si="1596"/>
        <v>0.997471925059909</v>
      </c>
      <c r="AM465" s="147">
        <f t="shared" si="1597"/>
        <v>4.3437906024007041E-3</v>
      </c>
      <c r="AN465" s="138">
        <f>AF465/Q465</f>
        <v>0.997471925059909</v>
      </c>
      <c r="AO465" s="142">
        <f t="shared" si="1598"/>
        <v>4.3437906024007041E-3</v>
      </c>
      <c r="AP465" s="138" t="str">
        <f t="shared" si="1599"/>
        <v>Out of range</v>
      </c>
      <c r="AQ465" s="138" t="e">
        <f t="shared" si="1600"/>
        <v>#VALUE!</v>
      </c>
      <c r="AR465" s="138" t="e">
        <f t="shared" si="1601"/>
        <v>#VALUE!</v>
      </c>
      <c r="AS465" s="146">
        <f t="shared" si="1602"/>
        <v>2.2760880314776467E-5</v>
      </c>
      <c r="AT465" s="146">
        <f t="shared" si="1603"/>
        <v>2.0950586957493494E-7</v>
      </c>
      <c r="AU465" s="138">
        <v>0.75</v>
      </c>
      <c r="AV465" s="138">
        <f t="shared" si="1604"/>
        <v>0.375</v>
      </c>
      <c r="AW465" s="138" t="str">
        <f t="shared" si="1605"/>
        <v>Out of range</v>
      </c>
      <c r="AX465" s="148">
        <f t="shared" si="1606"/>
        <v>286.56087836619997</v>
      </c>
      <c r="AY465" s="148" t="e">
        <f t="shared" si="1607"/>
        <v>#VALUE!</v>
      </c>
      <c r="AZ465" s="138" t="str">
        <f>Input!B465</f>
        <v>Hu1-13</v>
      </c>
      <c r="BA465" s="149">
        <f>Input!E465</f>
        <v>0</v>
      </c>
      <c r="BB465" s="138" t="e">
        <f t="shared" si="1608"/>
        <v>#VALUE!</v>
      </c>
      <c r="BC465" s="144" t="e">
        <f t="shared" si="1609"/>
        <v>#VALUE!</v>
      </c>
      <c r="BD465" s="138" t="e">
        <f t="shared" si="1610"/>
        <v>#VALUE!</v>
      </c>
      <c r="BE465" s="150" t="e">
        <f t="shared" si="1611"/>
        <v>#VALUE!</v>
      </c>
      <c r="BF465" s="151" t="e">
        <f t="shared" si="1612"/>
        <v>#VALUE!</v>
      </c>
      <c r="BG465" s="152"/>
      <c r="BH465" s="152"/>
      <c r="BI465" s="152"/>
      <c r="BJ465" s="152"/>
      <c r="BK465" s="152"/>
      <c r="BL465" s="152"/>
      <c r="BM465" s="156"/>
      <c r="BN465" s="152"/>
      <c r="BO465" s="152"/>
      <c r="BP465" s="152"/>
      <c r="BQ465" s="152"/>
      <c r="BR465" s="152"/>
      <c r="BS465" s="152"/>
      <c r="BT465" s="152"/>
      <c r="BU465" s="152"/>
      <c r="BV465" s="152"/>
      <c r="BW465" s="152"/>
      <c r="BX465" s="152"/>
      <c r="BY465" s="152"/>
      <c r="BZ465" s="152"/>
      <c r="CA465" s="152"/>
      <c r="CB465" s="152"/>
      <c r="CC465" s="152"/>
      <c r="CD465" s="152"/>
      <c r="CE465" s="152"/>
      <c r="CF465" s="152"/>
      <c r="CG465" s="152"/>
      <c r="CH465" s="152"/>
      <c r="CI465" s="152"/>
      <c r="CJ465" s="152"/>
      <c r="CK465" s="152"/>
      <c r="CL465" s="152"/>
      <c r="CM465" s="152"/>
      <c r="CN465" s="152"/>
      <c r="CO465" s="152"/>
      <c r="CP465" s="152"/>
      <c r="CQ465" s="152"/>
      <c r="CR465" s="152"/>
      <c r="CS465" s="152"/>
      <c r="CT465" s="152"/>
      <c r="CU465" s="152"/>
      <c r="CV465" s="152"/>
      <c r="CW465" s="152"/>
      <c r="CX465" s="152"/>
      <c r="CY465" s="152"/>
      <c r="CZ465" s="152"/>
      <c r="DA465" s="152"/>
      <c r="DB465" s="152"/>
      <c r="DC465" s="152"/>
      <c r="DD465" s="152"/>
      <c r="DE465" s="152"/>
    </row>
    <row r="466" spans="1:109" ht="15" customHeight="1" x14ac:dyDescent="0.2">
      <c r="A466" s="9">
        <f>Input!A466</f>
        <v>8611</v>
      </c>
      <c r="B466" s="9" t="str">
        <f>Input!B466</f>
        <v>HD-CG2</v>
      </c>
      <c r="C466" s="9">
        <f>Input!O466</f>
        <v>0.83883564340803918</v>
      </c>
      <c r="D466" s="9">
        <f>C466*Input!P466/100</f>
        <v>3.6714880062394839E-3</v>
      </c>
      <c r="E466" s="11">
        <f>Input!M466</f>
        <v>0.47306774867017337</v>
      </c>
      <c r="F466" s="12">
        <f>E466*Input!N466/100</f>
        <v>4.6341650575910807E-5</v>
      </c>
      <c r="G466" s="13">
        <f t="shared" si="1587"/>
        <v>65.2265811866435</v>
      </c>
      <c r="H466" s="12">
        <f>G466*Input!L466/100</f>
        <v>9.1447952222031333E-3</v>
      </c>
      <c r="I466" s="9">
        <v>0.3</v>
      </c>
      <c r="J466" s="21">
        <f>(((C466*$G$4*0.000000001*Input!G466*(234/233))-(I466*0.000000000000001))/Input!F466)*1000000000000</f>
        <v>17.177203846129483</v>
      </c>
      <c r="K466" s="9">
        <f>J466*Input!P466/100</f>
        <v>7.5182663490036813E-2</v>
      </c>
      <c r="L466" s="14">
        <f t="shared" si="1588"/>
        <v>0.23754824323529572</v>
      </c>
      <c r="M466" s="22">
        <f>L466*Input!P466/100</f>
        <v>1.0397215864579095E-3</v>
      </c>
      <c r="N466" s="9">
        <v>5.0000000000000001E-3</v>
      </c>
      <c r="O466" s="21">
        <f>(((G466*$D$4*0.000000001*Input!G466*(238/236))-(N466*0.000000001))/Input!F466)*1000000</f>
        <v>0.13453448042466276</v>
      </c>
      <c r="P466" s="58">
        <f>O466*Input!N466/100</f>
        <v>1.3178978908998109E-5</v>
      </c>
      <c r="Q466" s="66">
        <f t="shared" si="1589"/>
        <v>0.10037606550329652</v>
      </c>
      <c r="R466" s="67">
        <f>Q466*Input!N466/100</f>
        <v>9.8328253549612168E-6</v>
      </c>
      <c r="S466" s="65">
        <f>Input!S466*0.0000028263/0.000000000155125</f>
        <v>2.3586618027418602</v>
      </c>
      <c r="T466" s="9">
        <f>S466*Input!T466/100</f>
        <v>5.182101085907876E-3</v>
      </c>
      <c r="U466" s="9">
        <f>S466*1/((U465+U467)/2)</f>
        <v>2.3659732388237837</v>
      </c>
      <c r="V466" s="9">
        <f>U466*Input!T466/100</f>
        <v>5.1981646863849089E-3</v>
      </c>
      <c r="W466" s="3">
        <v>3.0000000000000001E-3</v>
      </c>
      <c r="X466" s="21">
        <f>((($L$4*0.000000001*Input!G466/Input!W466*(232/229))-(W466*0.000000001))/Input!F466)*1000000000</f>
        <v>5.1025720621308137</v>
      </c>
      <c r="Y466" s="21">
        <f>X466*Input!X466/100</f>
        <v>1.2534881981814327E-2</v>
      </c>
      <c r="Z466" s="21">
        <f t="shared" si="1590"/>
        <v>1.2459020980089006E-3</v>
      </c>
      <c r="AA466" s="21">
        <f>Z466*Input!X466/100</f>
        <v>3.060659520193967E-6</v>
      </c>
      <c r="AB466" s="14">
        <v>0.05</v>
      </c>
      <c r="AC466" s="14">
        <v>0</v>
      </c>
      <c r="AD466" s="21">
        <f>(((Input!G466*$L$4*0.000000001*Input!U466*(230/229))-((AB466*0.000000000000001)+(Input!G466*AC466*0.000000000000001)))/Input!F466)*1000000000000</f>
        <v>4.4937263878153368E-2</v>
      </c>
      <c r="AE466" s="21">
        <f>AD466*Input!V466/100</f>
        <v>7.129895209680966E-4</v>
      </c>
      <c r="AF466" s="21">
        <f t="shared" si="1591"/>
        <v>2.048623518982412E-3</v>
      </c>
      <c r="AG466" s="21">
        <f>AF466*Input!V466/100</f>
        <v>3.2504139669112172E-5</v>
      </c>
      <c r="AH466" s="9">
        <f t="shared" si="1592"/>
        <v>1.6442893243829957</v>
      </c>
      <c r="AI466" s="3">
        <f t="shared" si="1593"/>
        <v>2.6399691765898126E-2</v>
      </c>
      <c r="AJ466" s="22">
        <f t="shared" si="1594"/>
        <v>1365.9732388237837</v>
      </c>
      <c r="AK466" s="3">
        <f t="shared" si="1595"/>
        <v>5.1981646863849091</v>
      </c>
      <c r="AL466" s="3">
        <f t="shared" si="1596"/>
        <v>2.0409482167988859E-2</v>
      </c>
      <c r="AM466" s="3">
        <f t="shared" si="1597"/>
        <v>3.2382977969304811E-4</v>
      </c>
      <c r="AN466" s="9">
        <f>AL466*1/((AN465+AN467)/2)</f>
        <v>2.0380525632928779E-2</v>
      </c>
      <c r="AO466" s="21">
        <f t="shared" si="1598"/>
        <v>3.2337033695501106E-4</v>
      </c>
      <c r="AP466" s="58">
        <f t="shared" si="1599"/>
        <v>0.94399999999999995</v>
      </c>
      <c r="AQ466" s="58">
        <f t="shared" si="1600"/>
        <v>1.5299999999999999E-2</v>
      </c>
      <c r="AR466" s="58">
        <f t="shared" si="1601"/>
        <v>1.620762711864407</v>
      </c>
      <c r="AS466" s="67">
        <f t="shared" si="1602"/>
        <v>1.2412342442013561E-2</v>
      </c>
      <c r="AT466" s="67">
        <f t="shared" si="1603"/>
        <v>3.0516159104019748E-5</v>
      </c>
      <c r="AU466" s="58">
        <v>0.75</v>
      </c>
      <c r="AV466" s="58">
        <f t="shared" si="1604"/>
        <v>0.375</v>
      </c>
      <c r="AW466" s="58">
        <f t="shared" si="1605"/>
        <v>0.51400000000000001</v>
      </c>
      <c r="AX466" s="57">
        <f t="shared" si="1606"/>
        <v>0.21852390729999999</v>
      </c>
      <c r="AY466" s="47">
        <f t="shared" si="1607"/>
        <v>0.21602386735009224</v>
      </c>
      <c r="AZ466" s="9" t="str">
        <f>Input!B466</f>
        <v>HD-CG2</v>
      </c>
      <c r="BA466" s="48">
        <f>Input!E466</f>
        <v>0</v>
      </c>
      <c r="BB466" s="58">
        <f t="shared" si="1608"/>
        <v>1367.9590550750038</v>
      </c>
      <c r="BC466" s="22">
        <f t="shared" si="1609"/>
        <v>5.2738358463302131</v>
      </c>
      <c r="BD466" s="9">
        <f t="shared" si="1610"/>
        <v>456</v>
      </c>
      <c r="BE466" s="49">
        <f t="shared" si="1611"/>
        <v>108.01193367504612</v>
      </c>
      <c r="BF466" s="89">
        <f t="shared" si="1612"/>
        <v>42.027989756827282</v>
      </c>
      <c r="BG466" s="85"/>
      <c r="BH466" s="85"/>
      <c r="BI466" s="85"/>
      <c r="BJ466" s="85"/>
      <c r="BK466" s="85"/>
      <c r="BL466" s="85"/>
      <c r="BM466" s="90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s="155" customFormat="1" ht="15" customHeight="1" x14ac:dyDescent="0.2">
      <c r="A467" s="138">
        <f>Input!A467</f>
        <v>8307</v>
      </c>
      <c r="B467" s="138" t="str">
        <f>Input!B467</f>
        <v>Hu1-13</v>
      </c>
      <c r="C467" s="138">
        <f>Input!O467</f>
        <v>2.0181765299781582</v>
      </c>
      <c r="D467" s="138">
        <f>C467*Input!P467/100</f>
        <v>4.2967917336077334E-2</v>
      </c>
      <c r="E467" s="139">
        <f>Input!M467</f>
        <v>2.7206231580005587</v>
      </c>
      <c r="F467" s="140">
        <f>E467*Input!N467/100</f>
        <v>7.205015627424385E-4</v>
      </c>
      <c r="G467" s="141">
        <f t="shared" si="1587"/>
        <v>375.11952102511702</v>
      </c>
      <c r="H467" s="140">
        <f>G467*Input!L467/100</f>
        <v>3.8243720139589904E-2</v>
      </c>
      <c r="I467" s="138">
        <v>0</v>
      </c>
      <c r="J467" s="142">
        <f>(((C467*$G$4*0.000000001*Input!G467*(234/233))-(I467*0.000000000000001))/Input!F467)*1000000000000</f>
        <v>732.64554910184654</v>
      </c>
      <c r="K467" s="138">
        <f>J467*Input!P467/100</f>
        <v>15.598364624126226</v>
      </c>
      <c r="L467" s="143">
        <f t="shared" si="1588"/>
        <v>10.131955390546182</v>
      </c>
      <c r="M467" s="144">
        <f>L467*Input!P467/100</f>
        <v>0.21571404443917649</v>
      </c>
      <c r="N467" s="138">
        <v>0</v>
      </c>
      <c r="O467" s="142">
        <f>(((G467*$D$4*0.000000001*Input!G467*(238/236))-(N467*0.000000001))/Input!F467)*1000000</f>
        <v>13.717705806165364</v>
      </c>
      <c r="P467" s="138">
        <f>O467*Input!N467/100</f>
        <v>3.6328546427013609E-3</v>
      </c>
      <c r="Q467" s="145">
        <f t="shared" si="1589"/>
        <v>10.234769051088467</v>
      </c>
      <c r="R467" s="146">
        <f>Q467*Input!N467/100</f>
        <v>2.7104698693503036E-3</v>
      </c>
      <c r="S467" s="144">
        <f>Input!S467*0.0000028263/0.000000000155125</f>
        <v>0.99782205714726768</v>
      </c>
      <c r="T467" s="138">
        <f>S467*Input!T467/100</f>
        <v>3.7449363605786112E-3</v>
      </c>
      <c r="U467" s="144">
        <f>S467</f>
        <v>0.99782205714726768</v>
      </c>
      <c r="V467" s="138">
        <f>U467*Input!T467/100</f>
        <v>3.7449363605786112E-3</v>
      </c>
      <c r="W467" s="147">
        <v>0</v>
      </c>
      <c r="X467" s="142">
        <f>((($L$4*0.000000001*Input!G467/Input!W467*(232/229))-(W467*0.000000001))/Input!F467)*1000000000</f>
        <v>0.94393472377031962</v>
      </c>
      <c r="Y467" s="142">
        <f>X467*Input!X467/100</f>
        <v>1.1872323110359698E-2</v>
      </c>
      <c r="Z467" s="142">
        <f t="shared" si="1590"/>
        <v>2.3048185080168756E-4</v>
      </c>
      <c r="AA467" s="142">
        <f>Z467*Input!X467/100</f>
        <v>2.8988816015387599E-6</v>
      </c>
      <c r="AB467" s="143">
        <v>0</v>
      </c>
      <c r="AC467" s="143">
        <v>0</v>
      </c>
      <c r="AD467" s="142">
        <f>(((Input!G467*$L$4*0.000000001*Input!U467*(230/229))-((AB467*0.000000000000001)+(Input!G467*AC467*0.000000000000001)))/Input!F467)*1000000000000</f>
        <v>225.70869781032991</v>
      </c>
      <c r="AE467" s="142">
        <f>AD467*Input!V467/100</f>
        <v>1.2121367751002634</v>
      </c>
      <c r="AF467" s="142">
        <f t="shared" si="1591"/>
        <v>10.289726317714946</v>
      </c>
      <c r="AG467" s="142">
        <f>AF467*Input!V467/100</f>
        <v>5.525952609013049E-2</v>
      </c>
      <c r="AH467" s="138">
        <f t="shared" si="1592"/>
        <v>44644.410316578411</v>
      </c>
      <c r="AI467" s="147">
        <f t="shared" si="1593"/>
        <v>610.55836692778371</v>
      </c>
      <c r="AJ467" s="144">
        <f t="shared" si="1594"/>
        <v>-2.1779428527323175</v>
      </c>
      <c r="AK467" s="147">
        <f t="shared" si="1595"/>
        <v>3.744936360578611</v>
      </c>
      <c r="AL467" s="147">
        <f t="shared" si="1596"/>
        <v>1.0053696635803067</v>
      </c>
      <c r="AM467" s="147">
        <f t="shared" si="1597"/>
        <v>5.4057570668929579E-3</v>
      </c>
      <c r="AN467" s="138">
        <f>AF467/Q467</f>
        <v>1.0053696635803067</v>
      </c>
      <c r="AO467" s="142">
        <f t="shared" si="1598"/>
        <v>5.4057570668929579E-3</v>
      </c>
      <c r="AP467" s="138" t="str">
        <f t="shared" si="1599"/>
        <v>Out of range</v>
      </c>
      <c r="AQ467" s="138" t="e">
        <f t="shared" si="1600"/>
        <v>#VALUE!</v>
      </c>
      <c r="AR467" s="138" t="e">
        <f t="shared" si="1601"/>
        <v>#VALUE!</v>
      </c>
      <c r="AS467" s="146">
        <f t="shared" si="1602"/>
        <v>2.2519496986321917E-5</v>
      </c>
      <c r="AT467" s="146">
        <f t="shared" si="1603"/>
        <v>2.8330137434107969E-7</v>
      </c>
      <c r="AU467" s="138">
        <v>0.75</v>
      </c>
      <c r="AV467" s="138">
        <f t="shared" si="1604"/>
        <v>0.375</v>
      </c>
      <c r="AW467" s="138" t="str">
        <f t="shared" si="1605"/>
        <v>Out of range</v>
      </c>
      <c r="AX467" s="148">
        <f t="shared" si="1606"/>
        <v>213.16514786370001</v>
      </c>
      <c r="AY467" s="148" t="e">
        <f t="shared" si="1607"/>
        <v>#VALUE!</v>
      </c>
      <c r="AZ467" s="138" t="str">
        <f>Input!B467</f>
        <v>Hu1-13</v>
      </c>
      <c r="BA467" s="149">
        <f>Input!E467</f>
        <v>0</v>
      </c>
      <c r="BB467" s="138" t="e">
        <f t="shared" si="1608"/>
        <v>#VALUE!</v>
      </c>
      <c r="BC467" s="144" t="e">
        <f t="shared" si="1609"/>
        <v>#VALUE!</v>
      </c>
      <c r="BD467" s="138" t="e">
        <f t="shared" si="1610"/>
        <v>#VALUE!</v>
      </c>
      <c r="BE467" s="150" t="e">
        <f t="shared" si="1611"/>
        <v>#VALUE!</v>
      </c>
      <c r="BF467" s="151" t="e">
        <f t="shared" si="1612"/>
        <v>#VALUE!</v>
      </c>
      <c r="BG467" s="152"/>
      <c r="BH467" s="152"/>
      <c r="BI467" s="152"/>
      <c r="BJ467" s="152"/>
      <c r="BK467" s="152"/>
      <c r="BL467" s="152"/>
      <c r="BM467" s="156"/>
      <c r="BN467" s="152"/>
      <c r="BO467" s="152"/>
      <c r="BP467" s="152"/>
      <c r="BQ467" s="152"/>
      <c r="BR467" s="152"/>
      <c r="BS467" s="152"/>
      <c r="BT467" s="152"/>
      <c r="BU467" s="152"/>
      <c r="BV467" s="152"/>
      <c r="BW467" s="152"/>
      <c r="BX467" s="152"/>
      <c r="BY467" s="152"/>
      <c r="BZ467" s="152"/>
      <c r="CA467" s="152"/>
      <c r="CB467" s="152"/>
      <c r="CC467" s="152"/>
      <c r="CD467" s="152"/>
      <c r="CE467" s="152"/>
      <c r="CF467" s="152"/>
      <c r="CG467" s="152"/>
      <c r="CH467" s="152"/>
      <c r="CI467" s="152"/>
      <c r="CJ467" s="152"/>
      <c r="CK467" s="152"/>
      <c r="CL467" s="152"/>
      <c r="CM467" s="152"/>
      <c r="CN467" s="152"/>
      <c r="CO467" s="152"/>
      <c r="CP467" s="152"/>
      <c r="CQ467" s="152"/>
      <c r="CR467" s="152"/>
      <c r="CS467" s="152"/>
      <c r="CT467" s="152"/>
      <c r="CU467" s="152"/>
      <c r="CV467" s="152"/>
      <c r="CW467" s="152"/>
      <c r="CX467" s="152"/>
      <c r="CY467" s="152"/>
      <c r="CZ467" s="152"/>
      <c r="DA467" s="152"/>
      <c r="DB467" s="152"/>
      <c r="DC467" s="152"/>
      <c r="DD467" s="152"/>
      <c r="DE467" s="152"/>
    </row>
    <row r="468" spans="1:109" ht="15" customHeight="1" x14ac:dyDescent="0.2">
      <c r="A468" s="9">
        <f>Input!A468</f>
        <v>8612</v>
      </c>
      <c r="B468" s="9" t="str">
        <f>Input!B468</f>
        <v>HD-CG3</v>
      </c>
      <c r="C468" s="9">
        <f>Input!O468</f>
        <v>0.79130259058859009</v>
      </c>
      <c r="D468" s="9">
        <f>C468*Input!P468/100</f>
        <v>3.3070902283705707E-3</v>
      </c>
      <c r="E468" s="11">
        <f>Input!M468</f>
        <v>0.44752679624030151</v>
      </c>
      <c r="F468" s="12">
        <f>E468*Input!N468/100</f>
        <v>4.0321612289729737E-5</v>
      </c>
      <c r="G468" s="13">
        <f t="shared" si="1587"/>
        <v>61.704994665612773</v>
      </c>
      <c r="H468" s="12">
        <f>G468*Input!L468/100</f>
        <v>7.0553788574517851E-3</v>
      </c>
      <c r="I468" s="9">
        <v>0.3</v>
      </c>
      <c r="J468" s="21">
        <f>(((C468*$G$4*0.000000001*Input!G468*(234/233))-(I468*0.000000000000001))/Input!F468)*1000000000000</f>
        <v>17.017220830850196</v>
      </c>
      <c r="K468" s="9">
        <f>J468*Input!P468/100</f>
        <v>7.1120056212463867E-2</v>
      </c>
      <c r="L468" s="14">
        <f t="shared" si="1588"/>
        <v>0.23533579442421382</v>
      </c>
      <c r="M468" s="22">
        <f>L468*Input!P468/100</f>
        <v>9.8353868088216657E-4</v>
      </c>
      <c r="N468" s="9">
        <v>5.0000000000000001E-3</v>
      </c>
      <c r="O468" s="21">
        <f>(((G468*$D$4*0.000000001*Input!G468*(238/236))-(N468*0.000000001))/Input!F468)*1000000</f>
        <v>0.13365883166457196</v>
      </c>
      <c r="P468" s="58">
        <f>O468*Input!N468/100</f>
        <v>1.2042495856680038E-5</v>
      </c>
      <c r="Q468" s="66">
        <f t="shared" si="1589"/>
        <v>9.9722744681576214E-2</v>
      </c>
      <c r="R468" s="67">
        <f>Q468*Input!N468/100</f>
        <v>8.9848962817393841E-6</v>
      </c>
      <c r="S468" s="65">
        <f>Input!S468*0.0000028263/0.000000000155125</f>
        <v>2.3530276571630497</v>
      </c>
      <c r="T468" s="9">
        <f>S468*Input!T468/100</f>
        <v>4.6111915231147205E-3</v>
      </c>
      <c r="U468" s="9">
        <f>S468*1/((U467+U469)/2)</f>
        <v>2.357264425236941</v>
      </c>
      <c r="V468" s="9">
        <f>U468*Input!T468/100</f>
        <v>4.6194942512905908E-3</v>
      </c>
      <c r="W468" s="3">
        <v>3.0000000000000001E-3</v>
      </c>
      <c r="X468" s="21">
        <f>((($L$4*0.000000001*Input!G468/Input!W468*(232/229))-(W468*0.000000001))/Input!F468)*1000000000</f>
        <v>4.9485110912469601</v>
      </c>
      <c r="Y468" s="21">
        <f>X468*Input!X468/100</f>
        <v>1.1757509284362495E-2</v>
      </c>
      <c r="Z468" s="21">
        <f t="shared" si="1590"/>
        <v>1.2082848170556306E-3</v>
      </c>
      <c r="AA468" s="21">
        <f>Z468*Input!X468/100</f>
        <v>2.8708473503907991E-6</v>
      </c>
      <c r="AB468" s="14">
        <v>0.05</v>
      </c>
      <c r="AC468" s="14">
        <v>0</v>
      </c>
      <c r="AD468" s="21">
        <f>(((Input!G468*$L$4*0.000000001*Input!U468*(230/229))-((AB468*0.000000000000001)+(Input!G468*AC468*0.000000000000001)))/Input!F468)*1000000000000</f>
        <v>4.4411277953543951E-2</v>
      </c>
      <c r="AE468" s="21">
        <f>AD468*Input!V468/100</f>
        <v>6.714520743348806E-4</v>
      </c>
      <c r="AF468" s="21">
        <f t="shared" si="1591"/>
        <v>2.0246445971964684E-3</v>
      </c>
      <c r="AG468" s="21">
        <f>AF468*Input!V468/100</f>
        <v>3.0610508799150544E-5</v>
      </c>
      <c r="AH468" s="9">
        <f t="shared" si="1592"/>
        <v>1.6756352216112071</v>
      </c>
      <c r="AI468" s="3">
        <f t="shared" si="1593"/>
        <v>2.564477473132367E-2</v>
      </c>
      <c r="AJ468" s="22">
        <f t="shared" si="1594"/>
        <v>1357.264425236941</v>
      </c>
      <c r="AK468" s="3">
        <f t="shared" si="1595"/>
        <v>4.6194942512905905</v>
      </c>
      <c r="AL468" s="3">
        <f t="shared" si="1596"/>
        <v>2.030273638838705E-2</v>
      </c>
      <c r="AM468" s="3">
        <f t="shared" si="1597"/>
        <v>3.0696159071950816E-4</v>
      </c>
      <c r="AN468" s="9">
        <f>AL468*1/((AN467+AN469)/2)</f>
        <v>2.0176183342391341E-2</v>
      </c>
      <c r="AO468" s="21">
        <f t="shared" si="1598"/>
        <v>3.0504820704717415E-4</v>
      </c>
      <c r="AP468" s="58">
        <f t="shared" si="1599"/>
        <v>0.93789999999999996</v>
      </c>
      <c r="AQ468" s="58">
        <f t="shared" si="1600"/>
        <v>1.4999999999999999E-2</v>
      </c>
      <c r="AR468" s="58">
        <f t="shared" si="1601"/>
        <v>1.5993176244802219</v>
      </c>
      <c r="AS468" s="67">
        <f t="shared" si="1602"/>
        <v>1.2116441649433074E-2</v>
      </c>
      <c r="AT468" s="67">
        <f t="shared" si="1603"/>
        <v>2.880898178416734E-5</v>
      </c>
      <c r="AU468" s="58">
        <v>0.75</v>
      </c>
      <c r="AV468" s="58">
        <f t="shared" si="1604"/>
        <v>0.375</v>
      </c>
      <c r="AW468" s="58">
        <f t="shared" si="1605"/>
        <v>0.51670000000000005</v>
      </c>
      <c r="AX468" s="57">
        <f t="shared" si="1606"/>
        <v>0.20086725080000001</v>
      </c>
      <c r="AY468" s="47">
        <f t="shared" si="1607"/>
        <v>0.21160120660357498</v>
      </c>
      <c r="AZ468" s="9" t="str">
        <f>Input!B468</f>
        <v>HD-CG3</v>
      </c>
      <c r="BA468" s="48">
        <f>Input!E468</f>
        <v>0</v>
      </c>
      <c r="BB468" s="58">
        <f t="shared" si="1608"/>
        <v>1359.247953237362</v>
      </c>
      <c r="BC468" s="22">
        <f t="shared" si="1609"/>
        <v>4.6901603985254328</v>
      </c>
      <c r="BD468" s="9">
        <f t="shared" si="1610"/>
        <v>458.70000000000005</v>
      </c>
      <c r="BE468" s="49">
        <f t="shared" si="1611"/>
        <v>105.80060330178749</v>
      </c>
      <c r="BF468" s="89">
        <f t="shared" si="1612"/>
        <v>40.952430153585247</v>
      </c>
      <c r="BG468" s="85"/>
      <c r="BH468" s="85"/>
      <c r="BI468" s="85"/>
      <c r="BJ468" s="85"/>
      <c r="BK468" s="85"/>
      <c r="BL468" s="85"/>
      <c r="BM468" s="90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s="155" customFormat="1" ht="15" customHeight="1" x14ac:dyDescent="0.2">
      <c r="A469" s="138">
        <f>Input!A469</f>
        <v>8307</v>
      </c>
      <c r="B469" s="138" t="str">
        <f>Input!B469</f>
        <v>Hu1-13</v>
      </c>
      <c r="C469" s="138">
        <f>Input!O469</f>
        <v>2.0520493694807764</v>
      </c>
      <c r="D469" s="138">
        <f>C469*Input!P469/100</f>
        <v>4.7190852329815541E-2</v>
      </c>
      <c r="E469" s="139">
        <f>Input!M469</f>
        <v>2.7196019282596047</v>
      </c>
      <c r="F469" s="140">
        <f>E469*Input!N469/100</f>
        <v>6.1019668636752089E-4</v>
      </c>
      <c r="G469" s="141">
        <f t="shared" si="1587"/>
        <v>374.97871386843428</v>
      </c>
      <c r="H469" s="140">
        <f>G469*Input!L469/100</f>
        <v>5.259527137982313E-2</v>
      </c>
      <c r="I469" s="138">
        <v>0</v>
      </c>
      <c r="J469" s="142">
        <f>(((C469*$G$4*0.000000001*Input!G469*(234/233))-(I469*0.000000000000001))/Input!F469)*1000000000000</f>
        <v>744.94218655075338</v>
      </c>
      <c r="K469" s="138">
        <f>J469*Input!P469/100</f>
        <v>17.131389352811489</v>
      </c>
      <c r="L469" s="143">
        <f t="shared" si="1588"/>
        <v>10.30200894814819</v>
      </c>
      <c r="M469" s="144">
        <f>L469*Input!P469/100</f>
        <v>0.23691466209485557</v>
      </c>
      <c r="N469" s="138">
        <v>0</v>
      </c>
      <c r="O469" s="142">
        <f>(((G469*$D$4*0.000000001*Input!G469*(238/236))-(N469*0.000000001))/Input!F469)*1000000</f>
        <v>13.712556644251585</v>
      </c>
      <c r="P469" s="138">
        <f>O469*Input!N469/100</f>
        <v>3.076684326115292E-3</v>
      </c>
      <c r="Q469" s="145">
        <f t="shared" si="1589"/>
        <v>10.2309272656078</v>
      </c>
      <c r="R469" s="146">
        <f>Q469*Input!N469/100</f>
        <v>2.2955116523012981E-3</v>
      </c>
      <c r="S469" s="144">
        <f>Input!S469*0.0000028263/0.000000000155125</f>
        <v>0.99858329472710639</v>
      </c>
      <c r="T469" s="138">
        <f>S469*Input!T469/100</f>
        <v>5.0394594617236147E-3</v>
      </c>
      <c r="U469" s="144">
        <f>S469</f>
        <v>0.99858329472710639</v>
      </c>
      <c r="V469" s="138">
        <f>U469*Input!T469/100</f>
        <v>5.0394594617236147E-3</v>
      </c>
      <c r="W469" s="147">
        <v>0</v>
      </c>
      <c r="X469" s="142">
        <f>((($L$4*0.000000001*Input!G469/Input!W469*(232/229))-(W469*0.000000001))/Input!F469)*1000000000</f>
        <v>0.90694881061175925</v>
      </c>
      <c r="Y469" s="142">
        <f>X469*Input!X469/100</f>
        <v>1.0480772231547131E-2</v>
      </c>
      <c r="Z469" s="142">
        <f t="shared" si="1590"/>
        <v>2.2145094908390127E-4</v>
      </c>
      <c r="AA469" s="142">
        <f>Z469*Input!X469/100</f>
        <v>2.5591046932877656E-6</v>
      </c>
      <c r="AB469" s="143">
        <v>0</v>
      </c>
      <c r="AC469" s="143">
        <v>0</v>
      </c>
      <c r="AD469" s="142">
        <f>(((Input!G469*$L$4*0.000000001*Input!U469*(230/229))-((AB469*0.000000000000001)+(Input!G469*AC469*0.000000000000001)))/Input!F469)*1000000000000</f>
        <v>226.02915564669294</v>
      </c>
      <c r="AE469" s="142">
        <f>AD469*Input!V469/100</f>
        <v>0.69988572024832763</v>
      </c>
      <c r="AF469" s="142">
        <f t="shared" si="1591"/>
        <v>10.304335517380407</v>
      </c>
      <c r="AG469" s="142">
        <f>AF469*Input!V469/100</f>
        <v>3.1906756739538029E-2</v>
      </c>
      <c r="AH469" s="138">
        <f t="shared" si="1592"/>
        <v>46531.006347037131</v>
      </c>
      <c r="AI469" s="147">
        <f t="shared" si="1593"/>
        <v>556.68453326980284</v>
      </c>
      <c r="AJ469" s="144">
        <f t="shared" si="1594"/>
        <v>-1.4167052728936147</v>
      </c>
      <c r="AK469" s="147">
        <f t="shared" si="1595"/>
        <v>5.0394594617236148</v>
      </c>
      <c r="AL469" s="147">
        <f t="shared" si="1596"/>
        <v>1.0071751318201014</v>
      </c>
      <c r="AM469" s="147">
        <f t="shared" si="1597"/>
        <v>3.1268339651382981E-3</v>
      </c>
      <c r="AN469" s="138">
        <f>AF469/Q469</f>
        <v>1.0071751318201014</v>
      </c>
      <c r="AO469" s="142">
        <f t="shared" si="1598"/>
        <v>3.1268339651382981E-3</v>
      </c>
      <c r="AP469" s="138" t="str">
        <f t="shared" si="1599"/>
        <v>Out of range</v>
      </c>
      <c r="AQ469" s="138" t="e">
        <f t="shared" si="1600"/>
        <v>#VALUE!</v>
      </c>
      <c r="AR469" s="138" t="e">
        <f t="shared" si="1601"/>
        <v>#VALUE!</v>
      </c>
      <c r="AS469" s="146">
        <f t="shared" si="1602"/>
        <v>2.1645247134961943E-5</v>
      </c>
      <c r="AT469" s="146">
        <f t="shared" si="1603"/>
        <v>2.501813311319528E-7</v>
      </c>
      <c r="AU469" s="138">
        <v>0.75</v>
      </c>
      <c r="AV469" s="138">
        <f t="shared" si="1604"/>
        <v>0.375</v>
      </c>
      <c r="AW469" s="138" t="str">
        <f t="shared" si="1605"/>
        <v>Out of range</v>
      </c>
      <c r="AX469" s="148">
        <f t="shared" si="1606"/>
        <v>205.9876374266</v>
      </c>
      <c r="AY469" s="148" t="e">
        <f t="shared" si="1607"/>
        <v>#VALUE!</v>
      </c>
      <c r="AZ469" s="138" t="str">
        <f>Input!B469</f>
        <v>Hu1-13</v>
      </c>
      <c r="BA469" s="149">
        <f>Input!E469</f>
        <v>0</v>
      </c>
      <c r="BB469" s="138" t="e">
        <f t="shared" si="1608"/>
        <v>#VALUE!</v>
      </c>
      <c r="BC469" s="144" t="e">
        <f t="shared" si="1609"/>
        <v>#VALUE!</v>
      </c>
      <c r="BD469" s="138" t="e">
        <f t="shared" si="1610"/>
        <v>#VALUE!</v>
      </c>
      <c r="BE469" s="150" t="e">
        <f t="shared" si="1611"/>
        <v>#VALUE!</v>
      </c>
      <c r="BF469" s="151" t="e">
        <f t="shared" si="1612"/>
        <v>#VALUE!</v>
      </c>
      <c r="BG469" s="152"/>
      <c r="BH469" s="152"/>
      <c r="BI469" s="152"/>
      <c r="BJ469" s="152"/>
      <c r="BK469" s="152"/>
      <c r="BL469" s="152"/>
      <c r="BM469" s="156"/>
      <c r="BN469" s="152"/>
      <c r="BO469" s="152"/>
      <c r="BP469" s="152"/>
      <c r="BQ469" s="152"/>
      <c r="BR469" s="152"/>
      <c r="BS469" s="152"/>
      <c r="BT469" s="152"/>
      <c r="BU469" s="152"/>
      <c r="BV469" s="152"/>
      <c r="BW469" s="152"/>
      <c r="BX469" s="152"/>
      <c r="BY469" s="152"/>
      <c r="BZ469" s="152"/>
      <c r="CA469" s="152"/>
      <c r="CB469" s="152"/>
      <c r="CC469" s="152"/>
      <c r="CD469" s="152"/>
      <c r="CE469" s="152"/>
      <c r="CF469" s="152"/>
      <c r="CG469" s="152"/>
      <c r="CH469" s="152"/>
      <c r="CI469" s="152"/>
      <c r="CJ469" s="152"/>
      <c r="CK469" s="152"/>
      <c r="CL469" s="152"/>
      <c r="CM469" s="152"/>
      <c r="CN469" s="152"/>
      <c r="CO469" s="152"/>
      <c r="CP469" s="152"/>
      <c r="CQ469" s="152"/>
      <c r="CR469" s="152"/>
      <c r="CS469" s="152"/>
      <c r="CT469" s="152"/>
      <c r="CU469" s="152"/>
      <c r="CV469" s="152"/>
      <c r="CW469" s="152"/>
      <c r="CX469" s="152"/>
      <c r="CY469" s="152"/>
      <c r="CZ469" s="152"/>
      <c r="DA469" s="152"/>
      <c r="DB469" s="152"/>
      <c r="DC469" s="152"/>
      <c r="DD469" s="152"/>
      <c r="DE469" s="152"/>
    </row>
    <row r="470" spans="1:109" ht="15" customHeight="1" x14ac:dyDescent="0.2">
      <c r="A470" s="9">
        <f>Input!A470</f>
        <v>8616</v>
      </c>
      <c r="B470" s="9" t="str">
        <f>Input!B470</f>
        <v>HD-Bu11</v>
      </c>
      <c r="C470" s="9">
        <f>Input!O470</f>
        <v>0.32732269083964233</v>
      </c>
      <c r="D470" s="9">
        <f>C470*Input!P470/100</f>
        <v>1.8918531918221432E-3</v>
      </c>
      <c r="E470" s="11">
        <f>Input!M470</f>
        <v>0.33775965834091204</v>
      </c>
      <c r="F470" s="12">
        <f>E470*Input!N470/100</f>
        <v>4.1122455112798573E-5</v>
      </c>
      <c r="G470" s="13">
        <f t="shared" si="1587"/>
        <v>46.57030169204495</v>
      </c>
      <c r="H470" s="12">
        <f>G470*Input!L470/100</f>
        <v>6.6249891563878102E-3</v>
      </c>
      <c r="I470" s="9">
        <v>0.3</v>
      </c>
      <c r="J470" s="21">
        <f>(((C470*$G$4*0.000000001*Input!G470*(234/233))-(I470*0.000000000000001))/Input!F470)*1000000000000</f>
        <v>6.6203415936689094</v>
      </c>
      <c r="K470" s="9">
        <f>J470*Input!P470/100</f>
        <v>3.8264118942708335E-2</v>
      </c>
      <c r="L470" s="14">
        <f t="shared" si="1588"/>
        <v>9.1554511973028177E-2</v>
      </c>
      <c r="M470" s="22">
        <f>L470*Input!P470/100</f>
        <v>5.2916495112997723E-4</v>
      </c>
      <c r="N470" s="9">
        <v>5.0000000000000001E-3</v>
      </c>
      <c r="O470" s="21">
        <f>(((G470*$D$4*0.000000001*Input!G470*(238/236))-(N470*0.000000001))/Input!F470)*1000000</f>
        <v>9.4879862664185688E-2</v>
      </c>
      <c r="P470" s="58">
        <f>O470*Input!N470/100</f>
        <v>1.1551684155182207E-5</v>
      </c>
      <c r="Q470" s="66">
        <f t="shared" si="1589"/>
        <v>7.0789787715850219E-2</v>
      </c>
      <c r="R470" s="67">
        <f>Q470*Input!N470/100</f>
        <v>8.6187020738023464E-6</v>
      </c>
      <c r="S470" s="65">
        <f>Input!S470*0.0000028263/0.000000000155125</f>
        <v>1.2869235569613524</v>
      </c>
      <c r="T470" s="9">
        <f>S470*Input!T470/100</f>
        <v>6.1681350975717648E-3</v>
      </c>
      <c r="U470" s="9">
        <f>S470*1/((U469+U471)/2)</f>
        <v>1.2834327483720223</v>
      </c>
      <c r="V470" s="9">
        <f>U470*Input!T470/100</f>
        <v>6.1514038948035201E-3</v>
      </c>
      <c r="W470" s="3">
        <v>3.0000000000000001E-3</v>
      </c>
      <c r="X470" s="21">
        <f>((($L$4*0.000000001*Input!G470/Input!W470*(232/229))-(W470*0.000000001))/Input!F470)*1000000000</f>
        <v>16.233559059159859</v>
      </c>
      <c r="Y470" s="21">
        <f>X470*Input!X470/100</f>
        <v>3.408187854006714E-2</v>
      </c>
      <c r="Z470" s="21">
        <f t="shared" si="1590"/>
        <v>3.9637706324744401E-3</v>
      </c>
      <c r="AA470" s="21">
        <f>Z470*Input!X470/100</f>
        <v>8.3218195569043905E-6</v>
      </c>
      <c r="AB470" s="14">
        <v>0.05</v>
      </c>
      <c r="AC470" s="14">
        <v>0</v>
      </c>
      <c r="AD470" s="21">
        <f>(((Input!G470*$L$4*0.000000001*Input!U470*(230/229))-((AB470*0.000000000000001)+(Input!G470*AC470*0.000000000000001)))/Input!F470)*1000000000000</f>
        <v>0.19920648230251339</v>
      </c>
      <c r="AE470" s="21">
        <f>AD470*Input!V470/100</f>
        <v>1.4441439289223635E-3</v>
      </c>
      <c r="AF470" s="21">
        <f t="shared" si="1591"/>
        <v>9.0815294381348249E-3</v>
      </c>
      <c r="AG470" s="21">
        <f>AF470*Input!V470/100</f>
        <v>6.5836389718963763E-5</v>
      </c>
      <c r="AH470" s="9">
        <f t="shared" si="1592"/>
        <v>2.2911339429510713</v>
      </c>
      <c r="AI470" s="3">
        <f t="shared" si="1593"/>
        <v>1.7292032642433081E-2</v>
      </c>
      <c r="AJ470" s="22">
        <f t="shared" si="1594"/>
        <v>283.43274837202227</v>
      </c>
      <c r="AK470" s="3">
        <f t="shared" si="1595"/>
        <v>6.1514038948035203</v>
      </c>
      <c r="AL470" s="3">
        <f t="shared" si="1596"/>
        <v>0.12828869433240891</v>
      </c>
      <c r="AM470" s="3">
        <f t="shared" si="1597"/>
        <v>9.301578068943489E-4</v>
      </c>
      <c r="AN470" s="9">
        <f>AL470*1/((AN469+AN471)/2)</f>
        <v>0.12752694174030468</v>
      </c>
      <c r="AO470" s="21">
        <f t="shared" si="1598"/>
        <v>9.2463471599257515E-4</v>
      </c>
      <c r="AP470" s="58">
        <f t="shared" si="1599"/>
        <v>11.3856</v>
      </c>
      <c r="AQ470" s="58">
        <f t="shared" si="1600"/>
        <v>0.1074</v>
      </c>
      <c r="AR470" s="58">
        <f t="shared" si="1601"/>
        <v>0.94329679595278237</v>
      </c>
      <c r="AS470" s="67">
        <f t="shared" si="1602"/>
        <v>5.5993537491382112E-2</v>
      </c>
      <c r="AT470" s="67">
        <f t="shared" si="1603"/>
        <v>1.1775428483052135E-4</v>
      </c>
      <c r="AU470" s="58">
        <v>0.75</v>
      </c>
      <c r="AV470" s="58">
        <f t="shared" si="1604"/>
        <v>0.375</v>
      </c>
      <c r="AW470" s="58">
        <f t="shared" si="1605"/>
        <v>7.7750000000000004</v>
      </c>
      <c r="AX470" s="57">
        <f t="shared" si="1606"/>
        <v>1.9031722147000001</v>
      </c>
      <c r="AY470" s="47">
        <f t="shared" si="1607"/>
        <v>1.8401503261593533</v>
      </c>
      <c r="AZ470" s="9" t="str">
        <f>Input!B470</f>
        <v>HD-Bu11</v>
      </c>
      <c r="BA470" s="48">
        <f>Input!E470</f>
        <v>0</v>
      </c>
      <c r="BB470" s="58">
        <f t="shared" si="1608"/>
        <v>289.72997205978282</v>
      </c>
      <c r="BC470" s="22">
        <f t="shared" si="1609"/>
        <v>6.4783181132756997</v>
      </c>
      <c r="BD470" s="9">
        <f t="shared" si="1610"/>
        <v>7717</v>
      </c>
      <c r="BE470" s="49">
        <f t="shared" si="1611"/>
        <v>920.0751630796766</v>
      </c>
      <c r="BF470" s="89">
        <f t="shared" si="1612"/>
        <v>23.667528310731232</v>
      </c>
      <c r="BG470" s="85"/>
      <c r="BH470" s="85"/>
      <c r="BI470" s="85"/>
      <c r="BJ470" s="85"/>
      <c r="BK470" s="85"/>
      <c r="BL470" s="85"/>
      <c r="BM470" s="90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s="155" customFormat="1" ht="15" customHeight="1" x14ac:dyDescent="0.2">
      <c r="A471" s="138">
        <f>Input!A471</f>
        <v>8307</v>
      </c>
      <c r="B471" s="138" t="str">
        <f>Input!B471</f>
        <v>Hu1-13</v>
      </c>
      <c r="C471" s="138">
        <f>Input!O471</f>
        <v>2.0321186422895403</v>
      </c>
      <c r="D471" s="138">
        <f>C471*Input!P471/100</f>
        <v>4.3058599141611573E-2</v>
      </c>
      <c r="E471" s="139">
        <f>Input!M471</f>
        <v>2.7195698132934565</v>
      </c>
      <c r="F471" s="140">
        <f>E471*Input!N471/100</f>
        <v>7.6474211609552578E-4</v>
      </c>
      <c r="G471" s="141">
        <f t="shared" si="1587"/>
        <v>374.97428585690176</v>
      </c>
      <c r="H471" s="140">
        <f>G471*Input!L471/100</f>
        <v>5.9843167845648172E-2</v>
      </c>
      <c r="I471" s="138">
        <v>0</v>
      </c>
      <c r="J471" s="142">
        <f>(((C471*$G$4*0.000000001*Input!G471*(234/233))-(I471*0.000000000000001))/Input!F471)*1000000000000</f>
        <v>737.70686379770336</v>
      </c>
      <c r="K471" s="138">
        <f>J471*Input!P471/100</f>
        <v>15.631284252425488</v>
      </c>
      <c r="L471" s="143">
        <f t="shared" si="1588"/>
        <v>10.201949693765252</v>
      </c>
      <c r="M471" s="144">
        <f>L471*Input!P471/100</f>
        <v>0.21616929896957032</v>
      </c>
      <c r="N471" s="138">
        <v>0</v>
      </c>
      <c r="O471" s="142">
        <f>(((G471*$D$4*0.000000001*Input!G471*(238/236))-(N471*0.000000001))/Input!F471)*1000000</f>
        <v>13.712394716769532</v>
      </c>
      <c r="P471" s="138">
        <f>O471*Input!N471/100</f>
        <v>3.8559207787867496E-3</v>
      </c>
      <c r="Q471" s="145">
        <f t="shared" si="1589"/>
        <v>10.23080645164625</v>
      </c>
      <c r="R471" s="146">
        <f>Q471*Input!N471/100</f>
        <v>2.8768993305307976E-3</v>
      </c>
      <c r="S471" s="144">
        <f>Input!S471*0.0000028263/0.000000000155125</f>
        <v>1.006856505050105</v>
      </c>
      <c r="T471" s="138">
        <f>S471*Input!T471/100</f>
        <v>4.836318485694868E-3</v>
      </c>
      <c r="U471" s="144">
        <f>S471</f>
        <v>1.006856505050105</v>
      </c>
      <c r="V471" s="138">
        <f>U471*Input!T471/100</f>
        <v>4.836318485694868E-3</v>
      </c>
      <c r="W471" s="147">
        <v>0</v>
      </c>
      <c r="X471" s="142">
        <f>((($L$4*0.000000001*Input!G471/Input!W471*(232/229))-(W471*0.000000001))/Input!F471)*1000000000</f>
        <v>0.87853987330808458</v>
      </c>
      <c r="Y471" s="142">
        <f>X471*Input!X471/100</f>
        <v>1.0764104993525784E-2</v>
      </c>
      <c r="Z471" s="142">
        <f t="shared" si="1590"/>
        <v>2.1451429945742434E-4</v>
      </c>
      <c r="AA471" s="142">
        <f>Z471*Input!X471/100</f>
        <v>2.6282864467810127E-6</v>
      </c>
      <c r="AB471" s="143">
        <v>0</v>
      </c>
      <c r="AC471" s="143">
        <v>0</v>
      </c>
      <c r="AD471" s="142">
        <f>(((Input!G471*$L$4*0.000000001*Input!U471*(230/229))-((AB471*0.000000000000001)+(Input!G471*AC471*0.000000000000001)))/Input!F471)*1000000000000</f>
        <v>225.48705091572199</v>
      </c>
      <c r="AE471" s="142">
        <f>AD471*Input!V471/100</f>
        <v>0.99760962250521079</v>
      </c>
      <c r="AF471" s="142">
        <f t="shared" si="1591"/>
        <v>10.279621763008757</v>
      </c>
      <c r="AG471" s="142">
        <f>AF471*Input!V471/100</f>
        <v>4.5479549911380229E-2</v>
      </c>
      <c r="AH471" s="138">
        <f t="shared" si="1592"/>
        <v>47920.450007338564</v>
      </c>
      <c r="AI471" s="147">
        <f t="shared" si="1593"/>
        <v>624.23992127161171</v>
      </c>
      <c r="AJ471" s="144">
        <f t="shared" si="1594"/>
        <v>6.856505050105044</v>
      </c>
      <c r="AK471" s="147">
        <f t="shared" si="1595"/>
        <v>4.8363184856948678</v>
      </c>
      <c r="AL471" s="147">
        <f t="shared" si="1596"/>
        <v>1.0047714040523805</v>
      </c>
      <c r="AM471" s="147">
        <f t="shared" si="1597"/>
        <v>4.4543233148377588E-3</v>
      </c>
      <c r="AN471" s="138">
        <f>AF471/Q471</f>
        <v>1.0047714040523805</v>
      </c>
      <c r="AO471" s="142">
        <f t="shared" si="1598"/>
        <v>4.4543233148377588E-3</v>
      </c>
      <c r="AP471" s="138">
        <f t="shared" si="1599"/>
        <v>580.87649999999996</v>
      </c>
      <c r="AQ471" s="138" t="e">
        <f t="shared" si="1600"/>
        <v>#VALUE!</v>
      </c>
      <c r="AR471" s="138" t="e">
        <f t="shared" si="1601"/>
        <v>#VALUE!</v>
      </c>
      <c r="AS471" s="146">
        <f t="shared" si="1602"/>
        <v>2.0967486822400654E-5</v>
      </c>
      <c r="AT471" s="146">
        <f t="shared" si="1603"/>
        <v>2.5696689508408175E-7</v>
      </c>
      <c r="AU471" s="138">
        <v>0.75</v>
      </c>
      <c r="AV471" s="138">
        <f t="shared" si="1604"/>
        <v>0.375</v>
      </c>
      <c r="AW471" s="138">
        <f t="shared" si="1605"/>
        <v>580.87490000000003</v>
      </c>
      <c r="AX471" s="148">
        <f t="shared" si="1606"/>
        <v>276.08778354819998</v>
      </c>
      <c r="AY471" s="148">
        <f t="shared" si="1607"/>
        <v>175.46412477282402</v>
      </c>
      <c r="AZ471" s="138" t="str">
        <f>Input!B471</f>
        <v>Hu1-13</v>
      </c>
      <c r="BA471" s="149">
        <f>Input!E471</f>
        <v>0</v>
      </c>
      <c r="BB471" s="138">
        <f t="shared" si="1608"/>
        <v>35.407532283291083</v>
      </c>
      <c r="BC471" s="144">
        <f t="shared" si="1609"/>
        <v>37.243851566811308</v>
      </c>
      <c r="BD471" s="138">
        <f t="shared" si="1610"/>
        <v>580816.9</v>
      </c>
      <c r="BE471" s="150">
        <f t="shared" si="1611"/>
        <v>87732.062386412013</v>
      </c>
      <c r="BF471" s="151">
        <f t="shared" si="1612"/>
        <v>30.206869804982794</v>
      </c>
      <c r="BG471" s="152"/>
      <c r="BH471" s="152"/>
      <c r="BI471" s="152"/>
      <c r="BJ471" s="152"/>
      <c r="BK471" s="152"/>
      <c r="BL471" s="152"/>
      <c r="BM471" s="156"/>
      <c r="BN471" s="152"/>
      <c r="BO471" s="152"/>
      <c r="BP471" s="152"/>
      <c r="BQ471" s="152"/>
      <c r="BR471" s="152"/>
      <c r="BS471" s="152"/>
      <c r="BT471" s="152"/>
      <c r="BU471" s="152"/>
      <c r="BV471" s="152"/>
      <c r="BW471" s="152"/>
      <c r="BX471" s="152"/>
      <c r="BY471" s="152"/>
      <c r="BZ471" s="152"/>
      <c r="CA471" s="152"/>
      <c r="CB471" s="152"/>
      <c r="CC471" s="152"/>
      <c r="CD471" s="152"/>
      <c r="CE471" s="152"/>
      <c r="CF471" s="152"/>
      <c r="CG471" s="152"/>
      <c r="CH471" s="152"/>
      <c r="CI471" s="152"/>
      <c r="CJ471" s="152"/>
      <c r="CK471" s="152"/>
      <c r="CL471" s="152"/>
      <c r="CM471" s="152"/>
      <c r="CN471" s="152"/>
      <c r="CO471" s="152"/>
      <c r="CP471" s="152"/>
      <c r="CQ471" s="152"/>
      <c r="CR471" s="152"/>
      <c r="CS471" s="152"/>
      <c r="CT471" s="152"/>
      <c r="CU471" s="152"/>
      <c r="CV471" s="152"/>
      <c r="CW471" s="152"/>
      <c r="CX471" s="152"/>
      <c r="CY471" s="152"/>
      <c r="CZ471" s="152"/>
      <c r="DA471" s="152"/>
      <c r="DB471" s="152"/>
      <c r="DC471" s="152"/>
      <c r="DD471" s="152"/>
      <c r="DE471" s="152"/>
    </row>
    <row r="472" spans="1:109" ht="15" customHeight="1" x14ac:dyDescent="0.2">
      <c r="A472" s="9">
        <f>Input!A472</f>
        <v>8617</v>
      </c>
      <c r="B472" s="9" t="str">
        <f>Input!B472</f>
        <v>HD-Bu12</v>
      </c>
      <c r="C472" s="9">
        <f>Input!O472</f>
        <v>0.31103967582684855</v>
      </c>
      <c r="D472" s="9">
        <f>C472*Input!P472/100</f>
        <v>2.5382769841122638E-3</v>
      </c>
      <c r="E472" s="11">
        <f>Input!M472</f>
        <v>0.31860848141211168</v>
      </c>
      <c r="F472" s="12">
        <f>E472*Input!N472/100</f>
        <v>4.3131905162774287E-5</v>
      </c>
      <c r="G472" s="13">
        <f t="shared" si="1587"/>
        <v>43.929737417101954</v>
      </c>
      <c r="H472" s="12">
        <f>G472*Input!L472/100</f>
        <v>7.5771880276195294E-3</v>
      </c>
      <c r="I472" s="9">
        <v>0.3</v>
      </c>
      <c r="J472" s="21">
        <f>(((C472*$G$4*0.000000001*Input!G472*(234/233))-(I472*0.000000000000001))/Input!F472)*1000000000000</f>
        <v>6.6729687248276379</v>
      </c>
      <c r="K472" s="9">
        <f>J472*Input!P472/100</f>
        <v>5.4455570289881662E-2</v>
      </c>
      <c r="L472" s="14">
        <f t="shared" si="1588"/>
        <v>9.2282306942759906E-2</v>
      </c>
      <c r="M472" s="22">
        <f>L472*Input!P472/100</f>
        <v>7.5308095383943218E-4</v>
      </c>
      <c r="N472" s="9">
        <v>5.0000000000000001E-3</v>
      </c>
      <c r="O472" s="21">
        <f>(((G472*$D$4*0.000000001*Input!G472*(238/236))-(N472*0.000000001))/Input!F472)*1000000</f>
        <v>9.4933866142195733E-2</v>
      </c>
      <c r="P472" s="58">
        <f>O472*Input!N472/100</f>
        <v>1.2851756152355331E-5</v>
      </c>
      <c r="Q472" s="66">
        <f t="shared" si="1589"/>
        <v>7.0830079666501303E-2</v>
      </c>
      <c r="R472" s="67">
        <f>Q472*Input!N472/100</f>
        <v>9.5886847246093016E-6</v>
      </c>
      <c r="S472" s="65">
        <f>Input!S472*0.0000028263/0.000000000155125</f>
        <v>1.3009647339951722</v>
      </c>
      <c r="T472" s="9">
        <f>S472*Input!T472/100</f>
        <v>7.6509190047906869E-3</v>
      </c>
      <c r="U472" s="9">
        <f>S472*1/((U471+U473)/2)</f>
        <v>1.2960226395401147</v>
      </c>
      <c r="V472" s="9">
        <f>U472*Input!T472/100</f>
        <v>7.6218547546987158E-3</v>
      </c>
      <c r="W472" s="3">
        <v>3.0000000000000001E-3</v>
      </c>
      <c r="X472" s="21">
        <f>((($L$4*0.000000001*Input!G472/Input!W472*(232/229))-(W472*0.000000001))/Input!F472)*1000000000</f>
        <v>15.323426201190102</v>
      </c>
      <c r="Y472" s="21">
        <f>X472*Input!X472/100</f>
        <v>3.4438878853252565E-2</v>
      </c>
      <c r="Z472" s="21">
        <f t="shared" si="1590"/>
        <v>3.7415422301306563E-3</v>
      </c>
      <c r="AA472" s="21">
        <f>Z472*Input!X472/100</f>
        <v>8.4089888185574673E-6</v>
      </c>
      <c r="AB472" s="14">
        <v>0.05</v>
      </c>
      <c r="AC472" s="14">
        <v>0</v>
      </c>
      <c r="AD472" s="21">
        <f>(((Input!G472*$L$4*0.000000001*Input!U472*(230/229))-((AB472*0.000000000000001)+(Input!G472*AC472*0.000000000000001)))/Input!F472)*1000000000000</f>
        <v>0.2037992158419967</v>
      </c>
      <c r="AE472" s="21">
        <f>AD472*Input!V472/100</f>
        <v>1.868011310569235E-3</v>
      </c>
      <c r="AF472" s="21">
        <f t="shared" si="1591"/>
        <v>9.2909053799126035E-3</v>
      </c>
      <c r="AG472" s="21">
        <f>AF472*Input!V472/100</f>
        <v>8.5159877889622694E-5</v>
      </c>
      <c r="AH472" s="9">
        <f t="shared" si="1592"/>
        <v>2.4831753347838497</v>
      </c>
      <c r="AI472" s="3">
        <f t="shared" si="1593"/>
        <v>2.3434854929743069E-2</v>
      </c>
      <c r="AJ472" s="22">
        <f t="shared" si="1594"/>
        <v>296.02263954011465</v>
      </c>
      <c r="AK472" s="3">
        <f t="shared" si="1595"/>
        <v>7.6218547546987159</v>
      </c>
      <c r="AL472" s="3">
        <f t="shared" si="1596"/>
        <v>0.13117174826935407</v>
      </c>
      <c r="AM472" s="3">
        <f t="shared" si="1597"/>
        <v>1.2024434538158769E-3</v>
      </c>
      <c r="AN472" s="9">
        <f>AL472*1/((AN471+AN473)/2)</f>
        <v>0.13060654178666867</v>
      </c>
      <c r="AO472" s="21">
        <f t="shared" si="1598"/>
        <v>1.1972622402990471E-3</v>
      </c>
      <c r="AP472" s="58">
        <f t="shared" si="1599"/>
        <v>11.554</v>
      </c>
      <c r="AQ472" s="58">
        <f t="shared" si="1600"/>
        <v>0.1166</v>
      </c>
      <c r="AR472" s="58">
        <f t="shared" si="1601"/>
        <v>1.0091743119266054</v>
      </c>
      <c r="AS472" s="67">
        <f t="shared" si="1602"/>
        <v>5.2824199093767198E-2</v>
      </c>
      <c r="AT472" s="67">
        <f t="shared" si="1603"/>
        <v>1.189357681609007E-4</v>
      </c>
      <c r="AU472" s="58">
        <v>0.75</v>
      </c>
      <c r="AV472" s="58">
        <f t="shared" si="1604"/>
        <v>0.375</v>
      </c>
      <c r="AW472" s="58">
        <f t="shared" si="1605"/>
        <v>8.1859999999999999</v>
      </c>
      <c r="AX472" s="57">
        <f t="shared" si="1606"/>
        <v>1.5675663119000001</v>
      </c>
      <c r="AY472" s="47">
        <f t="shared" si="1607"/>
        <v>1.7166579783363876</v>
      </c>
      <c r="AZ472" s="9" t="str">
        <f>Input!B472</f>
        <v>HD-Bu12</v>
      </c>
      <c r="BA472" s="48">
        <f>Input!E472</f>
        <v>0</v>
      </c>
      <c r="BB472" s="58">
        <f t="shared" si="1608"/>
        <v>302.95128837064328</v>
      </c>
      <c r="BC472" s="22">
        <f t="shared" si="1609"/>
        <v>7.9148850490304445</v>
      </c>
      <c r="BD472" s="9">
        <f t="shared" si="1610"/>
        <v>8128</v>
      </c>
      <c r="BE472" s="49">
        <f t="shared" si="1611"/>
        <v>858.32898916819374</v>
      </c>
      <c r="BF472" s="89">
        <f t="shared" si="1612"/>
        <v>20.970656955001068</v>
      </c>
      <c r="BG472" s="85"/>
      <c r="BH472" s="85"/>
      <c r="BI472" s="85"/>
      <c r="BJ472" s="85"/>
      <c r="BK472" s="85"/>
      <c r="BL472" s="85"/>
      <c r="BM472" s="90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s="155" customFormat="1" ht="15" customHeight="1" x14ac:dyDescent="0.2">
      <c r="A473" s="138">
        <f>Input!A473</f>
        <v>8307</v>
      </c>
      <c r="B473" s="138" t="str">
        <f>Input!B473</f>
        <v>Hu1-13</v>
      </c>
      <c r="C473" s="138">
        <f>Input!O473</f>
        <v>2.0706394010060456</v>
      </c>
      <c r="D473" s="138">
        <f>C473*Input!P473/100</f>
        <v>5.5925271947914218E-2</v>
      </c>
      <c r="E473" s="139">
        <f>Input!M473</f>
        <v>2.7204347911590046</v>
      </c>
      <c r="F473" s="140">
        <f>E473*Input!N473/100</f>
        <v>1.0357201738846701E-3</v>
      </c>
      <c r="G473" s="141">
        <f t="shared" si="1587"/>
        <v>375.09354900500352</v>
      </c>
      <c r="H473" s="140">
        <f>G473*Input!L473/100</f>
        <v>0.14066552722160605</v>
      </c>
      <c r="I473" s="138">
        <v>0</v>
      </c>
      <c r="J473" s="142">
        <f>(((C473*$G$4*0.000000001*Input!G473*(234/233))-(I473*0.000000000000001))/Input!F473)*1000000000000</f>
        <v>751.690805243093</v>
      </c>
      <c r="K473" s="138">
        <f>J473*Input!P473/100</f>
        <v>20.302189112957894</v>
      </c>
      <c r="L473" s="143">
        <f t="shared" si="1588"/>
        <v>10.395337439152351</v>
      </c>
      <c r="M473" s="144">
        <f>L473*Input!P473/100</f>
        <v>0.28076451795154073</v>
      </c>
      <c r="N473" s="138">
        <v>0</v>
      </c>
      <c r="O473" s="142">
        <f>(((G473*$D$4*0.000000001*Input!G473*(238/236))-(N473*0.000000001))/Input!F473)*1000000</f>
        <v>13.716756038128404</v>
      </c>
      <c r="P473" s="138">
        <f>O473*Input!N473/100</f>
        <v>5.2222244014499472E-3</v>
      </c>
      <c r="Q473" s="145">
        <f t="shared" si="1589"/>
        <v>10.234060429935067</v>
      </c>
      <c r="R473" s="146">
        <f>Q473*Input!N473/100</f>
        <v>3.8962973427945097E-3</v>
      </c>
      <c r="S473" s="144">
        <f>Input!S473*0.0000028263/0.000000000155125</f>
        <v>1.0007700506971176</v>
      </c>
      <c r="T473" s="138">
        <f>S473*Input!T473/100</f>
        <v>8.7920347708395682E-3</v>
      </c>
      <c r="U473" s="144">
        <f>S473</f>
        <v>1.0007700506971176</v>
      </c>
      <c r="V473" s="138">
        <f>U473*Input!T473/100</f>
        <v>8.7920347708395682E-3</v>
      </c>
      <c r="W473" s="147">
        <v>0</v>
      </c>
      <c r="X473" s="142">
        <f>((($L$4*0.000000001*Input!G473/Input!W473*(232/229))-(W473*0.000000001))/Input!F473)*1000000000</f>
        <v>0.94057044683823587</v>
      </c>
      <c r="Y473" s="142">
        <f>X473*Input!X473/100</f>
        <v>1.6565904492446944E-2</v>
      </c>
      <c r="Z473" s="142">
        <f t="shared" si="1590"/>
        <v>2.2966039063671031E-4</v>
      </c>
      <c r="AA473" s="142">
        <f>Z473*Input!X473/100</f>
        <v>4.0449198779048201E-6</v>
      </c>
      <c r="AB473" s="143">
        <v>0</v>
      </c>
      <c r="AC473" s="143">
        <v>0</v>
      </c>
      <c r="AD473" s="142">
        <f>(((Input!G473*$L$4*0.000000001*Input!U473*(230/229))-((AB473*0.000000000000001)+(Input!G473*AC473*0.000000000000001)))/Input!F473)*1000000000000</f>
        <v>225.35948960844769</v>
      </c>
      <c r="AE473" s="142">
        <f>AD473*Input!V473/100</f>
        <v>2.1723473270720493</v>
      </c>
      <c r="AF473" s="142">
        <f t="shared" si="1591"/>
        <v>10.273806431329845</v>
      </c>
      <c r="AG473" s="142">
        <f>AF473*Input!V473/100</f>
        <v>9.9034107588422612E-2</v>
      </c>
      <c r="AH473" s="138">
        <f t="shared" si="1592"/>
        <v>44734.777306817043</v>
      </c>
      <c r="AI473" s="147">
        <f t="shared" si="1593"/>
        <v>898.18217414588696</v>
      </c>
      <c r="AJ473" s="144">
        <f t="shared" si="1594"/>
        <v>0.77005069711755247</v>
      </c>
      <c r="AK473" s="147">
        <f t="shared" si="1595"/>
        <v>8.7920347708395674</v>
      </c>
      <c r="AL473" s="147">
        <f t="shared" si="1596"/>
        <v>1.00388369813398</v>
      </c>
      <c r="AM473" s="147">
        <f t="shared" si="1597"/>
        <v>9.6844571757128527E-3</v>
      </c>
      <c r="AN473" s="138">
        <f>AF473/Q473</f>
        <v>1.00388369813398</v>
      </c>
      <c r="AO473" s="142">
        <f t="shared" si="1598"/>
        <v>9.6844571757128527E-3</v>
      </c>
      <c r="AP473" s="138" t="str">
        <f t="shared" si="1599"/>
        <v>Out of range</v>
      </c>
      <c r="AQ473" s="138" t="e">
        <f t="shared" si="1600"/>
        <v>#VALUE!</v>
      </c>
      <c r="AR473" s="138" t="e">
        <f t="shared" si="1601"/>
        <v>#VALUE!</v>
      </c>
      <c r="AS473" s="146">
        <f t="shared" si="1602"/>
        <v>2.2440788991722561E-5</v>
      </c>
      <c r="AT473" s="146">
        <f t="shared" si="1603"/>
        <v>3.9533329064942006E-7</v>
      </c>
      <c r="AU473" s="138">
        <v>0.75</v>
      </c>
      <c r="AV473" s="138">
        <f t="shared" si="1604"/>
        <v>0.375</v>
      </c>
      <c r="AW473" s="138" t="str">
        <f t="shared" si="1605"/>
        <v>Out of range</v>
      </c>
      <c r="AX473" s="148">
        <f t="shared" si="1606"/>
        <v>253.73304411730001</v>
      </c>
      <c r="AY473" s="148" t="e">
        <f t="shared" si="1607"/>
        <v>#VALUE!</v>
      </c>
      <c r="AZ473" s="138" t="str">
        <f>Input!B473</f>
        <v>Hu1-13</v>
      </c>
      <c r="BA473" s="149">
        <f>Input!E473</f>
        <v>0</v>
      </c>
      <c r="BB473" s="138" t="e">
        <f t="shared" si="1608"/>
        <v>#VALUE!</v>
      </c>
      <c r="BC473" s="144" t="e">
        <f t="shared" si="1609"/>
        <v>#VALUE!</v>
      </c>
      <c r="BD473" s="138" t="e">
        <f t="shared" si="1610"/>
        <v>#VALUE!</v>
      </c>
      <c r="BE473" s="150" t="e">
        <f t="shared" si="1611"/>
        <v>#VALUE!</v>
      </c>
      <c r="BF473" s="151" t="e">
        <f t="shared" si="1612"/>
        <v>#VALUE!</v>
      </c>
      <c r="BG473" s="152"/>
      <c r="BH473" s="152"/>
      <c r="BI473" s="152"/>
      <c r="BJ473" s="152"/>
      <c r="BK473" s="152"/>
      <c r="BL473" s="152"/>
      <c r="BM473" s="156"/>
      <c r="BN473" s="152"/>
      <c r="BO473" s="152"/>
      <c r="BP473" s="152"/>
      <c r="BQ473" s="152"/>
      <c r="BR473" s="152"/>
      <c r="BS473" s="152"/>
      <c r="BT473" s="152"/>
      <c r="BU473" s="152"/>
      <c r="BV473" s="152"/>
      <c r="BW473" s="152"/>
      <c r="BX473" s="152"/>
      <c r="BY473" s="152"/>
      <c r="BZ473" s="152"/>
      <c r="CA473" s="152"/>
      <c r="CB473" s="152"/>
      <c r="CC473" s="152"/>
      <c r="CD473" s="152"/>
      <c r="CE473" s="152"/>
      <c r="CF473" s="152"/>
      <c r="CG473" s="152"/>
      <c r="CH473" s="152"/>
      <c r="CI473" s="152"/>
      <c r="CJ473" s="152"/>
      <c r="CK473" s="152"/>
      <c r="CL473" s="152"/>
      <c r="CM473" s="152"/>
      <c r="CN473" s="152"/>
      <c r="CO473" s="152"/>
      <c r="CP473" s="152"/>
      <c r="CQ473" s="152"/>
      <c r="CR473" s="152"/>
      <c r="CS473" s="152"/>
      <c r="CT473" s="152"/>
      <c r="CU473" s="152"/>
      <c r="CV473" s="152"/>
      <c r="CW473" s="152"/>
      <c r="CX473" s="152"/>
      <c r="CY473" s="152"/>
      <c r="CZ473" s="152"/>
      <c r="DA473" s="152"/>
      <c r="DB473" s="152"/>
      <c r="DC473" s="152"/>
      <c r="DD473" s="152"/>
      <c r="DE473" s="152"/>
    </row>
    <row r="474" spans="1:109" ht="15" customHeight="1" x14ac:dyDescent="0.2">
      <c r="A474" s="9">
        <f>Input!A474</f>
        <v>8618</v>
      </c>
      <c r="B474" s="9" t="str">
        <f>Input!B474</f>
        <v>HD-Bu13</v>
      </c>
      <c r="C474" s="9">
        <f>Input!O474</f>
        <v>0.31817672395496943</v>
      </c>
      <c r="D474" s="9">
        <f>C474*Input!P474/100</f>
        <v>2.8076883002319821E-3</v>
      </c>
      <c r="E474" s="11">
        <f>Input!M474</f>
        <v>0.32283356576570238</v>
      </c>
      <c r="F474" s="12">
        <f>E474*Input!N474/100</f>
        <v>4.5498013098262957E-5</v>
      </c>
      <c r="G474" s="13">
        <f t="shared" si="1587"/>
        <v>44.512292047775041</v>
      </c>
      <c r="H474" s="12">
        <f>G474*Input!L474/100</f>
        <v>9.8671849358726894E-3</v>
      </c>
      <c r="I474" s="9">
        <v>0.3</v>
      </c>
      <c r="J474" s="21">
        <f>(((C474*$G$4*0.000000001*Input!G474*(234/233))-(I474*0.000000000000001))/Input!F474)*1000000000000</f>
        <v>6.7728797278950212</v>
      </c>
      <c r="K474" s="9">
        <f>J474*Input!P474/100</f>
        <v>5.9765953129810076E-2</v>
      </c>
      <c r="L474" s="14">
        <f t="shared" si="1588"/>
        <v>9.366400349076244E-2</v>
      </c>
      <c r="M474" s="22">
        <f>L474*Input!P474/100</f>
        <v>8.2651968844559443E-4</v>
      </c>
      <c r="N474" s="9">
        <v>5.0000000000000001E-3</v>
      </c>
      <c r="O474" s="21">
        <f>(((G474*$D$4*0.000000001*Input!G474*(238/236))-(N474*0.000000001))/Input!F474)*1000000</f>
        <v>9.5442819576579768E-2</v>
      </c>
      <c r="P474" s="58">
        <f>O474*Input!N474/100</f>
        <v>1.3451075463391961E-5</v>
      </c>
      <c r="Q474" s="66">
        <f t="shared" si="1589"/>
        <v>7.1209809406465374E-2</v>
      </c>
      <c r="R474" s="67">
        <f>Q474*Input!N474/100</f>
        <v>1.0035836371028232E-5</v>
      </c>
      <c r="S474" s="65">
        <f>Input!S474*0.0000028263/0.000000000155125</f>
        <v>1.301289873539742</v>
      </c>
      <c r="T474" s="9">
        <f>S474*Input!T474/100</f>
        <v>9.3457806119089364E-3</v>
      </c>
      <c r="U474" s="9">
        <f>S474*1/((U473+U475)/2)</f>
        <v>1.3002885854080946</v>
      </c>
      <c r="V474" s="9">
        <f>U474*Input!T474/100</f>
        <v>9.3385894246124194E-3</v>
      </c>
      <c r="W474" s="3">
        <v>3.0000000000000001E-3</v>
      </c>
      <c r="X474" s="21">
        <f>((($L$4*0.000000001*Input!G474/Input!W474*(232/229))-(W474*0.000000001))/Input!F474)*1000000000</f>
        <v>15.452878851344412</v>
      </c>
      <c r="Y474" s="21">
        <f>X474*Input!X474/100</f>
        <v>5.1749979141374636E-2</v>
      </c>
      <c r="Z474" s="21">
        <f t="shared" si="1590"/>
        <v>3.7731508632780574E-3</v>
      </c>
      <c r="AA474" s="21">
        <f>Z474*Input!X474/100</f>
        <v>1.2635864187527191E-5</v>
      </c>
      <c r="AB474" s="14">
        <v>0.05</v>
      </c>
      <c r="AC474" s="14">
        <v>0</v>
      </c>
      <c r="AD474" s="21">
        <f>(((Input!G474*$L$4*0.000000001*Input!U474*(230/229))-((AB474*0.000000000000001)+(Input!G474*AC474*0.000000000000001)))/Input!F474)*1000000000000</f>
        <v>0.21187645863346474</v>
      </c>
      <c r="AE474" s="21">
        <f>AD474*Input!V474/100</f>
        <v>1.926912946272337E-3</v>
      </c>
      <c r="AF474" s="21">
        <f t="shared" si="1591"/>
        <v>9.6591349542809977E-3</v>
      </c>
      <c r="AG474" s="21">
        <f>AF474*Input!V474/100</f>
        <v>8.7845116504396757E-5</v>
      </c>
      <c r="AH474" s="9">
        <f t="shared" si="1592"/>
        <v>2.5599652132354138</v>
      </c>
      <c r="AI474" s="3">
        <f t="shared" si="1593"/>
        <v>2.4809906949251576E-2</v>
      </c>
      <c r="AJ474" s="22">
        <f t="shared" si="1594"/>
        <v>300.28858540809455</v>
      </c>
      <c r="AK474" s="3">
        <f t="shared" si="1595"/>
        <v>9.3385894246124188</v>
      </c>
      <c r="AL474" s="3">
        <f t="shared" si="1596"/>
        <v>0.13564331985705347</v>
      </c>
      <c r="AM474" s="3">
        <f t="shared" si="1597"/>
        <v>1.2337578806761388E-3</v>
      </c>
      <c r="AN474" s="9">
        <f>AL474*1/((AN473+AN475)/2)</f>
        <v>0.13511856015710524</v>
      </c>
      <c r="AO474" s="21">
        <f t="shared" si="1598"/>
        <v>1.2289848744126927E-3</v>
      </c>
      <c r="AP474" s="58">
        <f t="shared" si="1599"/>
        <v>11.9323</v>
      </c>
      <c r="AQ474" s="58">
        <f t="shared" si="1600"/>
        <v>0.15509999999999999</v>
      </c>
      <c r="AR474" s="58">
        <f t="shared" si="1601"/>
        <v>1.2998332257821206</v>
      </c>
      <c r="AS474" s="67">
        <f t="shared" si="1602"/>
        <v>5.298639182898137E-2</v>
      </c>
      <c r="AT474" s="67">
        <f t="shared" si="1603"/>
        <v>1.7760261670404841E-4</v>
      </c>
      <c r="AU474" s="58">
        <v>0.75</v>
      </c>
      <c r="AV474" s="58">
        <f t="shared" si="1604"/>
        <v>0.375</v>
      </c>
      <c r="AW474" s="58">
        <f t="shared" si="1605"/>
        <v>8.5661000000000005</v>
      </c>
      <c r="AX474" s="57">
        <f t="shared" si="1606"/>
        <v>1.7124796036000001</v>
      </c>
      <c r="AY474" s="47">
        <f t="shared" si="1607"/>
        <v>1.7164332447313999</v>
      </c>
      <c r="AZ474" s="9" t="str">
        <f>Input!B474</f>
        <v>HD-Bu13</v>
      </c>
      <c r="BA474" s="48">
        <f>Input!E474</f>
        <v>0</v>
      </c>
      <c r="BB474" s="58">
        <f t="shared" si="1608"/>
        <v>307.64740310079452</v>
      </c>
      <c r="BC474" s="22">
        <f t="shared" si="1609"/>
        <v>9.6826151758264576</v>
      </c>
      <c r="BD474" s="9">
        <f t="shared" si="1610"/>
        <v>8508.1</v>
      </c>
      <c r="BE474" s="49">
        <f t="shared" si="1611"/>
        <v>858.2166223657</v>
      </c>
      <c r="BF474" s="89">
        <f t="shared" si="1612"/>
        <v>20.037511174646568</v>
      </c>
      <c r="BG474" s="85"/>
      <c r="BH474" s="85"/>
      <c r="BI474" s="85"/>
      <c r="BJ474" s="85"/>
      <c r="BK474" s="85"/>
      <c r="BL474" s="85"/>
      <c r="BM474" s="90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s="155" customFormat="1" ht="15" customHeight="1" x14ac:dyDescent="0.2">
      <c r="A475" s="138">
        <f>Input!A475</f>
        <v>8307</v>
      </c>
      <c r="B475" s="138" t="str">
        <f>Input!B475</f>
        <v>Hu1-13</v>
      </c>
      <c r="C475" s="138">
        <f>Input!O475</f>
        <v>2.0706394010060456</v>
      </c>
      <c r="D475" s="138">
        <f>C475*Input!P475/100</f>
        <v>5.5925271947914218E-2</v>
      </c>
      <c r="E475" s="139">
        <f>Input!M475</f>
        <v>2.7204347911590046</v>
      </c>
      <c r="F475" s="140">
        <f>E475*Input!N475/100</f>
        <v>1.0357201738846701E-3</v>
      </c>
      <c r="G475" s="141">
        <f t="shared" si="1587"/>
        <v>375.09354900500352</v>
      </c>
      <c r="H475" s="140">
        <f>G475*Input!L475/100</f>
        <v>0.14066552722160605</v>
      </c>
      <c r="I475" s="138">
        <v>0</v>
      </c>
      <c r="J475" s="142">
        <f>(((C475*$G$4*0.000000001*Input!G475*(234/233))-(I475*0.000000000000001))/Input!F475)*1000000000000</f>
        <v>751.690805243093</v>
      </c>
      <c r="K475" s="138">
        <f>J475*Input!P475/100</f>
        <v>20.302189112957894</v>
      </c>
      <c r="L475" s="143">
        <f t="shared" si="1588"/>
        <v>10.395337439152351</v>
      </c>
      <c r="M475" s="144">
        <f>L475*Input!P475/100</f>
        <v>0.28076451795154073</v>
      </c>
      <c r="N475" s="138">
        <v>0</v>
      </c>
      <c r="O475" s="142">
        <f>(((G475*$D$4*0.000000001*Input!G475*(238/236))-(N475*0.000000001))/Input!F475)*1000000</f>
        <v>13.716756038128404</v>
      </c>
      <c r="P475" s="138">
        <f>O475*Input!N475/100</f>
        <v>5.2222244014499472E-3</v>
      </c>
      <c r="Q475" s="145">
        <f t="shared" si="1589"/>
        <v>10.234060429935067</v>
      </c>
      <c r="R475" s="146">
        <f>Q475*Input!N475/100</f>
        <v>3.8962973427945097E-3</v>
      </c>
      <c r="S475" s="144">
        <f>Input!S475*0.0000028263/0.000000000155125</f>
        <v>1.0007700506971176</v>
      </c>
      <c r="T475" s="138">
        <f>S475*Input!T475/100</f>
        <v>8.7920347708395682E-3</v>
      </c>
      <c r="U475" s="144">
        <f>S475</f>
        <v>1.0007700506971176</v>
      </c>
      <c r="V475" s="138">
        <f>U475*Input!T475/100</f>
        <v>8.7920347708395682E-3</v>
      </c>
      <c r="W475" s="147">
        <v>0</v>
      </c>
      <c r="X475" s="142">
        <f>((($L$4*0.000000001*Input!G475/Input!W475*(232/229))-(W475*0.000000001))/Input!F475)*1000000000</f>
        <v>0.94057044683823587</v>
      </c>
      <c r="Y475" s="142">
        <f>X475*Input!X475/100</f>
        <v>1.6565904492446944E-2</v>
      </c>
      <c r="Z475" s="142">
        <f t="shared" si="1590"/>
        <v>2.2966039063671031E-4</v>
      </c>
      <c r="AA475" s="142">
        <f>Z475*Input!X475/100</f>
        <v>4.0449198779048201E-6</v>
      </c>
      <c r="AB475" s="143">
        <v>0</v>
      </c>
      <c r="AC475" s="143">
        <v>0</v>
      </c>
      <c r="AD475" s="142">
        <f>(((Input!G475*$L$4*0.000000001*Input!U475*(230/229))-((AB475*0.000000000000001)+(Input!G475*AC475*0.000000000000001)))/Input!F475)*1000000000000</f>
        <v>225.35948960844769</v>
      </c>
      <c r="AE475" s="142">
        <f>AD475*Input!V475/100</f>
        <v>2.1723473270720493</v>
      </c>
      <c r="AF475" s="142">
        <f t="shared" si="1591"/>
        <v>10.273806431329845</v>
      </c>
      <c r="AG475" s="142">
        <f>AF475*Input!V475/100</f>
        <v>9.9034107588422612E-2</v>
      </c>
      <c r="AH475" s="138">
        <f t="shared" si="1592"/>
        <v>44734.777306817043</v>
      </c>
      <c r="AI475" s="147">
        <f t="shared" si="1593"/>
        <v>898.18217414588696</v>
      </c>
      <c r="AJ475" s="144">
        <f t="shared" si="1594"/>
        <v>0.77005069711755247</v>
      </c>
      <c r="AK475" s="147">
        <f t="shared" si="1595"/>
        <v>8.7920347708395674</v>
      </c>
      <c r="AL475" s="147">
        <f t="shared" si="1596"/>
        <v>1.00388369813398</v>
      </c>
      <c r="AM475" s="147">
        <f t="shared" si="1597"/>
        <v>9.6844571757128527E-3</v>
      </c>
      <c r="AN475" s="138">
        <f>AF475/Q475</f>
        <v>1.00388369813398</v>
      </c>
      <c r="AO475" s="142">
        <f t="shared" si="1598"/>
        <v>9.6844571757128527E-3</v>
      </c>
      <c r="AP475" s="138" t="str">
        <f t="shared" si="1599"/>
        <v>Out of range</v>
      </c>
      <c r="AQ475" s="138" t="e">
        <f t="shared" si="1600"/>
        <v>#VALUE!</v>
      </c>
      <c r="AR475" s="138" t="e">
        <f t="shared" si="1601"/>
        <v>#VALUE!</v>
      </c>
      <c r="AS475" s="146">
        <f t="shared" si="1602"/>
        <v>2.2440788991722561E-5</v>
      </c>
      <c r="AT475" s="146">
        <f t="shared" si="1603"/>
        <v>3.9533329064942006E-7</v>
      </c>
      <c r="AU475" s="138">
        <v>0.75</v>
      </c>
      <c r="AV475" s="138">
        <f t="shared" si="1604"/>
        <v>0.375</v>
      </c>
      <c r="AW475" s="138" t="str">
        <f t="shared" si="1605"/>
        <v>Out of range</v>
      </c>
      <c r="AX475" s="148">
        <f t="shared" si="1606"/>
        <v>279.01137810360001</v>
      </c>
      <c r="AY475" s="148" t="e">
        <f t="shared" si="1607"/>
        <v>#VALUE!</v>
      </c>
      <c r="AZ475" s="138" t="str">
        <f>Input!B475</f>
        <v>Hu1-13</v>
      </c>
      <c r="BA475" s="149">
        <f>Input!E475</f>
        <v>0</v>
      </c>
      <c r="BB475" s="138" t="e">
        <f t="shared" si="1608"/>
        <v>#VALUE!</v>
      </c>
      <c r="BC475" s="144" t="e">
        <f t="shared" si="1609"/>
        <v>#VALUE!</v>
      </c>
      <c r="BD475" s="138" t="e">
        <f t="shared" si="1610"/>
        <v>#VALUE!</v>
      </c>
      <c r="BE475" s="150" t="e">
        <f t="shared" si="1611"/>
        <v>#VALUE!</v>
      </c>
      <c r="BF475" s="151" t="e">
        <f t="shared" si="1612"/>
        <v>#VALUE!</v>
      </c>
      <c r="BG475" s="152"/>
      <c r="BH475" s="152"/>
      <c r="BI475" s="152"/>
      <c r="BJ475" s="152"/>
      <c r="BK475" s="152"/>
      <c r="BL475" s="152"/>
      <c r="BM475" s="156"/>
      <c r="BN475" s="152"/>
      <c r="BO475" s="152"/>
      <c r="BP475" s="152"/>
      <c r="BQ475" s="152"/>
      <c r="BR475" s="152"/>
      <c r="BS475" s="152"/>
      <c r="BT475" s="152"/>
      <c r="BU475" s="152"/>
      <c r="BV475" s="152"/>
      <c r="BW475" s="152"/>
      <c r="BX475" s="152"/>
      <c r="BY475" s="152"/>
      <c r="BZ475" s="152"/>
      <c r="CA475" s="152"/>
      <c r="CB475" s="152"/>
      <c r="CC475" s="152"/>
      <c r="CD475" s="152"/>
      <c r="CE475" s="152"/>
      <c r="CF475" s="152"/>
      <c r="CG475" s="152"/>
      <c r="CH475" s="152"/>
      <c r="CI475" s="152"/>
      <c r="CJ475" s="152"/>
      <c r="CK475" s="152"/>
      <c r="CL475" s="152"/>
      <c r="CM475" s="152"/>
      <c r="CN475" s="152"/>
      <c r="CO475" s="152"/>
      <c r="CP475" s="152"/>
      <c r="CQ475" s="152"/>
      <c r="CR475" s="152"/>
      <c r="CS475" s="152"/>
      <c r="CT475" s="152"/>
      <c r="CU475" s="152"/>
      <c r="CV475" s="152"/>
      <c r="CW475" s="152"/>
      <c r="CX475" s="152"/>
      <c r="CY475" s="152"/>
      <c r="CZ475" s="152"/>
      <c r="DA475" s="152"/>
      <c r="DB475" s="152"/>
      <c r="DC475" s="152"/>
      <c r="DD475" s="152"/>
      <c r="DE475" s="152"/>
    </row>
    <row r="476" spans="1:109" x14ac:dyDescent="0.2">
      <c r="A476" s="85"/>
      <c r="B476" s="85"/>
      <c r="C476" s="85"/>
      <c r="D476" s="85"/>
      <c r="E476" s="86"/>
      <c r="F476" s="85"/>
      <c r="G476" s="87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  <c r="BC476" s="85"/>
      <c r="BD476" s="85"/>
      <c r="BE476" s="85"/>
      <c r="BF476" s="88"/>
      <c r="BG476" s="85"/>
      <c r="BH476" s="85"/>
      <c r="BI476" s="85"/>
      <c r="BJ476" s="85"/>
      <c r="BK476" s="85"/>
      <c r="BL476" s="85"/>
      <c r="BM476" s="85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s="155" customFormat="1" ht="15" customHeight="1" x14ac:dyDescent="0.2">
      <c r="A477" s="138">
        <f>Input!A477</f>
        <v>8307</v>
      </c>
      <c r="B477" s="138" t="str">
        <f>Input!B477</f>
        <v>Hu1-13</v>
      </c>
      <c r="C477" s="138">
        <f>Input!O477</f>
        <v>2.1634750882446068</v>
      </c>
      <c r="D477" s="138">
        <f>C477*Input!P477/100</f>
        <v>4.9463919256201326E-2</v>
      </c>
      <c r="E477" s="139">
        <f>Input!M477</f>
        <v>2.7210836491441959</v>
      </c>
      <c r="F477" s="140">
        <f>E477*Input!N477/100</f>
        <v>6.7813094818285665E-4</v>
      </c>
      <c r="G477" s="141">
        <f t="shared" ref="G477:G489" si="1613">E477*137.88</f>
        <v>375.18301354400171</v>
      </c>
      <c r="H477" s="140">
        <f>G477*Input!L477/100</f>
        <v>3.6437798744300906E-2</v>
      </c>
      <c r="I477" s="138">
        <v>0</v>
      </c>
      <c r="J477" s="142">
        <f>(((C477*$G$4*0.000000001*Input!G477*(234/233))-(I477*0.000000000000001))/Input!F477)*1000000000000</f>
        <v>785.3923432616125</v>
      </c>
      <c r="K477" s="138">
        <f>J477*Input!P477/100</f>
        <v>17.956566110983967</v>
      </c>
      <c r="L477" s="143">
        <f t="shared" ref="L477:L489" si="1614">(J477/234)*602200000000*0.0000028263/(365.2425*24*60)</f>
        <v>10.861405212600282</v>
      </c>
      <c r="M477" s="144">
        <f>L477*Input!P477/100</f>
        <v>0.24832625684673576</v>
      </c>
      <c r="N477" s="138">
        <v>0</v>
      </c>
      <c r="O477" s="142">
        <f>(((G477*$D$4*0.000000001*Input!G477*(238/236))-(N477*0.000000001))/Input!F477)*1000000</f>
        <v>13.720027657325153</v>
      </c>
      <c r="P477" s="138">
        <f>O477*Input!N477/100</f>
        <v>3.4192169605969675E-3</v>
      </c>
      <c r="Q477" s="145">
        <f t="shared" ref="Q477:Q489" si="1615">(O477/238.05)*602200000000000000*0.00000000015512/(365.2425*24*60)</f>
        <v>10.236501382334467</v>
      </c>
      <c r="R477" s="146">
        <f>Q477*Input!N477/100</f>
        <v>2.5510749699520687E-3</v>
      </c>
      <c r="S477" s="144">
        <f>Input!S477*0.0000028263/0.000000000155125</f>
        <v>0.99910657596409902</v>
      </c>
      <c r="T477" s="138">
        <f>S477*Input!T477/100</f>
        <v>4.0903005438727123E-3</v>
      </c>
      <c r="U477" s="144">
        <f>S477</f>
        <v>0.99910657596409902</v>
      </c>
      <c r="V477" s="138">
        <f>U477*Input!T477/100</f>
        <v>4.0903005438727123E-3</v>
      </c>
      <c r="W477" s="147">
        <v>0</v>
      </c>
      <c r="X477" s="142">
        <f>((($L$4*0.000000001*Input!G477/Input!W477*(232/229))-(W477*0.000000001))/Input!F477)*1000000000</f>
        <v>0.95066937735553725</v>
      </c>
      <c r="Y477" s="142">
        <f>X477*Input!X477/100</f>
        <v>7.9997067926926516E-3</v>
      </c>
      <c r="Z477" s="142">
        <f t="shared" ref="Z477:Z489" si="1616">(X477/232)*6.022E+23*0.000000001*0.000000000049475/(365.2425*24*60)</f>
        <v>2.3212626050899145E-4</v>
      </c>
      <c r="AA477" s="142">
        <f>Z477*Input!X477/100</f>
        <v>1.9532995036839736E-6</v>
      </c>
      <c r="AB477" s="143">
        <v>0</v>
      </c>
      <c r="AC477" s="143">
        <v>0</v>
      </c>
      <c r="AD477" s="142">
        <f>(((Input!G477*$L$4*0.000000001*Input!U477*(230/229))-((AB477*0.000000000000001)+(Input!G477*AC477*0.000000000000001)))/Input!F477)*1000000000000</f>
        <v>225.16799025607494</v>
      </c>
      <c r="AE477" s="142">
        <f>AD477*Input!V477/100</f>
        <v>1.0226621613217823</v>
      </c>
      <c r="AF477" s="142">
        <f t="shared" ref="AF477:AF489" si="1617">(AD477/230)*602200000000*0.0000091577/(365.2425*24*60)</f>
        <v>10.265076258567115</v>
      </c>
      <c r="AG477" s="142">
        <f>AF477*Input!V477/100</f>
        <v>4.6621658170775168E-2</v>
      </c>
      <c r="AH477" s="138">
        <f t="shared" ref="AH477:AH489" si="1618">AF477/Z477</f>
        <v>44221.951605382863</v>
      </c>
      <c r="AI477" s="147">
        <f t="shared" ref="AI477:AI489" si="1619">AH477*SQRT((AG477/AF477)^2+(AA477/Z477)^2)</f>
        <v>422.86181100640795</v>
      </c>
      <c r="AJ477" s="144">
        <f t="shared" ref="AJ477:AJ489" si="1620">(U477-1)*1000</f>
        <v>-0.89342403590098041</v>
      </c>
      <c r="AK477" s="147">
        <f t="shared" ref="AK477:AK489" si="1621">V477*1000</f>
        <v>4.0903005438727122</v>
      </c>
      <c r="AL477" s="147">
        <f t="shared" ref="AL477:AL489" si="1622">AF477/Q477</f>
        <v>1.0027914689956434</v>
      </c>
      <c r="AM477" s="147">
        <f t="shared" ref="AM477:AM489" si="1623">AL477*SQRT((R477/Q477)^2+(AG477/AF477)^2)</f>
        <v>4.5613036715753926E-3</v>
      </c>
      <c r="AN477" s="138">
        <f>AF477/Q477</f>
        <v>1.0027914689956434</v>
      </c>
      <c r="AO477" s="142">
        <f t="shared" ref="AO477:AO489" si="1624">AN477*SQRT((R477/Q477)^2+(AG477/AF477)^2)</f>
        <v>4.5613036715753926E-3</v>
      </c>
      <c r="AP477" s="138" t="str">
        <f t="shared" ref="AP477:AP489" si="1625">ThU_Alter_Kombi(AN477,U477)</f>
        <v>Out of range</v>
      </c>
      <c r="AQ477" s="138" t="e">
        <f t="shared" ref="AQ477:AQ489" si="1626">Montealter(AN477,AO477,U477,V477)</f>
        <v>#VALUE!</v>
      </c>
      <c r="AR477" s="138" t="e">
        <f t="shared" ref="AR477:AR489" si="1627">(AQ477/AP477)*100</f>
        <v>#VALUE!</v>
      </c>
      <c r="AS477" s="146">
        <f t="shared" ref="AS477:AS489" si="1628">Z477/Q477</f>
        <v>2.2676327764638501E-5</v>
      </c>
      <c r="AT477" s="146">
        <f t="shared" ref="AT477:AT489" si="1629">AS477*SQRT((Y477/X477)^2+(P477/O477)^2)</f>
        <v>1.9090076506649298E-7</v>
      </c>
      <c r="AU477" s="138">
        <v>0.75</v>
      </c>
      <c r="AV477" s="138">
        <f t="shared" ref="AV477:AV489" si="1630">AU477/2</f>
        <v>0.375</v>
      </c>
      <c r="AW477" s="138" t="str">
        <f t="shared" ref="AW477:AW489" si="1631">marincorr_age(AN477,U477,AS477,AU477)</f>
        <v>Out of range</v>
      </c>
      <c r="AX477" s="148">
        <f t="shared" ref="AX477:AX489" si="1632">marincorr_age_error(AN477, AO477, U477, V477, AS477, AT477, AU477, AV477)</f>
        <v>300.73268177310001</v>
      </c>
      <c r="AY477" s="148" t="e">
        <f t="shared" ref="AY477:AY489" si="1633">SQRT(((AU477*EXP(-0.0000091577*AW477*1000))/(0.0000091577*(EXP(-0.0000091577*AW477*1000)+(AJ477/1000)*EXP(-(0.0000091577-0.0000028263)*AW477*1000)-AS477*AU477*EXP(-0.0000091577*AW477*1000))))^2*AT477^2+((AS477*EXP(-0.0000091577*AW477*1000))/(0.0000091577*(EXP(-0.0000091577*AW477*1000)+(AJ477/1000)*EXP(-(0.0000091577-0.0000028263)*AW477*1000)-AS477*AU477*EXP(-0.0000091577*AW477*1000))))^2*AV477^2+((0.0000091577/(0.0000091577-0.0000028263))*(EXP(-(0.0000091577-0.0000028263)*AW477*1000)-1)/(0.0000091577*(EXP(-0.0000091577*AW477*1000)+(AJ477/1000)*EXP(-(0.0000091577-0.0000028263)*AW477*1000)-AS477*AU477*EXP(-0.0000091577*AW477*1000))))^2*T477^2+(1/(0.0000091577*(EXP(-0.0000091577*AW477*1000)+(AJ477/1000)*EXP(-(0.0000091577-0.0000028263)*AW477*1000)-AS477*AU477*EXP(-0.0000091577*AW477*1000))))^2*AO477^2)/1000</f>
        <v>#VALUE!</v>
      </c>
      <c r="AZ477" s="138" t="str">
        <f>Input!B477</f>
        <v>Hu1-13</v>
      </c>
      <c r="BA477" s="149">
        <f>Input!E477</f>
        <v>0</v>
      </c>
      <c r="BB477" s="138" t="e">
        <f t="shared" ref="BB477:BB489" si="1634">((U477-1)*EXP(0.0000028263*AW477*1000))*1000</f>
        <v>#VALUE!</v>
      </c>
      <c r="BC477" s="144" t="e">
        <f t="shared" ref="BC477:BC489" si="1635">SQRT((EXP(0.0000028263*AW477*1000)*V477)^2+((U477-1)*0.0000028263*EXP(0.0000028263*AW477*1000)*AX477*1000)^2)*1000</f>
        <v>#VALUE!</v>
      </c>
      <c r="BD477" s="138" t="e">
        <f t="shared" ref="BD477:BD489" si="1636">AW477*1000-58</f>
        <v>#VALUE!</v>
      </c>
      <c r="BE477" s="150" t="e">
        <f t="shared" ref="BE477:BE489" si="1637">AY477/2*1000</f>
        <v>#VALUE!</v>
      </c>
      <c r="BF477" s="151" t="e">
        <f t="shared" ref="BF477:BF489" si="1638">AY477/AW477*100</f>
        <v>#VALUE!</v>
      </c>
      <c r="BG477" s="152"/>
      <c r="BH477" s="152"/>
      <c r="BI477" s="152"/>
      <c r="BJ477" s="152"/>
      <c r="BK477" s="152"/>
      <c r="BL477" s="152"/>
      <c r="BM477" s="156"/>
      <c r="BN477" s="152"/>
      <c r="BO477" s="152"/>
      <c r="BP477" s="152"/>
      <c r="BQ477" s="152"/>
      <c r="BR477" s="152"/>
      <c r="BS477" s="152"/>
      <c r="BT477" s="152"/>
      <c r="BU477" s="152"/>
      <c r="BV477" s="152"/>
      <c r="BW477" s="152"/>
      <c r="BX477" s="152"/>
      <c r="BY477" s="152"/>
      <c r="BZ477" s="152"/>
      <c r="CA477" s="152"/>
      <c r="CB477" s="152"/>
      <c r="CC477" s="152"/>
      <c r="CD477" s="152"/>
      <c r="CE477" s="152"/>
      <c r="CF477" s="152"/>
      <c r="CG477" s="152"/>
      <c r="CH477" s="152"/>
      <c r="CI477" s="152"/>
      <c r="CJ477" s="152"/>
      <c r="CK477" s="152"/>
      <c r="CL477" s="152"/>
      <c r="CM477" s="152"/>
      <c r="CN477" s="152"/>
      <c r="CO477" s="152"/>
      <c r="CP477" s="152"/>
      <c r="CQ477" s="152"/>
      <c r="CR477" s="152"/>
      <c r="CS477" s="152"/>
      <c r="CT477" s="152"/>
      <c r="CU477" s="152"/>
      <c r="CV477" s="152"/>
      <c r="CW477" s="152"/>
      <c r="CX477" s="152"/>
      <c r="CY477" s="152"/>
      <c r="CZ477" s="152"/>
      <c r="DA477" s="152"/>
      <c r="DB477" s="152"/>
      <c r="DC477" s="152"/>
      <c r="DD477" s="152"/>
      <c r="DE477" s="152"/>
    </row>
    <row r="478" spans="1:109" ht="15" customHeight="1" x14ac:dyDescent="0.2">
      <c r="A478" s="9">
        <f>Input!A478</f>
        <v>8619</v>
      </c>
      <c r="B478" s="9" t="str">
        <f>Input!B478</f>
        <v>HD-Larga1</v>
      </c>
      <c r="C478" s="9">
        <f>Input!O478</f>
        <v>0.8534761511541018</v>
      </c>
      <c r="D478" s="9">
        <f>C478*Input!P478/100</f>
        <v>8.6475201724408469E-3</v>
      </c>
      <c r="E478" s="11">
        <f>Input!M478</f>
        <v>1.0338114252380108</v>
      </c>
      <c r="F478" s="12">
        <f>E478*Input!N478/100</f>
        <v>1.5372947048603801E-4</v>
      </c>
      <c r="G478" s="13">
        <f t="shared" si="1613"/>
        <v>142.54191931181694</v>
      </c>
      <c r="H478" s="12">
        <f>G478*Input!L478/100</f>
        <v>2.8799686832667221E-2</v>
      </c>
      <c r="I478" s="9">
        <v>0.3</v>
      </c>
      <c r="J478" s="21">
        <f>(((C478*$G$4*0.000000001*Input!G478*(234/233))-(I478*0.000000000000001))/Input!F478)*1000000000000</f>
        <v>18.063303111782233</v>
      </c>
      <c r="K478" s="9">
        <f>J478*Input!P478/100</f>
        <v>0.18301949952418384</v>
      </c>
      <c r="L478" s="14">
        <f t="shared" si="1614"/>
        <v>0.24980235198159934</v>
      </c>
      <c r="M478" s="22">
        <f>L478*Input!P478/100</f>
        <v>2.5310266431733176E-3</v>
      </c>
      <c r="N478" s="9">
        <v>5.0000000000000001E-3</v>
      </c>
      <c r="O478" s="21">
        <f>(((G478*$D$4*0.000000001*Input!G478*(238/236))-(N478*0.000000001))/Input!F478)*1000000</f>
        <v>0.30389656792300496</v>
      </c>
      <c r="P478" s="58">
        <f>O478*Input!N478/100</f>
        <v>4.5189922773945103E-5</v>
      </c>
      <c r="Q478" s="66">
        <f t="shared" si="1615"/>
        <v>0.22673698007960338</v>
      </c>
      <c r="R478" s="67">
        <f>Q478*Input!N478/100</f>
        <v>3.3716164318087274E-5</v>
      </c>
      <c r="S478" s="65">
        <f>Input!S478*0.0000028263/0.000000000155125</f>
        <v>1.0908042034555687</v>
      </c>
      <c r="T478" s="9">
        <f>S478*Input!T478/100</f>
        <v>4.1182970079471021E-3</v>
      </c>
      <c r="U478" s="9">
        <f>S478*1/((U477+U479)/2)</f>
        <v>1.0887162130977242</v>
      </c>
      <c r="V478" s="9">
        <f>U478*Input!T478/100</f>
        <v>4.1104138659349126E-3</v>
      </c>
      <c r="W478" s="3">
        <v>3.0000000000000001E-3</v>
      </c>
      <c r="X478" s="21">
        <f>((($L$4*0.000000001*Input!G478/Input!W478*(232/229))-(W478*0.000000001))/Input!F478)*1000000000</f>
        <v>6.0607375769990881</v>
      </c>
      <c r="Y478" s="21">
        <f>X478*Input!X478/100</f>
        <v>1.6753615838393531E-2</v>
      </c>
      <c r="Z478" s="21">
        <f t="shared" si="1616"/>
        <v>1.479858700812006E-3</v>
      </c>
      <c r="AA478" s="21">
        <f>Z478*Input!X478/100</f>
        <v>4.0907536176124112E-6</v>
      </c>
      <c r="AB478" s="14">
        <v>0.05</v>
      </c>
      <c r="AC478" s="14">
        <v>0</v>
      </c>
      <c r="AD478" s="21">
        <f>(((Input!G478*$L$4*0.000000001*Input!U478*(230/229))-((AB478*0.000000000000001)+(Input!G478*AC478*0.000000000000001)))/Input!F478)*1000000000000</f>
        <v>1.0698862100633588</v>
      </c>
      <c r="AE478" s="21">
        <f>AD478*Input!V478/100</f>
        <v>5.9435622070083162E-3</v>
      </c>
      <c r="AF478" s="21">
        <f t="shared" si="1617"/>
        <v>4.8774532835683254E-2</v>
      </c>
      <c r="AG478" s="21">
        <f>AF478*Input!V478/100</f>
        <v>2.7095822649166171E-4</v>
      </c>
      <c r="AH478" s="9">
        <f t="shared" si="1618"/>
        <v>32.958912096756549</v>
      </c>
      <c r="AI478" s="3">
        <f t="shared" si="1619"/>
        <v>0.20451232314730289</v>
      </c>
      <c r="AJ478" s="22">
        <f t="shared" si="1620"/>
        <v>88.71621309772415</v>
      </c>
      <c r="AK478" s="3">
        <f t="shared" si="1621"/>
        <v>4.1104138659349125</v>
      </c>
      <c r="AL478" s="3">
        <f t="shared" si="1622"/>
        <v>0.21511503248636094</v>
      </c>
      <c r="AM478" s="3">
        <f t="shared" si="1623"/>
        <v>1.1954612746540422E-3</v>
      </c>
      <c r="AN478" s="9">
        <f>AL478*1/((AN477+AN479)/2)</f>
        <v>0.21484543811712856</v>
      </c>
      <c r="AO478" s="21">
        <f t="shared" si="1624"/>
        <v>1.1939630547269781E-3</v>
      </c>
      <c r="AP478" s="58">
        <f t="shared" si="1625"/>
        <v>23.9314</v>
      </c>
      <c r="AQ478" s="58">
        <f t="shared" si="1626"/>
        <v>0.18579999999999999</v>
      </c>
      <c r="AR478" s="58">
        <f t="shared" si="1627"/>
        <v>0.77638583618175283</v>
      </c>
      <c r="AS478" s="67">
        <f t="shared" si="1628"/>
        <v>6.5267637431373282E-3</v>
      </c>
      <c r="AT478" s="67">
        <f t="shared" si="1629"/>
        <v>1.8067931442933384E-5</v>
      </c>
      <c r="AU478" s="58">
        <v>0.75</v>
      </c>
      <c r="AV478" s="58">
        <f t="shared" si="1630"/>
        <v>0.375</v>
      </c>
      <c r="AW478" s="58">
        <f t="shared" si="1631"/>
        <v>23.4421</v>
      </c>
      <c r="AX478" s="57">
        <f t="shared" si="1632"/>
        <v>0.32063315329999997</v>
      </c>
      <c r="AY478" s="47">
        <f t="shared" si="1633"/>
        <v>0.30418572523791582</v>
      </c>
      <c r="AZ478" s="9" t="str">
        <f>Input!B478</f>
        <v>HD-Larga1</v>
      </c>
      <c r="BA478" s="48">
        <f>Input!E478</f>
        <v>0</v>
      </c>
      <c r="BB478" s="58">
        <f t="shared" si="1634"/>
        <v>94.79314207008764</v>
      </c>
      <c r="BC478" s="22">
        <f t="shared" si="1635"/>
        <v>4.3928111113335122</v>
      </c>
      <c r="BD478" s="9">
        <f t="shared" si="1636"/>
        <v>23384.1</v>
      </c>
      <c r="BE478" s="49">
        <f t="shared" si="1637"/>
        <v>152.09286261895789</v>
      </c>
      <c r="BF478" s="89">
        <f t="shared" si="1638"/>
        <v>1.2976044178546966</v>
      </c>
      <c r="BG478" s="85"/>
      <c r="BH478" s="85"/>
      <c r="BI478" s="85"/>
      <c r="BJ478" s="85"/>
      <c r="BK478" s="85"/>
      <c r="BL478" s="85"/>
      <c r="BM478" s="90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s="155" customFormat="1" ht="15" customHeight="1" x14ac:dyDescent="0.2">
      <c r="A479" s="138">
        <f>Input!A479</f>
        <v>8307</v>
      </c>
      <c r="B479" s="138" t="str">
        <f>Input!B479</f>
        <v>Hu1-13</v>
      </c>
      <c r="C479" s="138">
        <f>Input!O479</f>
        <v>2.2370577206052715</v>
      </c>
      <c r="D479" s="138">
        <f>C479*Input!P479/100</f>
        <v>0.10441081242612776</v>
      </c>
      <c r="E479" s="139">
        <f>Input!M479</f>
        <v>2.7190066006671469</v>
      </c>
      <c r="F479" s="140">
        <f>E479*Input!N479/100</f>
        <v>1.3828563919089957E-3</v>
      </c>
      <c r="G479" s="141">
        <f t="shared" si="1613"/>
        <v>374.89663009998623</v>
      </c>
      <c r="H479" s="140">
        <f>G479*Input!L479/100</f>
        <v>7.1530069617192341E-2</v>
      </c>
      <c r="I479" s="138">
        <v>0</v>
      </c>
      <c r="J479" s="142">
        <f>(((C479*$G$4*0.000000001*Input!G479*(234/233))-(I479*0.000000000000001))/Input!F479)*1000000000000</f>
        <v>812.10456951608285</v>
      </c>
      <c r="K479" s="138">
        <f>J479*Input!P479/100</f>
        <v>37.903580715477915</v>
      </c>
      <c r="L479" s="143">
        <f t="shared" si="1614"/>
        <v>11.230815884819965</v>
      </c>
      <c r="M479" s="144">
        <f>L479*Input!P479/100</f>
        <v>0.5241789695194109</v>
      </c>
      <c r="N479" s="138">
        <v>0</v>
      </c>
      <c r="O479" s="142">
        <f>(((G479*$D$4*0.000000001*Input!G479*(238/236))-(N479*0.000000001))/Input!F479)*1000000</f>
        <v>13.709554931666878</v>
      </c>
      <c r="P479" s="138">
        <f>O479*Input!N479/100</f>
        <v>6.972526533341749E-3</v>
      </c>
      <c r="Q479" s="145">
        <f t="shared" si="1615"/>
        <v>10.228687690310275</v>
      </c>
      <c r="R479" s="146">
        <f>Q479*Input!N479/100</f>
        <v>5.2021963278484854E-3</v>
      </c>
      <c r="S479" s="144">
        <f>Input!S479*0.0000028263/0.000000000155125</f>
        <v>1.0047291166300318</v>
      </c>
      <c r="T479" s="138">
        <f>S479*Input!T479/100</f>
        <v>9.5550942541482338E-3</v>
      </c>
      <c r="U479" s="144">
        <f>S479</f>
        <v>1.0047291166300318</v>
      </c>
      <c r="V479" s="138">
        <f>U479*Input!T479/100</f>
        <v>9.5550942541482338E-3</v>
      </c>
      <c r="W479" s="147">
        <v>0</v>
      </c>
      <c r="X479" s="142">
        <f>((($L$4*0.000000001*Input!G479/Input!W479*(232/229))-(W479*0.000000001))/Input!F479)*1000000000</f>
        <v>0.8187470987312333</v>
      </c>
      <c r="Y479" s="142">
        <f>X479*Input!X479/100</f>
        <v>2.1230113438935258E-2</v>
      </c>
      <c r="Z479" s="142">
        <f t="shared" si="1616"/>
        <v>1.9991461475253784E-4</v>
      </c>
      <c r="AA479" s="142">
        <f>Z479*Input!X479/100</f>
        <v>5.1837862459292165E-6</v>
      </c>
      <c r="AB479" s="143">
        <v>0</v>
      </c>
      <c r="AC479" s="143">
        <v>0</v>
      </c>
      <c r="AD479" s="142">
        <f>(((Input!G479*$L$4*0.000000001*Input!U479*(230/229))-((AB479*0.000000000000001)+(Input!G479*AC479*0.000000000000001)))/Input!F479)*1000000000000</f>
        <v>224.30656475162036</v>
      </c>
      <c r="AE479" s="142">
        <f>AD479*Input!V479/100</f>
        <v>1.4335985790593946</v>
      </c>
      <c r="AF479" s="142">
        <f t="shared" si="1617"/>
        <v>10.225805141548019</v>
      </c>
      <c r="AG479" s="142">
        <f>AF479*Input!V479/100</f>
        <v>6.5355642786890808E-2</v>
      </c>
      <c r="AH479" s="138">
        <f t="shared" si="1618"/>
        <v>51150.863353366745</v>
      </c>
      <c r="AI479" s="147">
        <f t="shared" si="1619"/>
        <v>1366.0374195345703</v>
      </c>
      <c r="AJ479" s="144">
        <f t="shared" si="1620"/>
        <v>4.7291166300318377</v>
      </c>
      <c r="AK479" s="147">
        <f t="shared" si="1621"/>
        <v>9.5550942541482335</v>
      </c>
      <c r="AL479" s="147">
        <f t="shared" si="1622"/>
        <v>0.99971818977668203</v>
      </c>
      <c r="AM479" s="147">
        <f t="shared" si="1623"/>
        <v>6.4096435897023967E-3</v>
      </c>
      <c r="AN479" s="138">
        <f>AF479/Q479</f>
        <v>0.99971818977668203</v>
      </c>
      <c r="AO479" s="142">
        <f t="shared" si="1624"/>
        <v>6.4096435897023967E-3</v>
      </c>
      <c r="AP479" s="138">
        <f t="shared" si="1625"/>
        <v>543.3501</v>
      </c>
      <c r="AQ479" s="138" t="e">
        <f t="shared" si="1626"/>
        <v>#VALUE!</v>
      </c>
      <c r="AR479" s="138" t="e">
        <f t="shared" si="1627"/>
        <v>#VALUE!</v>
      </c>
      <c r="AS479" s="146">
        <f t="shared" si="1628"/>
        <v>1.9544502755902761E-5</v>
      </c>
      <c r="AT479" s="146">
        <f t="shared" si="1629"/>
        <v>5.0688645727966367E-7</v>
      </c>
      <c r="AU479" s="138">
        <v>0.75</v>
      </c>
      <c r="AV479" s="138">
        <f t="shared" si="1630"/>
        <v>0.375</v>
      </c>
      <c r="AW479" s="138">
        <f t="shared" si="1631"/>
        <v>543.34849999999994</v>
      </c>
      <c r="AX479" s="148">
        <f t="shared" si="1632"/>
        <v>251.74417545860001</v>
      </c>
      <c r="AY479" s="148">
        <f t="shared" si="1633"/>
        <v>229.61724137340079</v>
      </c>
      <c r="AZ479" s="138" t="str">
        <f>Input!B479</f>
        <v>Hu1-13</v>
      </c>
      <c r="BA479" s="149">
        <f>Input!E479</f>
        <v>0</v>
      </c>
      <c r="BB479" s="138">
        <f t="shared" si="1634"/>
        <v>21.96398994525903</v>
      </c>
      <c r="BC479" s="144">
        <f t="shared" si="1635"/>
        <v>47.049027924749225</v>
      </c>
      <c r="BD479" s="138">
        <f t="shared" si="1636"/>
        <v>543290.5</v>
      </c>
      <c r="BE479" s="150">
        <f t="shared" si="1637"/>
        <v>114808.62068670039</v>
      </c>
      <c r="BF479" s="151">
        <f t="shared" si="1638"/>
        <v>42.259662329683586</v>
      </c>
      <c r="BG479" s="152"/>
      <c r="BH479" s="152"/>
      <c r="BI479" s="152"/>
      <c r="BJ479" s="152"/>
      <c r="BK479" s="152"/>
      <c r="BL479" s="152"/>
      <c r="BM479" s="156"/>
      <c r="BN479" s="152"/>
      <c r="BO479" s="152"/>
      <c r="BP479" s="152"/>
      <c r="BQ479" s="152"/>
      <c r="BR479" s="152"/>
      <c r="BS479" s="152"/>
      <c r="BT479" s="152"/>
      <c r="BU479" s="152"/>
      <c r="BV479" s="152"/>
      <c r="BW479" s="152"/>
      <c r="BX479" s="152"/>
      <c r="BY479" s="152"/>
      <c r="BZ479" s="152"/>
      <c r="CA479" s="152"/>
      <c r="CB479" s="152"/>
      <c r="CC479" s="152"/>
      <c r="CD479" s="152"/>
      <c r="CE479" s="152"/>
      <c r="CF479" s="152"/>
      <c r="CG479" s="152"/>
      <c r="CH479" s="152"/>
      <c r="CI479" s="152"/>
      <c r="CJ479" s="152"/>
      <c r="CK479" s="152"/>
      <c r="CL479" s="152"/>
      <c r="CM479" s="152"/>
      <c r="CN479" s="152"/>
      <c r="CO479" s="152"/>
      <c r="CP479" s="152"/>
      <c r="CQ479" s="152"/>
      <c r="CR479" s="152"/>
      <c r="CS479" s="152"/>
      <c r="CT479" s="152"/>
      <c r="CU479" s="152"/>
      <c r="CV479" s="152"/>
      <c r="CW479" s="152"/>
      <c r="CX479" s="152"/>
      <c r="CY479" s="152"/>
      <c r="CZ479" s="152"/>
      <c r="DA479" s="152"/>
      <c r="DB479" s="152"/>
      <c r="DC479" s="152"/>
      <c r="DD479" s="152"/>
      <c r="DE479" s="152"/>
    </row>
    <row r="480" spans="1:109" ht="15" customHeight="1" x14ac:dyDescent="0.2">
      <c r="A480" s="9">
        <f>Input!A480</f>
        <v>8620</v>
      </c>
      <c r="B480" s="9" t="str">
        <f>Input!B480</f>
        <v>HD-Larga2</v>
      </c>
      <c r="C480" s="9">
        <f>Input!O480</f>
        <v>0.84035314725646915</v>
      </c>
      <c r="D480" s="9">
        <f>C480*Input!P480/100</f>
        <v>5.3860602663338931E-3</v>
      </c>
      <c r="E480" s="11">
        <f>Input!M480</f>
        <v>1.0299396603223641</v>
      </c>
      <c r="F480" s="12">
        <f>E480*Input!N480/100</f>
        <v>1.0074479436187563E-4</v>
      </c>
      <c r="G480" s="13">
        <f t="shared" si="1613"/>
        <v>142.00808036524757</v>
      </c>
      <c r="H480" s="12">
        <f>G480*Input!L480/100</f>
        <v>9.6610991318419898E-3</v>
      </c>
      <c r="I480" s="9">
        <v>0.3</v>
      </c>
      <c r="J480" s="21">
        <f>(((C480*$G$4*0.000000001*Input!G480*(234/233))-(I480*0.000000000000001))/Input!F480)*1000000000000</f>
        <v>17.864906385532894</v>
      </c>
      <c r="K480" s="9">
        <f>J480*Input!P480/100</f>
        <v>0.11450122220524905</v>
      </c>
      <c r="L480" s="14">
        <f t="shared" si="1614"/>
        <v>0.24705866947038646</v>
      </c>
      <c r="M480" s="22">
        <f>L480*Input!P480/100</f>
        <v>1.5834686731787248E-3</v>
      </c>
      <c r="N480" s="9">
        <v>5.0000000000000001E-3</v>
      </c>
      <c r="O480" s="21">
        <f>(((G480*$D$4*0.000000001*Input!G480*(238/236))-(N480*0.000000001))/Input!F480)*1000000</f>
        <v>0.304109400528081</v>
      </c>
      <c r="P480" s="58">
        <f>O480*Input!N480/100</f>
        <v>2.9746829061933085E-5</v>
      </c>
      <c r="Q480" s="66">
        <f t="shared" si="1615"/>
        <v>0.22689577431169106</v>
      </c>
      <c r="R480" s="67">
        <f>Q480*Input!N480/100</f>
        <v>2.2194084765563138E-5</v>
      </c>
      <c r="S480" s="65">
        <f>Input!S480*0.0000028263/0.000000000155125</f>
        <v>1.0832287038424866</v>
      </c>
      <c r="T480" s="9">
        <f>S480*Input!T480/100</f>
        <v>3.0094063575529712E-3</v>
      </c>
      <c r="U480" s="9">
        <f>S480*1/((U479+U481)/2)</f>
        <v>1.0729122634985055</v>
      </c>
      <c r="V480" s="9">
        <f>U480*Input!T480/100</f>
        <v>2.9807454099171089E-3</v>
      </c>
      <c r="W480" s="3">
        <v>3.0000000000000001E-3</v>
      </c>
      <c r="X480" s="21">
        <f>((($L$4*0.000000001*Input!G480/Input!W480*(232/229))-(W480*0.000000001))/Input!F480)*1000000000</f>
        <v>5.2749454292258191</v>
      </c>
      <c r="Y480" s="21">
        <f>X480*Input!X480/100</f>
        <v>1.5469722719163824E-2</v>
      </c>
      <c r="Z480" s="21">
        <f t="shared" si="1616"/>
        <v>1.287990742145529E-3</v>
      </c>
      <c r="AA480" s="21">
        <f>Z480*Input!X480/100</f>
        <v>3.7772636538470592E-6</v>
      </c>
      <c r="AB480" s="14">
        <v>0.05</v>
      </c>
      <c r="AC480" s="14">
        <v>0</v>
      </c>
      <c r="AD480" s="21">
        <f>(((Input!G480*$L$4*0.000000001*Input!U480*(230/229))-((AB480*0.000000000000001)+(Input!G480*AC480*0.000000000000001)))/Input!F480)*1000000000000</f>
        <v>1.0116291589933528</v>
      </c>
      <c r="AE480" s="21">
        <f>AD480*Input!V480/100</f>
        <v>5.4537925284472858E-3</v>
      </c>
      <c r="AF480" s="21">
        <f t="shared" si="1617"/>
        <v>4.611867988272686E-2</v>
      </c>
      <c r="AG480" s="21">
        <f>AF480*Input!V480/100</f>
        <v>2.4863034989674565E-4</v>
      </c>
      <c r="AH480" s="9">
        <f t="shared" si="1618"/>
        <v>35.80668585078692</v>
      </c>
      <c r="AI480" s="3">
        <f t="shared" si="1619"/>
        <v>0.21975083026054826</v>
      </c>
      <c r="AJ480" s="22">
        <f t="shared" si="1620"/>
        <v>72.912263498505553</v>
      </c>
      <c r="AK480" s="3">
        <f t="shared" si="1621"/>
        <v>2.9807454099171089</v>
      </c>
      <c r="AL480" s="3">
        <f t="shared" si="1622"/>
        <v>0.2032593159684532</v>
      </c>
      <c r="AM480" s="3">
        <f t="shared" si="1623"/>
        <v>1.0959713662634016E-3</v>
      </c>
      <c r="AN480" s="9">
        <f>AL480*1/((AN479+AN481)/2)</f>
        <v>0.20248923448018527</v>
      </c>
      <c r="AO480" s="21">
        <f t="shared" si="1624"/>
        <v>1.0918190977348479E-3</v>
      </c>
      <c r="AP480" s="58">
        <f t="shared" si="1625"/>
        <v>22.784300000000002</v>
      </c>
      <c r="AQ480" s="58">
        <f t="shared" si="1626"/>
        <v>0.1535</v>
      </c>
      <c r="AR480" s="58">
        <f t="shared" si="1627"/>
        <v>0.6737095280522114</v>
      </c>
      <c r="AS480" s="67">
        <f t="shared" si="1628"/>
        <v>5.676574392153251E-3</v>
      </c>
      <c r="AT480" s="67">
        <f t="shared" si="1629"/>
        <v>1.6656829101606049E-5</v>
      </c>
      <c r="AU480" s="58">
        <v>0.75</v>
      </c>
      <c r="AV480" s="58">
        <f t="shared" si="1630"/>
        <v>0.375</v>
      </c>
      <c r="AW480" s="58">
        <f t="shared" si="1631"/>
        <v>22.3521</v>
      </c>
      <c r="AX480" s="57">
        <f t="shared" si="1632"/>
        <v>0.26188941989999998</v>
      </c>
      <c r="AY480" s="47">
        <f t="shared" si="1633"/>
        <v>0.26573819287476325</v>
      </c>
      <c r="AZ480" s="9" t="str">
        <f>Input!B480</f>
        <v>HD-Larga2</v>
      </c>
      <c r="BA480" s="48">
        <f>Input!E480</f>
        <v>0</v>
      </c>
      <c r="BB480" s="58">
        <f t="shared" si="1634"/>
        <v>77.667010247089806</v>
      </c>
      <c r="BC480" s="22">
        <f t="shared" si="1635"/>
        <v>3.1756458398238521</v>
      </c>
      <c r="BD480" s="9">
        <f t="shared" si="1636"/>
        <v>22294.1</v>
      </c>
      <c r="BE480" s="49">
        <f t="shared" si="1637"/>
        <v>132.86909643738161</v>
      </c>
      <c r="BF480" s="89">
        <f t="shared" si="1638"/>
        <v>1.1888734967844778</v>
      </c>
      <c r="BG480" s="85"/>
      <c r="BH480" s="85"/>
      <c r="BI480" s="85"/>
      <c r="BJ480" s="85"/>
      <c r="BK480" s="85"/>
      <c r="BL480" s="85"/>
      <c r="BM480" s="90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  <c r="CM480" s="85"/>
      <c r="CN480" s="85"/>
      <c r="CO480" s="85"/>
      <c r="CP480" s="85"/>
      <c r="CQ480" s="85"/>
      <c r="CR480" s="85"/>
      <c r="CS480" s="85"/>
      <c r="CT480" s="85"/>
      <c r="CU480" s="85"/>
      <c r="CV480" s="85"/>
      <c r="CW480" s="85"/>
      <c r="CX480" s="85"/>
      <c r="CY480" s="85"/>
      <c r="CZ480" s="85"/>
      <c r="DA480" s="85"/>
      <c r="DB480" s="85"/>
      <c r="DC480" s="85"/>
      <c r="DD480" s="85"/>
      <c r="DE480" s="85"/>
    </row>
    <row r="481" spans="1:109" s="155" customFormat="1" ht="15" customHeight="1" x14ac:dyDescent="0.2">
      <c r="A481" s="138">
        <f>Input!A481</f>
        <v>8307</v>
      </c>
      <c r="B481" s="138" t="str">
        <f>Input!B481</f>
        <v>Hu1-13</v>
      </c>
      <c r="C481" s="138">
        <f>Input!O481</f>
        <v>2.1771992746013127</v>
      </c>
      <c r="D481" s="138">
        <f>C481*Input!P481/100</f>
        <v>0.12363623096134008</v>
      </c>
      <c r="E481" s="139">
        <f>Input!M481</f>
        <v>2.7196149424798519</v>
      </c>
      <c r="F481" s="140">
        <f>E481*Input!N481/100</f>
        <v>1.2897368518809116E-3</v>
      </c>
      <c r="G481" s="141">
        <f t="shared" si="1613"/>
        <v>374.98050826912197</v>
      </c>
      <c r="H481" s="140">
        <f>G481*Input!L481/100</f>
        <v>6.4316023979417672E-2</v>
      </c>
      <c r="I481" s="138">
        <v>0</v>
      </c>
      <c r="J481" s="142">
        <f>(((C481*$G$4*0.000000001*Input!G481*(234/233))-(I481*0.000000000000001))/Input!F481)*1000000000000</f>
        <v>790.37454571017315</v>
      </c>
      <c r="K481" s="138">
        <f>J481*Input!P481/100</f>
        <v>44.882859837109507</v>
      </c>
      <c r="L481" s="143">
        <f t="shared" si="1614"/>
        <v>10.930305450945237</v>
      </c>
      <c r="M481" s="144">
        <f>L481*Input!P481/100</f>
        <v>0.62069732659566679</v>
      </c>
      <c r="N481" s="138">
        <v>0</v>
      </c>
      <c r="O481" s="142">
        <f>(((G481*$D$4*0.000000001*Input!G481*(238/236))-(N481*0.000000001))/Input!F481)*1000000</f>
        <v>13.712622263499192</v>
      </c>
      <c r="P481" s="138">
        <f>O481*Input!N481/100</f>
        <v>6.5030067282359667E-3</v>
      </c>
      <c r="Q481" s="145">
        <f t="shared" si="1615"/>
        <v>10.230976224074622</v>
      </c>
      <c r="R481" s="146">
        <f>Q481*Input!N481/100</f>
        <v>4.8518879863465141E-3</v>
      </c>
      <c r="S481" s="144">
        <f>Input!S481*0.0000028263/0.000000000155125</f>
        <v>1.0145016083694971</v>
      </c>
      <c r="T481" s="138">
        <f>S481*Input!T481/100</f>
        <v>7.8855402837943352E-3</v>
      </c>
      <c r="U481" s="144">
        <f>S481</f>
        <v>1.0145016083694971</v>
      </c>
      <c r="V481" s="138">
        <f>U481*Input!T481/100</f>
        <v>7.8855402837943352E-3</v>
      </c>
      <c r="W481" s="147">
        <v>0</v>
      </c>
      <c r="X481" s="142">
        <f>((($L$4*0.000000001*Input!G481/Input!W481*(232/229))-(W481*0.000000001))/Input!F481)*1000000000</f>
        <v>0.882157289287822</v>
      </c>
      <c r="Y481" s="142">
        <f>X481*Input!X481/100</f>
        <v>2.0111301168764868E-2</v>
      </c>
      <c r="Z481" s="142">
        <f t="shared" si="1616"/>
        <v>2.1539756893478737E-4</v>
      </c>
      <c r="AA481" s="142">
        <f>Z481*Input!X481/100</f>
        <v>4.910604302056524E-6</v>
      </c>
      <c r="AB481" s="143">
        <v>0</v>
      </c>
      <c r="AC481" s="143">
        <v>0</v>
      </c>
      <c r="AD481" s="142">
        <f>(((Input!G481*$L$4*0.000000001*Input!U481*(230/229))-((AB481*0.000000000000001)+(Input!G481*AC481*0.000000000000001)))/Input!F481)*1000000000000</f>
        <v>226.19020964921216</v>
      </c>
      <c r="AE481" s="142">
        <f>AD481*Input!V481/100</f>
        <v>1.1647103312782789</v>
      </c>
      <c r="AF481" s="142">
        <f t="shared" si="1617"/>
        <v>10.311677731590017</v>
      </c>
      <c r="AG481" s="142">
        <f>AF481*Input!V481/100</f>
        <v>5.309742453230399E-2</v>
      </c>
      <c r="AH481" s="138">
        <f t="shared" si="1618"/>
        <v>47872.76747172539</v>
      </c>
      <c r="AI481" s="147">
        <f t="shared" si="1619"/>
        <v>1118.8894640173298</v>
      </c>
      <c r="AJ481" s="144">
        <f t="shared" si="1620"/>
        <v>14.501608369497099</v>
      </c>
      <c r="AK481" s="147">
        <f t="shared" si="1621"/>
        <v>7.8855402837943354</v>
      </c>
      <c r="AL481" s="147">
        <f t="shared" si="1622"/>
        <v>1.0078879576834021</v>
      </c>
      <c r="AM481" s="147">
        <f t="shared" si="1623"/>
        <v>5.2118326242714466E-3</v>
      </c>
      <c r="AN481" s="138">
        <f>AF481/Q481</f>
        <v>1.0078879576834021</v>
      </c>
      <c r="AO481" s="142">
        <f t="shared" si="1624"/>
        <v>5.2118326242714466E-3</v>
      </c>
      <c r="AP481" s="138">
        <f t="shared" si="1625"/>
        <v>482.0949</v>
      </c>
      <c r="AQ481" s="138" t="e">
        <f t="shared" si="1626"/>
        <v>#VALUE!</v>
      </c>
      <c r="AR481" s="138" t="e">
        <f t="shared" si="1627"/>
        <v>#VALUE!</v>
      </c>
      <c r="AS481" s="146">
        <f t="shared" si="1628"/>
        <v>2.1053471752571665E-5</v>
      </c>
      <c r="AT481" s="146">
        <f t="shared" si="1629"/>
        <v>4.8007800220262002E-7</v>
      </c>
      <c r="AU481" s="138">
        <v>0.75</v>
      </c>
      <c r="AV481" s="138">
        <f t="shared" si="1630"/>
        <v>0.375</v>
      </c>
      <c r="AW481" s="138">
        <f t="shared" si="1631"/>
        <v>482.0933</v>
      </c>
      <c r="AX481" s="148">
        <f t="shared" si="1632"/>
        <v>211.03139926790001</v>
      </c>
      <c r="AY481" s="148">
        <f t="shared" si="1633"/>
        <v>102.96709648402725</v>
      </c>
      <c r="AZ481" s="138" t="str">
        <f>Input!B481</f>
        <v>Hu1-13</v>
      </c>
      <c r="BA481" s="149">
        <f>Input!E481</f>
        <v>0</v>
      </c>
      <c r="BB481" s="138">
        <f t="shared" si="1634"/>
        <v>56.644781167983979</v>
      </c>
      <c r="BC481" s="144">
        <f t="shared" si="1635"/>
        <v>45.718486983005853</v>
      </c>
      <c r="BD481" s="138">
        <f t="shared" si="1636"/>
        <v>482035.3</v>
      </c>
      <c r="BE481" s="150">
        <f t="shared" si="1637"/>
        <v>51483.548242013625</v>
      </c>
      <c r="BF481" s="151">
        <f t="shared" si="1638"/>
        <v>21.35833385032052</v>
      </c>
      <c r="BG481" s="152"/>
      <c r="BH481" s="152"/>
      <c r="BI481" s="152"/>
      <c r="BJ481" s="152"/>
      <c r="BK481" s="152"/>
      <c r="BL481" s="152"/>
      <c r="BM481" s="156"/>
      <c r="BN481" s="152"/>
      <c r="BO481" s="152"/>
      <c r="BP481" s="152"/>
      <c r="BQ481" s="152"/>
      <c r="BR481" s="152"/>
      <c r="BS481" s="152"/>
      <c r="BT481" s="152"/>
      <c r="BU481" s="152"/>
      <c r="BV481" s="152"/>
      <c r="BW481" s="152"/>
      <c r="BX481" s="152"/>
      <c r="BY481" s="152"/>
      <c r="BZ481" s="152"/>
      <c r="CA481" s="152"/>
      <c r="CB481" s="152"/>
      <c r="CC481" s="152"/>
      <c r="CD481" s="152"/>
      <c r="CE481" s="152"/>
      <c r="CF481" s="152"/>
      <c r="CG481" s="152"/>
      <c r="CH481" s="152"/>
      <c r="CI481" s="152"/>
      <c r="CJ481" s="152"/>
      <c r="CK481" s="152"/>
      <c r="CL481" s="152"/>
      <c r="CM481" s="152"/>
      <c r="CN481" s="152"/>
      <c r="CO481" s="152"/>
      <c r="CP481" s="152"/>
      <c r="CQ481" s="152"/>
      <c r="CR481" s="152"/>
      <c r="CS481" s="152"/>
      <c r="CT481" s="152"/>
      <c r="CU481" s="152"/>
      <c r="CV481" s="152"/>
      <c r="CW481" s="152"/>
      <c r="CX481" s="152"/>
      <c r="CY481" s="152"/>
      <c r="CZ481" s="152"/>
      <c r="DA481" s="152"/>
      <c r="DB481" s="152"/>
      <c r="DC481" s="152"/>
      <c r="DD481" s="152"/>
      <c r="DE481" s="152"/>
    </row>
    <row r="482" spans="1:109" ht="15" customHeight="1" x14ac:dyDescent="0.2">
      <c r="A482" s="9">
        <f>Input!A482</f>
        <v>8621</v>
      </c>
      <c r="B482" s="9" t="str">
        <f>Input!B482</f>
        <v>Hd-Larga3</v>
      </c>
      <c r="C482" s="9">
        <f>Input!O482</f>
        <v>0.96110709513484671</v>
      </c>
      <c r="D482" s="9">
        <f>C482*Input!P482/100</f>
        <v>5.8580524046976546E-3</v>
      </c>
      <c r="E482" s="11">
        <f>Input!M482</f>
        <v>1.1765567650879807</v>
      </c>
      <c r="F482" s="12">
        <f>E482*Input!N482/100</f>
        <v>8.2487972953843405E-4</v>
      </c>
      <c r="G482" s="13">
        <f t="shared" si="1613"/>
        <v>162.22364677033076</v>
      </c>
      <c r="H482" s="12">
        <f>G482*Input!L482/100</f>
        <v>0.10429382922445543</v>
      </c>
      <c r="I482" s="9">
        <v>0.3</v>
      </c>
      <c r="J482" s="21">
        <f>(((C482*$G$4*0.000000001*Input!G482*(234/233))-(I482*0.000000000000001))/Input!F482)*1000000000000</f>
        <v>17.909583953399814</v>
      </c>
      <c r="K482" s="9">
        <f>J482*Input!P482/100</f>
        <v>0.10916086446186136</v>
      </c>
      <c r="L482" s="14">
        <f t="shared" si="1614"/>
        <v>0.24767652775825938</v>
      </c>
      <c r="M482" s="22">
        <f>L482*Input!P482/100</f>
        <v>1.5096154074462119E-3</v>
      </c>
      <c r="N482" s="9">
        <v>5.0000000000000001E-3</v>
      </c>
      <c r="O482" s="21">
        <f>(((G482*$D$4*0.000000001*Input!G482*(238/236))-(N482*0.000000001))/Input!F482)*1000000</f>
        <v>0.30451283292178283</v>
      </c>
      <c r="P482" s="58">
        <f>O482*Input!N482/100</f>
        <v>2.1349285535128375E-4</v>
      </c>
      <c r="Q482" s="66">
        <f t="shared" si="1615"/>
        <v>0.22719677488974763</v>
      </c>
      <c r="R482" s="67">
        <f>Q482*Input!N482/100</f>
        <v>1.5928684427652358E-4</v>
      </c>
      <c r="S482" s="65">
        <f>Input!S482*0.0000028263/0.000000000155125</f>
        <v>1.0821322773793394</v>
      </c>
      <c r="T482" s="9">
        <f>S482*Input!T482/100</f>
        <v>2.6566380126076764E-3</v>
      </c>
      <c r="U482" s="9">
        <f>S482*1/((U481+U483)/2)</f>
        <v>1.0766188773134766</v>
      </c>
      <c r="V482" s="9">
        <f>U482*Input!T482/100</f>
        <v>2.6431025987771633E-3</v>
      </c>
      <c r="W482" s="3">
        <v>3.0000000000000001E-3</v>
      </c>
      <c r="X482" s="21">
        <f>((($L$4*0.000000001*Input!G482/Input!W482*(232/229))-(W482*0.000000001))/Input!F482)*1000000000</f>
        <v>5.4227772546400033</v>
      </c>
      <c r="Y482" s="21">
        <f>X482*Input!X482/100</f>
        <v>1.7771697863704649E-2</v>
      </c>
      <c r="Z482" s="21">
        <f t="shared" si="1616"/>
        <v>1.3240870440092412E-3</v>
      </c>
      <c r="AA482" s="21">
        <f>Z482*Input!X482/100</f>
        <v>4.3393401178784323E-6</v>
      </c>
      <c r="AB482" s="14">
        <v>0.05</v>
      </c>
      <c r="AC482" s="14">
        <v>0</v>
      </c>
      <c r="AD482" s="21">
        <f>(((Input!G482*$L$4*0.000000001*Input!U482*(230/229))-((AB482*0.000000000000001)+(Input!G482*AC482*0.000000000000001)))/Input!F482)*1000000000000</f>
        <v>1.0112765163762025</v>
      </c>
      <c r="AE482" s="21">
        <f>AD482*Input!V482/100</f>
        <v>4.5292379891719052E-3</v>
      </c>
      <c r="AF482" s="21">
        <f t="shared" si="1617"/>
        <v>4.6102603426419947E-2</v>
      </c>
      <c r="AG482" s="21">
        <f>AF482*Input!V482/100</f>
        <v>2.0648127337804145E-4</v>
      </c>
      <c r="AH482" s="9">
        <f t="shared" si="1618"/>
        <v>34.818408378065953</v>
      </c>
      <c r="AI482" s="3">
        <f t="shared" si="1619"/>
        <v>0.19323213350048696</v>
      </c>
      <c r="AJ482" s="22">
        <f t="shared" si="1620"/>
        <v>76.618877313476602</v>
      </c>
      <c r="AK482" s="3">
        <f t="shared" si="1621"/>
        <v>2.6431025987771632</v>
      </c>
      <c r="AL482" s="3">
        <f t="shared" si="1622"/>
        <v>0.20291926876511462</v>
      </c>
      <c r="AM482" s="3">
        <f t="shared" si="1623"/>
        <v>9.1988901645611329E-4</v>
      </c>
      <c r="AN482" s="9">
        <f>AL482*1/((AN481+AN483)/2)</f>
        <v>0.2020439331605508</v>
      </c>
      <c r="AO482" s="21">
        <f t="shared" si="1624"/>
        <v>9.1592087871714242E-4</v>
      </c>
      <c r="AP482" s="58">
        <f t="shared" si="1625"/>
        <v>22.639500000000002</v>
      </c>
      <c r="AQ482" s="58">
        <f t="shared" si="1626"/>
        <v>0.12379999999999999</v>
      </c>
      <c r="AR482" s="58">
        <f t="shared" si="1627"/>
        <v>0.54683186466132194</v>
      </c>
      <c r="AS482" s="67">
        <f t="shared" si="1628"/>
        <v>5.8279306326059618E-3</v>
      </c>
      <c r="AT482" s="67">
        <f t="shared" si="1629"/>
        <v>1.9531641732546355E-5</v>
      </c>
      <c r="AU482" s="58">
        <v>0.75</v>
      </c>
      <c r="AV482" s="58">
        <f t="shared" si="1630"/>
        <v>0.375</v>
      </c>
      <c r="AW482" s="58">
        <f t="shared" si="1631"/>
        <v>22.197299999999998</v>
      </c>
      <c r="AX482" s="57">
        <f t="shared" si="1632"/>
        <v>0.26574026820000002</v>
      </c>
      <c r="AY482" s="47">
        <f t="shared" si="1633"/>
        <v>0.25679864022061849</v>
      </c>
      <c r="AZ482" s="9" t="str">
        <f>Input!B482</f>
        <v>Hd-Larga3</v>
      </c>
      <c r="BA482" s="48">
        <f>Input!E482</f>
        <v>0</v>
      </c>
      <c r="BB482" s="58">
        <f t="shared" si="1634"/>
        <v>81.579639548496829</v>
      </c>
      <c r="BC482" s="22">
        <f t="shared" si="1635"/>
        <v>2.8148997149981581</v>
      </c>
      <c r="BD482" s="9">
        <f t="shared" si="1636"/>
        <v>22139.3</v>
      </c>
      <c r="BE482" s="49">
        <f t="shared" si="1637"/>
        <v>128.39932011030925</v>
      </c>
      <c r="BF482" s="89">
        <f t="shared" si="1638"/>
        <v>1.1568913346245646</v>
      </c>
      <c r="BG482" s="85"/>
      <c r="BH482" s="85"/>
      <c r="BI482" s="85"/>
      <c r="BJ482" s="85"/>
      <c r="BK482" s="85"/>
      <c r="BL482" s="85"/>
      <c r="BM482" s="90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s="155" customFormat="1" ht="15" customHeight="1" x14ac:dyDescent="0.2">
      <c r="A483" s="138">
        <f>Input!A483</f>
        <v>8307</v>
      </c>
      <c r="B483" s="138" t="str">
        <f>Input!B483</f>
        <v>Hu1-13</v>
      </c>
      <c r="C483" s="138">
        <f>Input!O483</f>
        <v>2.0884854388423459</v>
      </c>
      <c r="D483" s="138">
        <f>C483*Input!P483/100</f>
        <v>2.8366653750273162E-2</v>
      </c>
      <c r="E483" s="139">
        <f>Input!M483</f>
        <v>2.7202611370796945</v>
      </c>
      <c r="F483" s="140">
        <f>E483*Input!N483/100</f>
        <v>4.8024869804355884E-4</v>
      </c>
      <c r="G483" s="141">
        <f t="shared" si="1613"/>
        <v>375.06960558054828</v>
      </c>
      <c r="H483" s="140">
        <f>G483*Input!L483/100</f>
        <v>3.528626187836726E-2</v>
      </c>
      <c r="I483" s="138">
        <v>0</v>
      </c>
      <c r="J483" s="142">
        <f>(((C483*$G$4*0.000000001*Input!G483*(234/233))-(I483*0.000000000000001))/Input!F483)*1000000000000</f>
        <v>758.16933672715982</v>
      </c>
      <c r="K483" s="138">
        <f>J483*Input!P483/100</f>
        <v>10.297762512021558</v>
      </c>
      <c r="L483" s="143">
        <f t="shared" si="1614"/>
        <v>10.484930820390089</v>
      </c>
      <c r="M483" s="144">
        <f>L483*Input!P483/100</f>
        <v>0.14241057018929246</v>
      </c>
      <c r="N483" s="138">
        <v>0</v>
      </c>
      <c r="O483" s="142">
        <f>(((G483*$D$4*0.000000001*Input!G483*(238/236))-(N483*0.000000001))/Input!F483)*1000000</f>
        <v>13.715880453589984</v>
      </c>
      <c r="P483" s="138">
        <f>O483*Input!N483/100</f>
        <v>2.4214711009065558E-3</v>
      </c>
      <c r="Q483" s="145">
        <f t="shared" si="1615"/>
        <v>10.233407157029081</v>
      </c>
      <c r="R483" s="146">
        <f>Q483*Input!N483/100</f>
        <v>1.8066576023612368E-3</v>
      </c>
      <c r="S483" s="144">
        <f>Input!S483*0.0000028263/0.000000000155125</f>
        <v>0.99574045626830765</v>
      </c>
      <c r="T483" s="138">
        <f>S483*Input!T483/100</f>
        <v>2.0970568376901112E-3</v>
      </c>
      <c r="U483" s="144">
        <f>S483</f>
        <v>0.99574045626830765</v>
      </c>
      <c r="V483" s="138">
        <f>U483*Input!T483/100</f>
        <v>2.0970568376901112E-3</v>
      </c>
      <c r="W483" s="147">
        <v>0</v>
      </c>
      <c r="X483" s="142">
        <f>((($L$4*0.000000001*Input!G483/Input!W483*(232/229))-(W483*0.000000001))/Input!F483)*1000000000</f>
        <v>0.86733874405677047</v>
      </c>
      <c r="Y483" s="142">
        <f>X483*Input!X483/100</f>
        <v>4.6682080544986314E-3</v>
      </c>
      <c r="Z483" s="142">
        <f t="shared" si="1616"/>
        <v>2.1177930419143809E-4</v>
      </c>
      <c r="AA483" s="142">
        <f>Z483*Input!X483/100</f>
        <v>1.1398428357742975E-6</v>
      </c>
      <c r="AB483" s="143">
        <v>0</v>
      </c>
      <c r="AC483" s="143">
        <v>0</v>
      </c>
      <c r="AD483" s="142">
        <f>(((Input!G483*$L$4*0.000000001*Input!U483*(230/229))-((AB483*0.000000000000001)+(Input!G483*AC483*0.000000000000001)))/Input!F483)*1000000000000</f>
        <v>224.64769899783983</v>
      </c>
      <c r="AE483" s="142">
        <f>AD483*Input!V483/100</f>
        <v>0.77277122177775692</v>
      </c>
      <c r="AF483" s="142">
        <f t="shared" si="1617"/>
        <v>10.241356948214095</v>
      </c>
      <c r="AG483" s="142">
        <f>AF483*Input!V483/100</f>
        <v>3.5229499152847447E-2</v>
      </c>
      <c r="AH483" s="138">
        <f t="shared" si="1618"/>
        <v>48358.629693845869</v>
      </c>
      <c r="AI483" s="147">
        <f t="shared" si="1619"/>
        <v>308.89536886412111</v>
      </c>
      <c r="AJ483" s="144">
        <f t="shared" si="1620"/>
        <v>-4.2595437316923501</v>
      </c>
      <c r="AK483" s="147">
        <f t="shared" si="1621"/>
        <v>2.0970568376901113</v>
      </c>
      <c r="AL483" s="147">
        <f t="shared" si="1622"/>
        <v>1.0007768469545897</v>
      </c>
      <c r="AM483" s="147">
        <f t="shared" si="1623"/>
        <v>3.4471281248118772E-3</v>
      </c>
      <c r="AN483" s="138">
        <f>AF483/Q483</f>
        <v>1.0007768469545897</v>
      </c>
      <c r="AO483" s="142">
        <f t="shared" si="1624"/>
        <v>3.4471281248118772E-3</v>
      </c>
      <c r="AP483" s="138" t="str">
        <f t="shared" si="1625"/>
        <v>Out of range</v>
      </c>
      <c r="AQ483" s="138" t="e">
        <f t="shared" si="1626"/>
        <v>#VALUE!</v>
      </c>
      <c r="AR483" s="138" t="e">
        <f t="shared" si="1627"/>
        <v>#VALUE!</v>
      </c>
      <c r="AS483" s="146">
        <f t="shared" si="1628"/>
        <v>2.0694896718339989E-5</v>
      </c>
      <c r="AT483" s="146">
        <f t="shared" si="1629"/>
        <v>1.1144439530231882E-7</v>
      </c>
      <c r="AU483" s="138">
        <v>0.75</v>
      </c>
      <c r="AV483" s="138">
        <f t="shared" si="1630"/>
        <v>0.375</v>
      </c>
      <c r="AW483" s="138" t="str">
        <f t="shared" si="1631"/>
        <v>Out of range</v>
      </c>
      <c r="AX483" s="148">
        <f t="shared" si="1632"/>
        <v>117.0262412208</v>
      </c>
      <c r="AY483" s="148" t="e">
        <f t="shared" si="1633"/>
        <v>#VALUE!</v>
      </c>
      <c r="AZ483" s="138" t="str">
        <f>Input!B483</f>
        <v>Hu1-13</v>
      </c>
      <c r="BA483" s="149">
        <f>Input!E483</f>
        <v>0</v>
      </c>
      <c r="BB483" s="138" t="e">
        <f t="shared" si="1634"/>
        <v>#VALUE!</v>
      </c>
      <c r="BC483" s="144" t="e">
        <f t="shared" si="1635"/>
        <v>#VALUE!</v>
      </c>
      <c r="BD483" s="138" t="e">
        <f t="shared" si="1636"/>
        <v>#VALUE!</v>
      </c>
      <c r="BE483" s="150" t="e">
        <f t="shared" si="1637"/>
        <v>#VALUE!</v>
      </c>
      <c r="BF483" s="151" t="e">
        <f t="shared" si="1638"/>
        <v>#VALUE!</v>
      </c>
      <c r="BG483" s="152"/>
      <c r="BH483" s="152"/>
      <c r="BI483" s="152"/>
      <c r="BJ483" s="152"/>
      <c r="BK483" s="152"/>
      <c r="BL483" s="152"/>
      <c r="BM483" s="156"/>
      <c r="BN483" s="152"/>
      <c r="BO483" s="152"/>
      <c r="BP483" s="152"/>
      <c r="BQ483" s="152"/>
      <c r="BR483" s="152"/>
      <c r="BS483" s="152"/>
      <c r="BT483" s="152"/>
      <c r="BU483" s="152"/>
      <c r="BV483" s="152"/>
      <c r="BW483" s="152"/>
      <c r="BX483" s="152"/>
      <c r="BY483" s="152"/>
      <c r="BZ483" s="152"/>
      <c r="CA483" s="152"/>
      <c r="CB483" s="152"/>
      <c r="CC483" s="152"/>
      <c r="CD483" s="152"/>
      <c r="CE483" s="152"/>
      <c r="CF483" s="152"/>
      <c r="CG483" s="152"/>
      <c r="CH483" s="152"/>
      <c r="CI483" s="152"/>
      <c r="CJ483" s="152"/>
      <c r="CK483" s="152"/>
      <c r="CL483" s="152"/>
      <c r="CM483" s="152"/>
      <c r="CN483" s="152"/>
      <c r="CO483" s="152"/>
      <c r="CP483" s="152"/>
      <c r="CQ483" s="152"/>
      <c r="CR483" s="152"/>
      <c r="CS483" s="152"/>
      <c r="CT483" s="152"/>
      <c r="CU483" s="152"/>
      <c r="CV483" s="152"/>
      <c r="CW483" s="152"/>
      <c r="CX483" s="152"/>
      <c r="CY483" s="152"/>
      <c r="CZ483" s="152"/>
      <c r="DA483" s="152"/>
      <c r="DB483" s="152"/>
      <c r="DC483" s="152"/>
      <c r="DD483" s="152"/>
      <c r="DE483" s="152"/>
    </row>
    <row r="484" spans="1:109" ht="15" customHeight="1" x14ac:dyDescent="0.2">
      <c r="A484" s="9">
        <f>Input!A484</f>
        <v>8613</v>
      </c>
      <c r="B484" s="9" t="str">
        <f>Input!B484</f>
        <v>HD-T11</v>
      </c>
      <c r="C484" s="9">
        <f>Input!O484</f>
        <v>0.9591526864261446</v>
      </c>
      <c r="D484" s="9">
        <f>C484*Input!P484/100</f>
        <v>6.0235609402225576E-3</v>
      </c>
      <c r="E484" s="11">
        <f>Input!M484</f>
        <v>1.6516631591058391</v>
      </c>
      <c r="F484" s="12">
        <f>E484*Input!N484/100</f>
        <v>1.0752457367743034E-4</v>
      </c>
      <c r="G484" s="13">
        <f t="shared" si="1613"/>
        <v>227.73131637751308</v>
      </c>
      <c r="H484" s="12">
        <f>G484*Input!L484/100</f>
        <v>1.4048550983510965E-2</v>
      </c>
      <c r="I484" s="9">
        <v>0.3</v>
      </c>
      <c r="J484" s="21">
        <f>(((C484*$G$4*0.000000001*Input!G484*(234/233))-(I484*0.000000000000001))/Input!F484)*1000000000000</f>
        <v>19.188670822118823</v>
      </c>
      <c r="K484" s="9">
        <f>J484*Input!P484/100</f>
        <v>0.12050649463285767</v>
      </c>
      <c r="L484" s="14">
        <f t="shared" si="1614"/>
        <v>0.2653653693957766</v>
      </c>
      <c r="M484" s="22">
        <f>L484*Input!P484/100</f>
        <v>1.6665172256734452E-3</v>
      </c>
      <c r="N484" s="9">
        <v>5.0000000000000001E-3</v>
      </c>
      <c r="O484" s="21">
        <f>(((G484*$D$4*0.000000001*Input!G484*(238/236))-(N484*0.000000001))/Input!F484)*1000000</f>
        <v>0.4589519326685777</v>
      </c>
      <c r="P484" s="58">
        <f>O484*Input!N484/100</f>
        <v>2.9878132612304189E-5</v>
      </c>
      <c r="Q484" s="66">
        <f t="shared" si="1615"/>
        <v>0.34242366054405626</v>
      </c>
      <c r="R484" s="67">
        <f>Q484*Input!N484/100</f>
        <v>2.2292050236803401E-5</v>
      </c>
      <c r="S484" s="65">
        <f>Input!S484*0.0000028263/0.000000000155125</f>
        <v>0.769793165699592</v>
      </c>
      <c r="T484" s="9">
        <f>S484*Input!T484/100</f>
        <v>1.7251675482197017E-3</v>
      </c>
      <c r="U484" s="9">
        <f>S484*1/((U483+U485)/2)</f>
        <v>0.77271107984971965</v>
      </c>
      <c r="V484" s="9">
        <f>U484*Input!T484/100</f>
        <v>1.7317068252938449E-3</v>
      </c>
      <c r="W484" s="3">
        <v>3.0000000000000001E-3</v>
      </c>
      <c r="X484" s="21">
        <f>((($L$4*0.000000001*Input!G484/Input!W484*(232/229))-(W484*0.000000001))/Input!F484)*1000000000</f>
        <v>14.793051504650425</v>
      </c>
      <c r="Y484" s="21">
        <f>X484*Input!X484/100</f>
        <v>3.4058747389841146E-2</v>
      </c>
      <c r="Z484" s="21">
        <f t="shared" si="1616"/>
        <v>3.6120399048124576E-3</v>
      </c>
      <c r="AA484" s="21">
        <f>Z484*Input!X484/100</f>
        <v>8.3161715918693057E-6</v>
      </c>
      <c r="AB484" s="14">
        <v>0.05</v>
      </c>
      <c r="AC484" s="14">
        <v>0</v>
      </c>
      <c r="AD484" s="21">
        <f>(((Input!G484*$L$4*0.000000001*Input!U484*(230/229))-((AB484*0.000000000000001)+(Input!G484*AC484*0.000000000000001)))/Input!F484)*1000000000000</f>
        <v>3.8379182112807992</v>
      </c>
      <c r="AE484" s="21">
        <f>AD484*Input!V484/100</f>
        <v>9.867408571458635E-3</v>
      </c>
      <c r="AF484" s="21">
        <f t="shared" si="1617"/>
        <v>0.17496502530460364</v>
      </c>
      <c r="AG484" s="21">
        <f>AF484*Input!V484/100</f>
        <v>4.4984058944288129E-4</v>
      </c>
      <c r="AH484" s="9">
        <f t="shared" si="1618"/>
        <v>48.439394335453244</v>
      </c>
      <c r="AI484" s="3">
        <f t="shared" si="1619"/>
        <v>0.16717562502163616</v>
      </c>
      <c r="AJ484" s="22">
        <f t="shared" si="1620"/>
        <v>-227.28892015028035</v>
      </c>
      <c r="AK484" s="3">
        <f t="shared" si="1621"/>
        <v>1.731706825293845</v>
      </c>
      <c r="AL484" s="3">
        <f t="shared" si="1622"/>
        <v>0.5109606766851692</v>
      </c>
      <c r="AM484" s="3">
        <f t="shared" si="1623"/>
        <v>1.3141170578652923E-3</v>
      </c>
      <c r="AN484" s="9">
        <f>AL484*1/((AN483+AN485)/2)</f>
        <v>0.50982763515233254</v>
      </c>
      <c r="AO484" s="21">
        <f t="shared" si="1624"/>
        <v>1.3112030386980445E-3</v>
      </c>
      <c r="AP484" s="58">
        <f t="shared" si="1625"/>
        <v>129.09540000000001</v>
      </c>
      <c r="AQ484" s="58">
        <f t="shared" si="1626"/>
        <v>1.0399</v>
      </c>
      <c r="AR484" s="58">
        <f t="shared" si="1627"/>
        <v>0.80552831471919217</v>
      </c>
      <c r="AS484" s="67">
        <f t="shared" si="1628"/>
        <v>1.0548453045194091E-2</v>
      </c>
      <c r="AT484" s="67">
        <f t="shared" si="1629"/>
        <v>2.4295912839586472E-5</v>
      </c>
      <c r="AU484" s="58">
        <v>0.75</v>
      </c>
      <c r="AV484" s="58">
        <f t="shared" si="1630"/>
        <v>0.375</v>
      </c>
      <c r="AW484" s="58">
        <f t="shared" si="1631"/>
        <v>127.80459999999999</v>
      </c>
      <c r="AX484" s="57">
        <f t="shared" si="1632"/>
        <v>1.212156051</v>
      </c>
      <c r="AY484" s="47">
        <f t="shared" si="1633"/>
        <v>1.1985231816203596</v>
      </c>
      <c r="AZ484" s="9" t="str">
        <f>Input!B484</f>
        <v>HD-T11</v>
      </c>
      <c r="BA484" s="48">
        <f>Input!E484</f>
        <v>0</v>
      </c>
      <c r="BB484" s="58">
        <f t="shared" si="1634"/>
        <v>-326.17567779538047</v>
      </c>
      <c r="BC484" s="22">
        <f t="shared" si="1635"/>
        <v>2.7247984016941453</v>
      </c>
      <c r="BD484" s="9">
        <f t="shared" si="1636"/>
        <v>127746.59999999999</v>
      </c>
      <c r="BE484" s="49">
        <f t="shared" si="1637"/>
        <v>599.26159081017977</v>
      </c>
      <c r="BF484" s="89">
        <f t="shared" si="1638"/>
        <v>0.93777781208216271</v>
      </c>
      <c r="BG484" s="85"/>
      <c r="BH484" s="85"/>
      <c r="BI484" s="85"/>
      <c r="BJ484" s="85"/>
      <c r="BK484" s="85"/>
      <c r="BL484" s="85"/>
      <c r="BM484" s="90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s="155" customFormat="1" ht="15" customHeight="1" x14ac:dyDescent="0.2">
      <c r="A485" s="138">
        <f>Input!A485</f>
        <v>8307</v>
      </c>
      <c r="B485" s="138" t="str">
        <f>Input!B485</f>
        <v>Hu1-13</v>
      </c>
      <c r="C485" s="138">
        <f>Input!O485</f>
        <v>2.0580095413224568</v>
      </c>
      <c r="D485" s="138">
        <f>C485*Input!P485/100</f>
        <v>2.4176034361804398E-2</v>
      </c>
      <c r="E485" s="139">
        <f>Input!M485</f>
        <v>2.7197305866644066</v>
      </c>
      <c r="F485" s="140">
        <f>E485*Input!N485/100</f>
        <v>3.5973253538508504E-4</v>
      </c>
      <c r="G485" s="141">
        <f t="shared" si="1613"/>
        <v>374.99645328928835</v>
      </c>
      <c r="H485" s="140">
        <f>G485*Input!L485/100</f>
        <v>2.7704475238179541E-2</v>
      </c>
      <c r="I485" s="138">
        <v>0</v>
      </c>
      <c r="J485" s="142">
        <f>(((C485*$G$4*0.000000001*Input!G485*(234/233))-(I485*0.000000000000001))/Input!F485)*1000000000000</f>
        <v>747.10586911609198</v>
      </c>
      <c r="K485" s="138">
        <f>J485*Input!P485/100</f>
        <v>8.7764691081314812</v>
      </c>
      <c r="L485" s="143">
        <f t="shared" si="1614"/>
        <v>10.331931105265213</v>
      </c>
      <c r="M485" s="144">
        <f>L485*Input!P485/100</f>
        <v>0.12137218822813525</v>
      </c>
      <c r="N485" s="138">
        <v>0</v>
      </c>
      <c r="O485" s="142">
        <f>(((G485*$D$4*0.000000001*Input!G485*(238/236))-(N485*0.000000001))/Input!F485)*1000000</f>
        <v>13.713205355243172</v>
      </c>
      <c r="P485" s="138">
        <f>O485*Input!N485/100</f>
        <v>1.8138142634002948E-3</v>
      </c>
      <c r="Q485" s="145">
        <f t="shared" si="1615"/>
        <v>10.231411268346569</v>
      </c>
      <c r="R485" s="146">
        <f>Q485*Input!N485/100</f>
        <v>1.353285334281529E-3</v>
      </c>
      <c r="S485" s="144">
        <f>Input!S485*0.0000028263/0.000000000155125</f>
        <v>0.99670713707875513</v>
      </c>
      <c r="T485" s="138">
        <f>S485*Input!T485/100</f>
        <v>2.2169728311004474E-3</v>
      </c>
      <c r="U485" s="144">
        <f>S485</f>
        <v>0.99670713707875513</v>
      </c>
      <c r="V485" s="138">
        <f>U485*Input!T485/100</f>
        <v>2.2169728311004474E-3</v>
      </c>
      <c r="W485" s="147">
        <v>0</v>
      </c>
      <c r="X485" s="142">
        <f>((($L$4*0.000000001*Input!G485/Input!W485*(232/229))-(W485*0.000000001))/Input!F485)*1000000000</f>
        <v>0.8696459339025413</v>
      </c>
      <c r="Y485" s="142">
        <f>X485*Input!X485/100</f>
        <v>5.9982573843482996E-3</v>
      </c>
      <c r="Z485" s="142">
        <f t="shared" si="1616"/>
        <v>2.1234265393630194E-4</v>
      </c>
      <c r="AA485" s="142">
        <f>Z485*Input!X485/100</f>
        <v>1.4646028255083834E-6</v>
      </c>
      <c r="AB485" s="143">
        <v>0</v>
      </c>
      <c r="AC485" s="143">
        <v>0</v>
      </c>
      <c r="AD485" s="142">
        <f>(((Input!G485*$L$4*0.000000001*Input!U485*(230/229))-((AB485*0.000000000000001)+(Input!G485*AC485*0.000000000000001)))/Input!F485)*1000000000000</f>
        <v>225.25273460679423</v>
      </c>
      <c r="AE485" s="142">
        <f>AD485*Input!V485/100</f>
        <v>0.84348033532009947</v>
      </c>
      <c r="AF485" s="142">
        <f t="shared" si="1617"/>
        <v>10.268939628407681</v>
      </c>
      <c r="AG485" s="142">
        <f>AF485*Input!V485/100</f>
        <v>3.8453023250843633E-2</v>
      </c>
      <c r="AH485" s="138">
        <f t="shared" si="1618"/>
        <v>48360.230213041104</v>
      </c>
      <c r="AI485" s="147">
        <f t="shared" si="1619"/>
        <v>379.5446630198453</v>
      </c>
      <c r="AJ485" s="144">
        <f t="shared" si="1620"/>
        <v>-3.2928629212448657</v>
      </c>
      <c r="AK485" s="147">
        <f t="shared" si="1621"/>
        <v>2.2169728311004473</v>
      </c>
      <c r="AL485" s="147">
        <f t="shared" si="1622"/>
        <v>1.0036679553853156</v>
      </c>
      <c r="AM485" s="147">
        <f t="shared" si="1623"/>
        <v>3.7606741634957875E-3</v>
      </c>
      <c r="AN485" s="138">
        <f>AF485/Q485</f>
        <v>1.0036679553853156</v>
      </c>
      <c r="AO485" s="142">
        <f t="shared" si="1624"/>
        <v>3.7606741634957875E-3</v>
      </c>
      <c r="AP485" s="138" t="str">
        <f t="shared" si="1625"/>
        <v>Out of range</v>
      </c>
      <c r="AQ485" s="138" t="e">
        <f t="shared" si="1626"/>
        <v>#VALUE!</v>
      </c>
      <c r="AR485" s="138" t="e">
        <f t="shared" si="1627"/>
        <v>#VALUE!</v>
      </c>
      <c r="AS485" s="146">
        <f t="shared" si="1628"/>
        <v>2.0753994572893094E-5</v>
      </c>
      <c r="AT485" s="146">
        <f t="shared" si="1629"/>
        <v>1.4317400208162887E-7</v>
      </c>
      <c r="AU485" s="138">
        <v>0.75</v>
      </c>
      <c r="AV485" s="138">
        <f t="shared" si="1630"/>
        <v>0.375</v>
      </c>
      <c r="AW485" s="138" t="str">
        <f t="shared" si="1631"/>
        <v>Out of range</v>
      </c>
      <c r="AX485" s="148">
        <f t="shared" si="1632"/>
        <v>31.194121814100001</v>
      </c>
      <c r="AY485" s="148" t="e">
        <f t="shared" si="1633"/>
        <v>#VALUE!</v>
      </c>
      <c r="AZ485" s="138" t="str">
        <f>Input!B485</f>
        <v>Hu1-13</v>
      </c>
      <c r="BA485" s="149">
        <f>Input!E485</f>
        <v>0</v>
      </c>
      <c r="BB485" s="138" t="e">
        <f t="shared" si="1634"/>
        <v>#VALUE!</v>
      </c>
      <c r="BC485" s="144" t="e">
        <f t="shared" si="1635"/>
        <v>#VALUE!</v>
      </c>
      <c r="BD485" s="138" t="e">
        <f t="shared" si="1636"/>
        <v>#VALUE!</v>
      </c>
      <c r="BE485" s="150" t="e">
        <f t="shared" si="1637"/>
        <v>#VALUE!</v>
      </c>
      <c r="BF485" s="151" t="e">
        <f t="shared" si="1638"/>
        <v>#VALUE!</v>
      </c>
      <c r="BG485" s="152"/>
      <c r="BH485" s="152"/>
      <c r="BI485" s="152"/>
      <c r="BJ485" s="152"/>
      <c r="BK485" s="152"/>
      <c r="BL485" s="152"/>
      <c r="BM485" s="156"/>
      <c r="BN485" s="152"/>
      <c r="BO485" s="152"/>
      <c r="BP485" s="152"/>
      <c r="BQ485" s="152"/>
      <c r="BR485" s="152"/>
      <c r="BS485" s="152"/>
      <c r="BT485" s="152"/>
      <c r="BU485" s="152"/>
      <c r="BV485" s="152"/>
      <c r="BW485" s="152"/>
      <c r="BX485" s="152"/>
      <c r="BY485" s="152"/>
      <c r="BZ485" s="152"/>
      <c r="CA485" s="152"/>
      <c r="CB485" s="152"/>
      <c r="CC485" s="152"/>
      <c r="CD485" s="152"/>
      <c r="CE485" s="152"/>
      <c r="CF485" s="152"/>
      <c r="CG485" s="152"/>
      <c r="CH485" s="152"/>
      <c r="CI485" s="152"/>
      <c r="CJ485" s="152"/>
      <c r="CK485" s="152"/>
      <c r="CL485" s="152"/>
      <c r="CM485" s="152"/>
      <c r="CN485" s="152"/>
      <c r="CO485" s="152"/>
      <c r="CP485" s="152"/>
      <c r="CQ485" s="152"/>
      <c r="CR485" s="152"/>
      <c r="CS485" s="152"/>
      <c r="CT485" s="152"/>
      <c r="CU485" s="152"/>
      <c r="CV485" s="152"/>
      <c r="CW485" s="152"/>
      <c r="CX485" s="152"/>
      <c r="CY485" s="152"/>
      <c r="CZ485" s="152"/>
      <c r="DA485" s="152"/>
      <c r="DB485" s="152"/>
      <c r="DC485" s="152"/>
      <c r="DD485" s="152"/>
      <c r="DE485" s="152"/>
    </row>
    <row r="486" spans="1:109" ht="15" customHeight="1" x14ac:dyDescent="0.2">
      <c r="A486" s="9">
        <f>Input!A486</f>
        <v>8614</v>
      </c>
      <c r="B486" s="9" t="str">
        <f>Input!B486</f>
        <v>HD-T12</v>
      </c>
      <c r="C486" s="9">
        <f>Input!O486</f>
        <v>0.90871569329817359</v>
      </c>
      <c r="D486" s="9">
        <f>C486*Input!P486/100</f>
        <v>7.6098931639951581E-3</v>
      </c>
      <c r="E486" s="11">
        <f>Input!M486</f>
        <v>1.5475872515981586</v>
      </c>
      <c r="F486" s="12">
        <f>E486*Input!N486/100</f>
        <v>1.5207883036359013E-4</v>
      </c>
      <c r="G486" s="13">
        <f t="shared" si="1613"/>
        <v>213.3813302503541</v>
      </c>
      <c r="H486" s="12">
        <f>G486*Input!L486/100</f>
        <v>1.3410763672714123E-2</v>
      </c>
      <c r="I486" s="9">
        <v>0.3</v>
      </c>
      <c r="J486" s="21">
        <f>(((C486*$G$4*0.000000001*Input!G486*(234/233))-(I486*0.000000000000001))/Input!F486)*1000000000000</f>
        <v>19.346124196880918</v>
      </c>
      <c r="K486" s="9">
        <f>J486*Input!P486/100</f>
        <v>0.16201100009762681</v>
      </c>
      <c r="L486" s="14">
        <f t="shared" si="1614"/>
        <v>0.26754283511727889</v>
      </c>
      <c r="M486" s="22">
        <f>L486*Input!P486/100</f>
        <v>2.2404943669953855E-3</v>
      </c>
      <c r="N486" s="9">
        <v>5.0000000000000001E-3</v>
      </c>
      <c r="O486" s="21">
        <f>(((G486*$D$4*0.000000001*Input!G486*(238/236))-(N486*0.000000001))/Input!F486)*1000000</f>
        <v>0.45762522656816229</v>
      </c>
      <c r="P486" s="58">
        <f>O486*Input!N486/100</f>
        <v>4.4970071399521906E-5</v>
      </c>
      <c r="Q486" s="66">
        <f t="shared" si="1615"/>
        <v>0.34143380621066477</v>
      </c>
      <c r="R486" s="67">
        <f>Q486*Input!N486/100</f>
        <v>3.3552133387946278E-5</v>
      </c>
      <c r="S486" s="65">
        <f>Input!S486*0.0000028263/0.000000000155125</f>
        <v>0.77231850372207489</v>
      </c>
      <c r="T486" s="9">
        <f>S486*Input!T486/100</f>
        <v>2.2205730932108765E-3</v>
      </c>
      <c r="U486" s="9">
        <f>S486*1/((U485+U487)/2)</f>
        <v>0.77624699097073158</v>
      </c>
      <c r="V486" s="9">
        <f>U486*Input!T486/100</f>
        <v>2.231868294658657E-3</v>
      </c>
      <c r="W486" s="3">
        <v>3.0000000000000001E-3</v>
      </c>
      <c r="X486" s="21">
        <f>((($L$4*0.000000001*Input!G486/Input!W486*(232/229))-(W486*0.000000001))/Input!F486)*1000000000</f>
        <v>14.849845010607771</v>
      </c>
      <c r="Y486" s="21">
        <f>X486*Input!X486/100</f>
        <v>3.5538639004769647E-2</v>
      </c>
      <c r="Z486" s="21">
        <f t="shared" si="1616"/>
        <v>3.6259072539383389E-3</v>
      </c>
      <c r="AA486" s="21">
        <f>Z486*Input!X486/100</f>
        <v>8.6775187801920565E-6</v>
      </c>
      <c r="AB486" s="14">
        <v>0.05</v>
      </c>
      <c r="AC486" s="14">
        <v>0</v>
      </c>
      <c r="AD486" s="21">
        <f>(((Input!G486*$L$4*0.000000001*Input!U486*(230/229))-((AB486*0.000000000000001)+(Input!G486*AC486*0.000000000000001)))/Input!F486)*1000000000000</f>
        <v>3.8296188880709403</v>
      </c>
      <c r="AE486" s="21">
        <f>AD486*Input!V486/100</f>
        <v>1.2897876597363038E-2</v>
      </c>
      <c r="AF486" s="21">
        <f t="shared" si="1617"/>
        <v>0.17458667141181983</v>
      </c>
      <c r="AG486" s="21">
        <f>AF486*Input!V486/100</f>
        <v>5.8799515284099172E-4</v>
      </c>
      <c r="AH486" s="9">
        <f t="shared" si="1618"/>
        <v>48.149789607053414</v>
      </c>
      <c r="AI486" s="3">
        <f t="shared" si="1619"/>
        <v>0.19893693089094416</v>
      </c>
      <c r="AJ486" s="22">
        <f t="shared" si="1620"/>
        <v>-223.75300902926841</v>
      </c>
      <c r="AK486" s="3">
        <f t="shared" si="1621"/>
        <v>2.231868294658657</v>
      </c>
      <c r="AL486" s="3">
        <f t="shared" si="1622"/>
        <v>0.51133387566227051</v>
      </c>
      <c r="AM486" s="3">
        <f t="shared" si="1623"/>
        <v>1.722868035161615E-3</v>
      </c>
      <c r="AN486" s="9">
        <f>AL486*1/((AN485+AN487)/2)</f>
        <v>0.50984597830539879</v>
      </c>
      <c r="AO486" s="21">
        <f t="shared" si="1624"/>
        <v>1.7178547729512134E-3</v>
      </c>
      <c r="AP486" s="58">
        <f t="shared" si="1625"/>
        <v>127.61579999999999</v>
      </c>
      <c r="AQ486" s="58">
        <f t="shared" si="1626"/>
        <v>1.2776000000000001</v>
      </c>
      <c r="AR486" s="58">
        <f t="shared" si="1627"/>
        <v>1.0011299541279373</v>
      </c>
      <c r="AS486" s="67">
        <f t="shared" si="1628"/>
        <v>1.0619649220385496E-2</v>
      </c>
      <c r="AT486" s="67">
        <f t="shared" si="1629"/>
        <v>2.543635366666791E-5</v>
      </c>
      <c r="AU486" s="58">
        <v>0.75</v>
      </c>
      <c r="AV486" s="58">
        <f t="shared" si="1630"/>
        <v>0.375</v>
      </c>
      <c r="AW486" s="58">
        <f t="shared" si="1631"/>
        <v>126.32859999999999</v>
      </c>
      <c r="AX486" s="57">
        <f t="shared" si="1632"/>
        <v>1.4139043734000001</v>
      </c>
      <c r="AY486" s="47">
        <f t="shared" si="1633"/>
        <v>1.4283426905061496</v>
      </c>
      <c r="AZ486" s="9" t="str">
        <f>Input!B486</f>
        <v>HD-T12</v>
      </c>
      <c r="BA486" s="48">
        <f>Input!E486</f>
        <v>0</v>
      </c>
      <c r="BB486" s="58">
        <f t="shared" si="1634"/>
        <v>-319.76467269244802</v>
      </c>
      <c r="BC486" s="22">
        <f t="shared" si="1635"/>
        <v>3.4359978580289328</v>
      </c>
      <c r="BD486" s="9">
        <f t="shared" si="1636"/>
        <v>126270.59999999999</v>
      </c>
      <c r="BE486" s="49">
        <f t="shared" si="1637"/>
        <v>714.17134525307483</v>
      </c>
      <c r="BF486" s="89">
        <f t="shared" si="1638"/>
        <v>1.1306566292242213</v>
      </c>
      <c r="BG486" s="85"/>
      <c r="BH486" s="85"/>
      <c r="BI486" s="85"/>
      <c r="BJ486" s="85"/>
      <c r="BK486" s="85"/>
      <c r="BL486" s="85"/>
      <c r="BM486" s="90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s="155" customFormat="1" ht="15" customHeight="1" x14ac:dyDescent="0.2">
      <c r="A487" s="138">
        <f>Input!A487</f>
        <v>8307</v>
      </c>
      <c r="B487" s="138" t="str">
        <f>Input!B487</f>
        <v>Hu1-13</v>
      </c>
      <c r="C487" s="138">
        <f>Input!O487</f>
        <v>2.0495614635495523</v>
      </c>
      <c r="D487" s="138">
        <f>C487*Input!P487/100</f>
        <v>1.8906009232968896E-2</v>
      </c>
      <c r="E487" s="139">
        <f>Input!M487</f>
        <v>2.7203708516112886</v>
      </c>
      <c r="F487" s="140">
        <f>E487*Input!N487/100</f>
        <v>3.4438585457364108E-4</v>
      </c>
      <c r="G487" s="141">
        <f t="shared" si="1613"/>
        <v>375.08473302016444</v>
      </c>
      <c r="H487" s="140">
        <f>G487*Input!L487/100</f>
        <v>2.379281053065593E-2</v>
      </c>
      <c r="I487" s="138">
        <v>0</v>
      </c>
      <c r="J487" s="142">
        <f>(((C487*$G$4*0.000000001*Input!G487*(234/233))-(I487*0.000000000000001))/Input!F487)*1000000000000</f>
        <v>744.03901818068232</v>
      </c>
      <c r="K487" s="138">
        <f>J487*Input!P487/100</f>
        <v>6.8633260322192813</v>
      </c>
      <c r="L487" s="143">
        <f t="shared" si="1614"/>
        <v>10.28951878609516</v>
      </c>
      <c r="M487" s="144">
        <f>L487*Input!P487/100</f>
        <v>9.4914810134952926E-2</v>
      </c>
      <c r="N487" s="138">
        <v>0</v>
      </c>
      <c r="O487" s="142">
        <f>(((G487*$D$4*0.000000001*Input!G487*(238/236))-(N487*0.000000001))/Input!F487)*1000000</f>
        <v>13.716433647317915</v>
      </c>
      <c r="P487" s="138">
        <f>O487*Input!N487/100</f>
        <v>1.7364344719898491E-3</v>
      </c>
      <c r="Q487" s="145">
        <f t="shared" si="1615"/>
        <v>10.233819894415777</v>
      </c>
      <c r="R487" s="146">
        <f>Q487*Input!N487/100</f>
        <v>1.295552335375009E-3</v>
      </c>
      <c r="S487" s="144">
        <f>Input!S487*0.0000028263/0.000000000155125</f>
        <v>0.99317111740892017</v>
      </c>
      <c r="T487" s="138">
        <f>S487*Input!T487/100</f>
        <v>1.3013680352607227E-3</v>
      </c>
      <c r="U487" s="144">
        <f>S487</f>
        <v>0.99317111740892017</v>
      </c>
      <c r="V487" s="138">
        <f>U487*Input!T487/100</f>
        <v>1.3013680352607227E-3</v>
      </c>
      <c r="W487" s="147">
        <v>0</v>
      </c>
      <c r="X487" s="142">
        <f>((($L$4*0.000000001*Input!G487/Input!W487*(232/229))-(W487*0.000000001))/Input!F487)*1000000000</f>
        <v>0.8753057470187392</v>
      </c>
      <c r="Y487" s="142">
        <f>X487*Input!X487/100</f>
        <v>4.4751351856155211E-3</v>
      </c>
      <c r="Z487" s="142">
        <f t="shared" si="1616"/>
        <v>2.1372461835541189E-4</v>
      </c>
      <c r="AA487" s="142">
        <f>Z487*Input!X487/100</f>
        <v>1.0926999655745165E-6</v>
      </c>
      <c r="AB487" s="143">
        <v>0</v>
      </c>
      <c r="AC487" s="143">
        <v>0</v>
      </c>
      <c r="AD487" s="142">
        <f>(((Input!G487*$L$4*0.000000001*Input!U487*(230/229))-((AB487*0.000000000000001)+(Input!G487*AC487*0.000000000000001)))/Input!F487)*1000000000000</f>
        <v>224.96920579285427</v>
      </c>
      <c r="AE487" s="142">
        <f>AD487*Input!V487/100</f>
        <v>0.77929434972722689</v>
      </c>
      <c r="AF487" s="142">
        <f t="shared" si="1617"/>
        <v>10.256013968355891</v>
      </c>
      <c r="AG487" s="142">
        <f>AF487*Input!V487/100</f>
        <v>3.552687892592065E-2</v>
      </c>
      <c r="AH487" s="138">
        <f t="shared" si="1618"/>
        <v>47987.050098743057</v>
      </c>
      <c r="AI487" s="147">
        <f t="shared" si="1619"/>
        <v>296.35084752164437</v>
      </c>
      <c r="AJ487" s="144">
        <f t="shared" si="1620"/>
        <v>-6.8288825910798323</v>
      </c>
      <c r="AK487" s="147">
        <f t="shared" si="1621"/>
        <v>1.3013680352607226</v>
      </c>
      <c r="AL487" s="147">
        <f t="shared" si="1622"/>
        <v>1.0021686988992471</v>
      </c>
      <c r="AM487" s="147">
        <f t="shared" si="1623"/>
        <v>3.4738344317537806E-3</v>
      </c>
      <c r="AN487" s="138">
        <f>AF487/Q487</f>
        <v>1.0021686988992471</v>
      </c>
      <c r="AO487" s="142">
        <f t="shared" si="1624"/>
        <v>3.4738344317537806E-3</v>
      </c>
      <c r="AP487" s="138" t="str">
        <f t="shared" si="1625"/>
        <v>Out of range</v>
      </c>
      <c r="AQ487" s="138" t="e">
        <f t="shared" si="1626"/>
        <v>#VALUE!</v>
      </c>
      <c r="AR487" s="138" t="e">
        <f t="shared" si="1627"/>
        <v>#VALUE!</v>
      </c>
      <c r="AS487" s="146">
        <f t="shared" si="1628"/>
        <v>2.0884148886774297E-5</v>
      </c>
      <c r="AT487" s="146">
        <f t="shared" si="1629"/>
        <v>1.0680614869608375E-7</v>
      </c>
      <c r="AU487" s="138">
        <v>0.75</v>
      </c>
      <c r="AV487" s="138">
        <f t="shared" si="1630"/>
        <v>0.375</v>
      </c>
      <c r="AW487" s="138" t="str">
        <f t="shared" si="1631"/>
        <v>Out of range</v>
      </c>
      <c r="AX487" s="148">
        <f t="shared" si="1632"/>
        <v>58.412475717200003</v>
      </c>
      <c r="AY487" s="148" t="e">
        <f t="shared" si="1633"/>
        <v>#VALUE!</v>
      </c>
      <c r="AZ487" s="138" t="str">
        <f>Input!B487</f>
        <v>Hu1-13</v>
      </c>
      <c r="BA487" s="149">
        <f>Input!E487</f>
        <v>0</v>
      </c>
      <c r="BB487" s="138" t="e">
        <f t="shared" si="1634"/>
        <v>#VALUE!</v>
      </c>
      <c r="BC487" s="144" t="e">
        <f t="shared" si="1635"/>
        <v>#VALUE!</v>
      </c>
      <c r="BD487" s="138" t="e">
        <f t="shared" si="1636"/>
        <v>#VALUE!</v>
      </c>
      <c r="BE487" s="150" t="e">
        <f t="shared" si="1637"/>
        <v>#VALUE!</v>
      </c>
      <c r="BF487" s="151" t="e">
        <f t="shared" si="1638"/>
        <v>#VALUE!</v>
      </c>
      <c r="BG487" s="152"/>
      <c r="BH487" s="152"/>
      <c r="BI487" s="152"/>
      <c r="BJ487" s="152"/>
      <c r="BK487" s="152"/>
      <c r="BL487" s="152"/>
      <c r="BM487" s="156"/>
      <c r="BN487" s="152"/>
      <c r="BO487" s="152"/>
      <c r="BP487" s="152"/>
      <c r="BQ487" s="152"/>
      <c r="BR487" s="152"/>
      <c r="BS487" s="152"/>
      <c r="BT487" s="152"/>
      <c r="BU487" s="152"/>
      <c r="BV487" s="152"/>
      <c r="BW487" s="152"/>
      <c r="BX487" s="152"/>
      <c r="BY487" s="152"/>
      <c r="BZ487" s="152"/>
      <c r="CA487" s="152"/>
      <c r="CB487" s="152"/>
      <c r="CC487" s="152"/>
      <c r="CD487" s="152"/>
      <c r="CE487" s="152"/>
      <c r="CF487" s="152"/>
      <c r="CG487" s="152"/>
      <c r="CH487" s="152"/>
      <c r="CI487" s="152"/>
      <c r="CJ487" s="152"/>
      <c r="CK487" s="152"/>
      <c r="CL487" s="152"/>
      <c r="CM487" s="152"/>
      <c r="CN487" s="152"/>
      <c r="CO487" s="152"/>
      <c r="CP487" s="152"/>
      <c r="CQ487" s="152"/>
      <c r="CR487" s="152"/>
      <c r="CS487" s="152"/>
      <c r="CT487" s="152"/>
      <c r="CU487" s="152"/>
      <c r="CV487" s="152"/>
      <c r="CW487" s="152"/>
      <c r="CX487" s="152"/>
      <c r="CY487" s="152"/>
      <c r="CZ487" s="152"/>
      <c r="DA487" s="152"/>
      <c r="DB487" s="152"/>
      <c r="DC487" s="152"/>
      <c r="DD487" s="152"/>
      <c r="DE487" s="152"/>
    </row>
    <row r="488" spans="1:109" ht="15" customHeight="1" x14ac:dyDescent="0.2">
      <c r="A488" s="9">
        <f>Input!A488</f>
        <v>8615</v>
      </c>
      <c r="B488" s="9" t="str">
        <f>Input!B488</f>
        <v>HD-T13</v>
      </c>
      <c r="C488" s="9">
        <f>Input!O488</f>
        <v>0.90118263106982555</v>
      </c>
      <c r="D488" s="9">
        <f>C488*Input!P488/100</f>
        <v>7.0728329599534815E-3</v>
      </c>
      <c r="E488" s="11">
        <f>Input!M488</f>
        <v>1.5437219675214431</v>
      </c>
      <c r="F488" s="12">
        <f>E488*Input!N488/100</f>
        <v>1.7394920033426427E-4</v>
      </c>
      <c r="G488" s="13">
        <f t="shared" si="1613"/>
        <v>212.84838488185656</v>
      </c>
      <c r="H488" s="12">
        <f>G488*Input!L488/100</f>
        <v>1.6910922736964082E-2</v>
      </c>
      <c r="I488" s="9">
        <v>0.3</v>
      </c>
      <c r="J488" s="21">
        <f>(((C488*$G$4*0.000000001*Input!G488*(234/233))-(I488*0.000000000000001))/Input!F488)*1000000000000</f>
        <v>19.037162314132633</v>
      </c>
      <c r="K488" s="9">
        <f>J488*Input!P488/100</f>
        <v>0.14941107877272089</v>
      </c>
      <c r="L488" s="14">
        <f t="shared" si="1614"/>
        <v>0.26327011686051421</v>
      </c>
      <c r="M488" s="22">
        <f>L488*Input!P488/100</f>
        <v>2.0662466138426641E-3</v>
      </c>
      <c r="N488" s="9">
        <v>5.0000000000000001E-3</v>
      </c>
      <c r="O488" s="21">
        <f>(((G488*$D$4*0.000000001*Input!G488*(238/236))-(N488*0.000000001))/Input!F488)*1000000</f>
        <v>0.45294732031627138</v>
      </c>
      <c r="P488" s="58">
        <f>O488*Input!N488/100</f>
        <v>5.1038869576408244E-5</v>
      </c>
      <c r="Q488" s="66">
        <f t="shared" si="1615"/>
        <v>0.33794362419282126</v>
      </c>
      <c r="R488" s="67">
        <f>Q488*Input!N488/100</f>
        <v>3.808005873025696E-5</v>
      </c>
      <c r="S488" s="65">
        <f>Input!S488*0.0000028263/0.000000000155125</f>
        <v>0.76996926084681039</v>
      </c>
      <c r="T488" s="9">
        <f>S488*Input!T488/100</f>
        <v>2.1611727775478814E-3</v>
      </c>
      <c r="U488" s="9">
        <f>S488*1/((U487+U489)/2)</f>
        <v>0.77526344388223845</v>
      </c>
      <c r="V488" s="9">
        <f>U488*Input!T488/100</f>
        <v>2.1760326490224123E-3</v>
      </c>
      <c r="W488" s="3">
        <v>3.0000000000000001E-3</v>
      </c>
      <c r="X488" s="21">
        <f>((($L$4*0.000000001*Input!G488/Input!W488*(232/229))-(W488*0.000000001))/Input!F488)*1000000000</f>
        <v>14.156367852546074</v>
      </c>
      <c r="Y488" s="21">
        <f>X488*Input!X488/100</f>
        <v>3.4251550710109532E-2</v>
      </c>
      <c r="Z488" s="21">
        <f t="shared" si="1616"/>
        <v>3.4565799743566149E-3</v>
      </c>
      <c r="AA488" s="21">
        <f>Z488*Input!X488/100</f>
        <v>8.3632486460099462E-6</v>
      </c>
      <c r="AB488" s="14">
        <v>0.05</v>
      </c>
      <c r="AC488" s="14">
        <v>0</v>
      </c>
      <c r="AD488" s="21">
        <f>(((Input!G488*$L$4*0.000000001*Input!U488*(230/229))-((AB488*0.000000000000001)+(Input!G488*AC488*0.000000000000001)))/Input!F488)*1000000000000</f>
        <v>3.7873149640764234</v>
      </c>
      <c r="AE488" s="21">
        <f>AD488*Input!V488/100</f>
        <v>1.0658106566793595E-2</v>
      </c>
      <c r="AF488" s="21">
        <f t="shared" si="1617"/>
        <v>0.17265809797051279</v>
      </c>
      <c r="AG488" s="21">
        <f>AF488*Input!V488/100</f>
        <v>4.8588734373677006E-4</v>
      </c>
      <c r="AH488" s="9">
        <f t="shared" si="1618"/>
        <v>49.950557849496953</v>
      </c>
      <c r="AI488" s="3">
        <f t="shared" si="1619"/>
        <v>0.1853801480151426</v>
      </c>
      <c r="AJ488" s="22">
        <f t="shared" si="1620"/>
        <v>-224.73655611776155</v>
      </c>
      <c r="AK488" s="3">
        <f t="shared" si="1621"/>
        <v>2.1760326490224124</v>
      </c>
      <c r="AL488" s="3">
        <f t="shared" si="1622"/>
        <v>0.51090799059430947</v>
      </c>
      <c r="AM488" s="3">
        <f t="shared" si="1623"/>
        <v>1.4389284475648265E-3</v>
      </c>
      <c r="AN488" s="9">
        <f>AL488*1/((AN487+AN489)/2)</f>
        <v>0.50980238272805356</v>
      </c>
      <c r="AO488" s="21">
        <f t="shared" si="1624"/>
        <v>1.4358145980265633E-3</v>
      </c>
      <c r="AP488" s="58">
        <f t="shared" si="1625"/>
        <v>128.00290000000001</v>
      </c>
      <c r="AQ488" s="58">
        <f t="shared" si="1626"/>
        <v>1.1679999999999999</v>
      </c>
      <c r="AR488" s="58">
        <f t="shared" si="1627"/>
        <v>0.91247932664025566</v>
      </c>
      <c r="AS488" s="67">
        <f t="shared" si="1628"/>
        <v>1.0228273969105528E-2</v>
      </c>
      <c r="AT488" s="67">
        <f t="shared" si="1629"/>
        <v>2.4774290371892726E-5</v>
      </c>
      <c r="AU488" s="58">
        <v>0.75</v>
      </c>
      <c r="AV488" s="58">
        <f t="shared" si="1630"/>
        <v>0.375</v>
      </c>
      <c r="AW488" s="58">
        <f t="shared" si="1631"/>
        <v>126.76009999999999</v>
      </c>
      <c r="AX488" s="57">
        <f t="shared" si="1632"/>
        <v>1.3757286309000001</v>
      </c>
      <c r="AY488" s="47">
        <f t="shared" si="1633"/>
        <v>1.3230819990039357</v>
      </c>
      <c r="AZ488" s="9" t="str">
        <f>Input!B488</f>
        <v>HD-T13</v>
      </c>
      <c r="BA488" s="48">
        <f>Input!E488</f>
        <v>0</v>
      </c>
      <c r="BB488" s="58">
        <f t="shared" si="1634"/>
        <v>-321.56217815247794</v>
      </c>
      <c r="BC488" s="22">
        <f t="shared" si="1635"/>
        <v>3.355218659538548</v>
      </c>
      <c r="BD488" s="9">
        <f t="shared" si="1636"/>
        <v>126702.09999999999</v>
      </c>
      <c r="BE488" s="49">
        <f t="shared" si="1637"/>
        <v>661.54099950196792</v>
      </c>
      <c r="BF488" s="89">
        <f t="shared" si="1638"/>
        <v>1.0437685036568571</v>
      </c>
      <c r="BG488" s="85"/>
      <c r="BH488" s="85"/>
      <c r="BI488" s="85"/>
      <c r="BJ488" s="85"/>
      <c r="BK488" s="85"/>
      <c r="BL488" s="85"/>
      <c r="BM488" s="90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s="155" customFormat="1" ht="15" customHeight="1" x14ac:dyDescent="0.2">
      <c r="A489" s="138">
        <f>Input!A489</f>
        <v>8307</v>
      </c>
      <c r="B489" s="138" t="str">
        <f>Input!B489</f>
        <v>Hu1-13</v>
      </c>
      <c r="C489" s="138">
        <f>Input!O489</f>
        <v>2.0495614635495523</v>
      </c>
      <c r="D489" s="138">
        <f>C489*Input!P489/100</f>
        <v>1.8906009232968896E-2</v>
      </c>
      <c r="E489" s="139">
        <f>Input!M489</f>
        <v>2.7203708516112886</v>
      </c>
      <c r="F489" s="140">
        <f>E489*Input!N489/100</f>
        <v>3.4438585457364108E-4</v>
      </c>
      <c r="G489" s="141">
        <f t="shared" si="1613"/>
        <v>375.08473302016444</v>
      </c>
      <c r="H489" s="140">
        <f>G489*Input!L489/100</f>
        <v>2.379281053065593E-2</v>
      </c>
      <c r="I489" s="138">
        <v>0</v>
      </c>
      <c r="J489" s="142">
        <f>(((C489*$G$4*0.000000001*Input!G489*(234/233))-(I489*0.000000000000001))/Input!F489)*1000000000000</f>
        <v>744.03901818068232</v>
      </c>
      <c r="K489" s="138">
        <f>J489*Input!P489/100</f>
        <v>6.8633260322192813</v>
      </c>
      <c r="L489" s="143">
        <f t="shared" si="1614"/>
        <v>10.28951878609516</v>
      </c>
      <c r="M489" s="144">
        <f>L489*Input!P489/100</f>
        <v>9.4914810134952926E-2</v>
      </c>
      <c r="N489" s="138">
        <v>0</v>
      </c>
      <c r="O489" s="142">
        <f>(((G489*$D$4*0.000000001*Input!G489*(238/236))-(N489*0.000000001))/Input!F489)*1000000</f>
        <v>13.716433647317915</v>
      </c>
      <c r="P489" s="138">
        <f>O489*Input!N489/100</f>
        <v>1.7364344719898491E-3</v>
      </c>
      <c r="Q489" s="145">
        <f t="shared" si="1615"/>
        <v>10.233819894415777</v>
      </c>
      <c r="R489" s="146">
        <f>Q489*Input!N489/100</f>
        <v>1.295552335375009E-3</v>
      </c>
      <c r="S489" s="144">
        <f>Input!S489*0.0000028263/0.000000000155125</f>
        <v>0.99317111740892017</v>
      </c>
      <c r="T489" s="138">
        <f>S489*Input!T489/100</f>
        <v>1.3013680352607227E-3</v>
      </c>
      <c r="U489" s="144">
        <f>S489</f>
        <v>0.99317111740892017</v>
      </c>
      <c r="V489" s="138">
        <f>U489*Input!T489/100</f>
        <v>1.3013680352607227E-3</v>
      </c>
      <c r="W489" s="147">
        <v>0</v>
      </c>
      <c r="X489" s="142">
        <f>((($L$4*0.000000001*Input!G489/Input!W489*(232/229))-(W489*0.000000001))/Input!F489)*1000000000</f>
        <v>0.8753057470187392</v>
      </c>
      <c r="Y489" s="142">
        <f>X489*Input!X489/100</f>
        <v>4.4751351856155211E-3</v>
      </c>
      <c r="Z489" s="142">
        <f t="shared" si="1616"/>
        <v>2.1372461835541189E-4</v>
      </c>
      <c r="AA489" s="142">
        <f>Z489*Input!X489/100</f>
        <v>1.0926999655745165E-6</v>
      </c>
      <c r="AB489" s="143">
        <v>0</v>
      </c>
      <c r="AC489" s="143">
        <v>0</v>
      </c>
      <c r="AD489" s="142">
        <f>(((Input!G489*$L$4*0.000000001*Input!U489*(230/229))-((AB489*0.000000000000001)+(Input!G489*AC489*0.000000000000001)))/Input!F489)*1000000000000</f>
        <v>224.96920579285427</v>
      </c>
      <c r="AE489" s="142">
        <f>AD489*Input!V489/100</f>
        <v>0.77929434972722689</v>
      </c>
      <c r="AF489" s="142">
        <f t="shared" si="1617"/>
        <v>10.256013968355891</v>
      </c>
      <c r="AG489" s="142">
        <f>AF489*Input!V489/100</f>
        <v>3.552687892592065E-2</v>
      </c>
      <c r="AH489" s="138">
        <f t="shared" si="1618"/>
        <v>47987.050098743057</v>
      </c>
      <c r="AI489" s="147">
        <f t="shared" si="1619"/>
        <v>296.35084752164437</v>
      </c>
      <c r="AJ489" s="144">
        <f t="shared" si="1620"/>
        <v>-6.8288825910798323</v>
      </c>
      <c r="AK489" s="147">
        <f t="shared" si="1621"/>
        <v>1.3013680352607226</v>
      </c>
      <c r="AL489" s="147">
        <f t="shared" si="1622"/>
        <v>1.0021686988992471</v>
      </c>
      <c r="AM489" s="147">
        <f t="shared" si="1623"/>
        <v>3.4738344317537806E-3</v>
      </c>
      <c r="AN489" s="138">
        <f>AF489/Q489</f>
        <v>1.0021686988992471</v>
      </c>
      <c r="AO489" s="142">
        <f t="shared" si="1624"/>
        <v>3.4738344317537806E-3</v>
      </c>
      <c r="AP489" s="138" t="str">
        <f t="shared" si="1625"/>
        <v>Out of range</v>
      </c>
      <c r="AQ489" s="138" t="e">
        <f t="shared" si="1626"/>
        <v>#VALUE!</v>
      </c>
      <c r="AR489" s="138" t="e">
        <f t="shared" si="1627"/>
        <v>#VALUE!</v>
      </c>
      <c r="AS489" s="146">
        <f t="shared" si="1628"/>
        <v>2.0884148886774297E-5</v>
      </c>
      <c r="AT489" s="146">
        <f t="shared" si="1629"/>
        <v>1.0680614869608375E-7</v>
      </c>
      <c r="AU489" s="138">
        <v>0.75</v>
      </c>
      <c r="AV489" s="138">
        <f t="shared" si="1630"/>
        <v>0.375</v>
      </c>
      <c r="AW489" s="138" t="str">
        <f t="shared" si="1631"/>
        <v>Out of range</v>
      </c>
      <c r="AX489" s="148">
        <f t="shared" si="1632"/>
        <v>0</v>
      </c>
      <c r="AY489" s="148" t="e">
        <f t="shared" si="1633"/>
        <v>#VALUE!</v>
      </c>
      <c r="AZ489" s="138" t="str">
        <f>Input!B489</f>
        <v>Hu1-13</v>
      </c>
      <c r="BA489" s="149">
        <f>Input!E489</f>
        <v>0</v>
      </c>
      <c r="BB489" s="138" t="e">
        <f t="shared" si="1634"/>
        <v>#VALUE!</v>
      </c>
      <c r="BC489" s="144" t="e">
        <f t="shared" si="1635"/>
        <v>#VALUE!</v>
      </c>
      <c r="BD489" s="138" t="e">
        <f t="shared" si="1636"/>
        <v>#VALUE!</v>
      </c>
      <c r="BE489" s="150" t="e">
        <f t="shared" si="1637"/>
        <v>#VALUE!</v>
      </c>
      <c r="BF489" s="151" t="e">
        <f t="shared" si="1638"/>
        <v>#VALUE!</v>
      </c>
      <c r="BG489" s="152"/>
      <c r="BH489" s="152"/>
      <c r="BI489" s="152"/>
      <c r="BJ489" s="152"/>
      <c r="BK489" s="152"/>
      <c r="BL489" s="152"/>
      <c r="BM489" s="156"/>
      <c r="BN489" s="152"/>
      <c r="BO489" s="152"/>
      <c r="BP489" s="152"/>
      <c r="BQ489" s="152"/>
      <c r="BR489" s="152"/>
      <c r="BS489" s="152"/>
      <c r="BT489" s="152"/>
      <c r="BU489" s="152"/>
      <c r="BV489" s="152"/>
      <c r="BW489" s="152"/>
      <c r="BX489" s="152"/>
      <c r="BY489" s="152"/>
      <c r="BZ489" s="152"/>
      <c r="CA489" s="152"/>
      <c r="CB489" s="152"/>
      <c r="CC489" s="152"/>
      <c r="CD489" s="152"/>
      <c r="CE489" s="152"/>
      <c r="CF489" s="152"/>
      <c r="CG489" s="152"/>
      <c r="CH489" s="152"/>
      <c r="CI489" s="152"/>
      <c r="CJ489" s="152"/>
      <c r="CK489" s="152"/>
      <c r="CL489" s="152"/>
      <c r="CM489" s="152"/>
      <c r="CN489" s="152"/>
      <c r="CO489" s="152"/>
      <c r="CP489" s="152"/>
      <c r="CQ489" s="152"/>
      <c r="CR489" s="152"/>
      <c r="CS489" s="152"/>
      <c r="CT489" s="152"/>
      <c r="CU489" s="152"/>
      <c r="CV489" s="152"/>
      <c r="CW489" s="152"/>
      <c r="CX489" s="152"/>
      <c r="CY489" s="152"/>
      <c r="CZ489" s="152"/>
      <c r="DA489" s="152"/>
      <c r="DB489" s="152"/>
      <c r="DC489" s="152"/>
      <c r="DD489" s="152"/>
      <c r="DE489" s="152"/>
    </row>
    <row r="490" spans="1:109" x14ac:dyDescent="0.2">
      <c r="A490" s="85"/>
      <c r="B490" s="85"/>
      <c r="C490" s="85"/>
      <c r="D490" s="85"/>
      <c r="E490" s="86"/>
      <c r="F490" s="85"/>
      <c r="G490" s="87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  <c r="BB490" s="85"/>
      <c r="BC490" s="85"/>
      <c r="BD490" s="85"/>
      <c r="BE490" s="85"/>
      <c r="BF490" s="88"/>
      <c r="BG490" s="85"/>
      <c r="BH490" s="85"/>
      <c r="BI490" s="85"/>
      <c r="BJ490" s="85"/>
      <c r="BK490" s="85"/>
      <c r="BL490" s="85"/>
      <c r="BM490" s="85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s="155" customFormat="1" ht="15" customHeight="1" x14ac:dyDescent="0.2">
      <c r="A491" s="138">
        <f>Input!A491</f>
        <v>8717</v>
      </c>
      <c r="B491" s="138" t="str">
        <f>Input!B491</f>
        <v>Hu1-13</v>
      </c>
      <c r="C491" s="138">
        <f>Input!O491</f>
        <v>2.1991609188732744</v>
      </c>
      <c r="D491" s="138">
        <f>C491*Input!P491/100</f>
        <v>5.8094485204617824E-2</v>
      </c>
      <c r="E491" s="139">
        <f>Input!M491</f>
        <v>2.7690332299334051</v>
      </c>
      <c r="F491" s="140">
        <f>E491*Input!N491/100</f>
        <v>6.7193814343074619E-4</v>
      </c>
      <c r="G491" s="141">
        <f t="shared" ref="G491:G501" si="1639">E491*137.88</f>
        <v>381.79430174321789</v>
      </c>
      <c r="H491" s="140">
        <f>G491*Input!L491/100</f>
        <v>5.5682673297728913E-2</v>
      </c>
      <c r="I491" s="138">
        <v>0</v>
      </c>
      <c r="J491" s="142">
        <f>(((C491*$G$4*0.000000001*Input!G491*(234/233))-(I491*0.000000000000001))/Input!F491)*1000000000000</f>
        <v>784.20304894882941</v>
      </c>
      <c r="K491" s="138">
        <f>J491*Input!P491/100</f>
        <v>20.716024931870489</v>
      </c>
      <c r="L491" s="143">
        <f t="shared" ref="L491:L501" si="1640">(J491/234)*602200000000*0.0000028263/(365.2425*24*60)</f>
        <v>10.844958136741948</v>
      </c>
      <c r="M491" s="144">
        <f>L491*Input!P491/100</f>
        <v>0.2864875665135263</v>
      </c>
      <c r="N491" s="138">
        <v>0</v>
      </c>
      <c r="O491" s="142">
        <f>(((G491*$D$4*0.000000001*Input!G491*(238/236))-(N491*0.000000001))/Input!F491)*1000000</f>
        <v>13.714437980333223</v>
      </c>
      <c r="P491" s="138">
        <f>O491*Input!N491/100</f>
        <v>3.32796800525317E-3</v>
      </c>
      <c r="Q491" s="145">
        <f t="shared" ref="Q491:Q501" si="1641">(O491/238.05)*602200000000000000*0.00000000015512/(365.2425*24*60)</f>
        <v>10.232330928915291</v>
      </c>
      <c r="R491" s="146">
        <f>Q491*Input!N491/100</f>
        <v>2.4829941992099884E-3</v>
      </c>
      <c r="S491" s="144">
        <f>Input!S491*0.0000028263/0.000000000155125</f>
        <v>1.0021826805550305</v>
      </c>
      <c r="T491" s="138">
        <f>S491*Input!T491/100</f>
        <v>3.3718114090164576E-3</v>
      </c>
      <c r="U491" s="144">
        <f>S491</f>
        <v>1.0021826805550305</v>
      </c>
      <c r="V491" s="138">
        <f>U491*Input!T491/100</f>
        <v>3.3718114090164576E-3</v>
      </c>
      <c r="W491" s="147">
        <v>0</v>
      </c>
      <c r="X491" s="142">
        <f>((($L$4*0.000000001*Input!G491/Input!W491*(232/229))-(W491*0.000000001))/Input!F491)*1000000000</f>
        <v>0.94379610316565266</v>
      </c>
      <c r="Y491" s="142">
        <f>X491*Input!X491/100</f>
        <v>1.0811939069438248E-2</v>
      </c>
      <c r="Z491" s="142">
        <f t="shared" ref="Z491:Z501" si="1642">(X491/232)*6.022E+23*0.000000001*0.000000000049475/(365.2425*24*60)</f>
        <v>2.3044800361637021E-4</v>
      </c>
      <c r="AA491" s="142">
        <f>Z491*Input!X491/100</f>
        <v>2.6399661594455244E-6</v>
      </c>
      <c r="AB491" s="143">
        <v>0</v>
      </c>
      <c r="AC491" s="143">
        <v>0</v>
      </c>
      <c r="AD491" s="142">
        <f>(((Input!G491*$L$4*0.000000001*Input!U491*(230/229))-((AB491*0.000000000000001)+(Input!G491*AC491*0.000000000000001)))/Input!F491)*1000000000000</f>
        <v>223.30750714329866</v>
      </c>
      <c r="AE491" s="142">
        <f>AD491*Input!V491/100</f>
        <v>1.0496669365422007</v>
      </c>
      <c r="AF491" s="142">
        <f t="shared" ref="AF491:AF501" si="1643">(AD491/230)*602200000000*0.0000091577/(365.2425*24*60)</f>
        <v>10.180259580100937</v>
      </c>
      <c r="AG491" s="142">
        <f>AF491*Input!V491/100</f>
        <v>4.7852766005720103E-2</v>
      </c>
      <c r="AH491" s="138">
        <f t="shared" ref="AH491:AH501" si="1644">AF491/Z491</f>
        <v>44175.950411131125</v>
      </c>
      <c r="AI491" s="147">
        <f t="shared" ref="AI491:AI501" si="1645">AH491*SQRT((AG491/AF491)^2+(AA491/Z491)^2)</f>
        <v>547.01612762876903</v>
      </c>
      <c r="AJ491" s="144">
        <f t="shared" ref="AJ491:AJ501" si="1646">(U491-1)*1000</f>
        <v>2.1826805550304584</v>
      </c>
      <c r="AK491" s="147">
        <f t="shared" ref="AK491:AK501" si="1647">V491*1000</f>
        <v>3.3718114090164577</v>
      </c>
      <c r="AL491" s="147">
        <f t="shared" ref="AL491:AL501" si="1648">AF491/Q491</f>
        <v>0.99491109609568962</v>
      </c>
      <c r="AM491" s="147">
        <f t="shared" ref="AM491:AM501" si="1649">AL491*SQRT((R491/Q491)^2+(AG491/AF491)^2)</f>
        <v>4.6828517365201591E-3</v>
      </c>
      <c r="AN491" s="138">
        <f>AF491/Q491</f>
        <v>0.99491109609568962</v>
      </c>
      <c r="AO491" s="142">
        <f t="shared" ref="AO491:AO501" si="1650">AN491*SQRT((R491/Q491)^2+(AG491/AF491)^2)</f>
        <v>4.6828517365201591E-3</v>
      </c>
      <c r="AP491" s="138">
        <f t="shared" ref="AP491:AP501" si="1651">ThU_Alter_Kombi(AN491,U491)</f>
        <v>525.4452</v>
      </c>
      <c r="AQ491" s="138" t="e">
        <f t="shared" ref="AQ491:AQ501" si="1652">Montealter(AN491,AO491,U491,V491)</f>
        <v>#VALUE!</v>
      </c>
      <c r="AR491" s="138" t="e">
        <f t="shared" ref="AR491:AR501" si="1653">(AQ491/AP491)*100</f>
        <v>#VALUE!</v>
      </c>
      <c r="AS491" s="146">
        <f t="shared" ref="AS491:AS501" si="1654">Z491/Q491</f>
        <v>2.2521554982663128E-5</v>
      </c>
      <c r="AT491" s="146">
        <f t="shared" ref="AT491:AT501" si="1655">AS491*SQRT((Y491/X491)^2+(P491/O491)^2)</f>
        <v>2.5806029744890882E-7</v>
      </c>
      <c r="AU491" s="138">
        <v>0.75</v>
      </c>
      <c r="AV491" s="138">
        <f t="shared" ref="AV491:AV501" si="1656">AU491/2</f>
        <v>0.375</v>
      </c>
      <c r="AW491" s="138">
        <f t="shared" ref="AW491:AW501" si="1657">marincorr_age(AN491,U491,AS491,AU491)</f>
        <v>525.4434</v>
      </c>
      <c r="AX491" s="148">
        <f t="shared" ref="AX491:AX501" si="1658">marincorr_age_error(AN491, AO491, U491, V491, AS491, AT491, AU491, AV491)</f>
        <v>189.06334294210001</v>
      </c>
      <c r="AY491" s="148">
        <f t="shared" ref="AY491:AY501" si="1659">SQRT(((AU491*EXP(-0.0000091577*AW491*1000))/(0.0000091577*(EXP(-0.0000091577*AW491*1000)+(AJ491/1000)*EXP(-(0.0000091577-0.0000028263)*AW491*1000)-AS491*AU491*EXP(-0.0000091577*AW491*1000))))^2*AT491^2+((AS491*EXP(-0.0000091577*AW491*1000))/(0.0000091577*(EXP(-0.0000091577*AW491*1000)+(AJ491/1000)*EXP(-(0.0000091577-0.0000028263)*AW491*1000)-AS491*AU491*EXP(-0.0000091577*AW491*1000))))^2*AV491^2+((0.0000091577/(0.0000091577-0.0000028263))*(EXP(-(0.0000091577-0.0000028263)*AW491*1000)-1)/(0.0000091577*(EXP(-0.0000091577*AW491*1000)+(AJ491/1000)*EXP(-(0.0000091577-0.0000028263)*AW491*1000)-AS491*AU491*EXP(-0.0000091577*AW491*1000))))^2*T491^2+(1/(0.0000091577*(EXP(-0.0000091577*AW491*1000)+(AJ491/1000)*EXP(-(0.0000091577-0.0000028263)*AW491*1000)-AS491*AU491*EXP(-0.0000091577*AW491*1000))))^2*AO491^2)/1000</f>
        <v>88.251675338680414</v>
      </c>
      <c r="AZ491" s="138" t="str">
        <f>Input!B491</f>
        <v>Hu1-13</v>
      </c>
      <c r="BA491" s="149">
        <f>Input!E491</f>
        <v>0</v>
      </c>
      <c r="BB491" s="138">
        <f t="shared" ref="BB491:BB501" si="1660">((U491-1)*EXP(0.0000028263*AW491*1000))*1000</f>
        <v>9.6370439293714902</v>
      </c>
      <c r="BC491" s="144">
        <f t="shared" ref="BC491:BC501" si="1661">SQRT((EXP(0.0000028263*AW491*1000)*V491)^2+((U491-1)*0.0000028263*EXP(0.0000028263*AW491*1000)*AX491*1000)^2)*1000</f>
        <v>15.752796589103161</v>
      </c>
      <c r="BD491" s="138">
        <f t="shared" ref="BD491:BD501" si="1662">AW491*1000-58</f>
        <v>525385.4</v>
      </c>
      <c r="BE491" s="150">
        <f t="shared" ref="BE491:BE501" si="1663">AY491/2*1000</f>
        <v>44125.83766934021</v>
      </c>
      <c r="BF491" s="151">
        <f t="shared" ref="BF491:BF501" si="1664">AY491/AW491*100</f>
        <v>16.795657788960796</v>
      </c>
      <c r="BG491" s="152"/>
      <c r="BH491" s="152"/>
      <c r="BI491" s="152"/>
      <c r="BJ491" s="152"/>
      <c r="BK491" s="152"/>
      <c r="BL491" s="152"/>
      <c r="BM491" s="156"/>
      <c r="BN491" s="152"/>
      <c r="BO491" s="152"/>
      <c r="BP491" s="152"/>
      <c r="BQ491" s="152"/>
      <c r="BR491" s="152"/>
      <c r="BS491" s="152"/>
      <c r="BT491" s="152"/>
      <c r="BU491" s="152"/>
      <c r="BV491" s="152"/>
      <c r="BW491" s="152"/>
      <c r="BX491" s="152"/>
      <c r="BY491" s="152"/>
      <c r="BZ491" s="152"/>
      <c r="CA491" s="152"/>
      <c r="CB491" s="152"/>
      <c r="CC491" s="152"/>
      <c r="CD491" s="152"/>
      <c r="CE491" s="152"/>
      <c r="CF491" s="152"/>
      <c r="CG491" s="152"/>
      <c r="CH491" s="152"/>
      <c r="CI491" s="152"/>
      <c r="CJ491" s="152"/>
      <c r="CK491" s="152"/>
      <c r="CL491" s="152"/>
      <c r="CM491" s="152"/>
      <c r="CN491" s="152"/>
      <c r="CO491" s="152"/>
      <c r="CP491" s="152"/>
      <c r="CQ491" s="152"/>
      <c r="CR491" s="152"/>
      <c r="CS491" s="152"/>
      <c r="CT491" s="152"/>
      <c r="CU491" s="152"/>
      <c r="CV491" s="152"/>
      <c r="CW491" s="152"/>
      <c r="CX491" s="152"/>
      <c r="CY491" s="152"/>
      <c r="CZ491" s="152"/>
      <c r="DA491" s="152"/>
      <c r="DB491" s="152"/>
      <c r="DC491" s="152"/>
      <c r="DD491" s="152"/>
      <c r="DE491" s="152"/>
    </row>
    <row r="492" spans="1:109" ht="15" customHeight="1" x14ac:dyDescent="0.2">
      <c r="A492" s="9">
        <f>Input!A492</f>
        <v>8719</v>
      </c>
      <c r="B492" s="9" t="str">
        <f>Input!B492</f>
        <v>M39-61 3.1cm</v>
      </c>
      <c r="C492" s="9">
        <f>Input!O492</f>
        <v>2.2950642103775953</v>
      </c>
      <c r="D492" s="9">
        <f>C492*Input!P492/100</f>
        <v>8.0513169958842563E-3</v>
      </c>
      <c r="E492" s="11">
        <f>Input!M492</f>
        <v>1.0804039013241633</v>
      </c>
      <c r="F492" s="12">
        <f>E492*Input!N492/100</f>
        <v>5.5250303976434468E-4</v>
      </c>
      <c r="G492" s="13">
        <f t="shared" si="1639"/>
        <v>148.96608991457563</v>
      </c>
      <c r="H492" s="12">
        <f>G492*Input!L492/100</f>
        <v>7.0670876674284885E-2</v>
      </c>
      <c r="I492" s="9">
        <v>0.3</v>
      </c>
      <c r="J492" s="21">
        <f>(((C492*$G$4*0.000000001*Input!G492*(234/233))-(I492*0.000000000000001))/Input!F492)*1000000000000</f>
        <v>33.801752886306552</v>
      </c>
      <c r="K492" s="9">
        <f>J492*Input!P492/100</f>
        <v>0.11857996228324452</v>
      </c>
      <c r="L492" s="14">
        <f t="shared" si="1640"/>
        <v>0.46745367222413181</v>
      </c>
      <c r="M492" s="22">
        <f>L492*Input!P492/100</f>
        <v>1.6398746836575222E-3</v>
      </c>
      <c r="N492" s="9">
        <v>5.0000000000000001E-3</v>
      </c>
      <c r="O492" s="21">
        <f>(((G492*$D$4*0.000000001*Input!G492*(238/236))-(N492*0.000000001))/Input!F492)*1000000</f>
        <v>0.22099725206026077</v>
      </c>
      <c r="P492" s="58">
        <f>O492*Input!N492/100</f>
        <v>1.1301482102499917E-4</v>
      </c>
      <c r="Q492" s="66">
        <f t="shared" si="1641"/>
        <v>0.164885868506188</v>
      </c>
      <c r="R492" s="67">
        <f>Q492*Input!N492/100</f>
        <v>8.4320265275050467E-5</v>
      </c>
      <c r="S492" s="65">
        <f>Input!S492*0.0000028263/0.000000000155125</f>
        <v>2.807887778413678</v>
      </c>
      <c r="T492" s="9">
        <f>S492*Input!T492/100</f>
        <v>1.972502745723647E-3</v>
      </c>
      <c r="U492" s="9">
        <f>S492*1/((U491+U493)/2)</f>
        <v>2.8054976941073724</v>
      </c>
      <c r="V492" s="9">
        <f>U492*Input!T492/100</f>
        <v>1.9708237442005298E-3</v>
      </c>
      <c r="W492" s="3">
        <v>3.0000000000000001E-3</v>
      </c>
      <c r="X492" s="21">
        <f>((($L$4*0.000000001*Input!G492/Input!W492*(232/229))-(W492*0.000000001))/Input!F492)*1000000000</f>
        <v>0.11253670099710721</v>
      </c>
      <c r="Y492" s="21">
        <f>X492*Input!X492/100</f>
        <v>4.4577549867182978E-4</v>
      </c>
      <c r="Z492" s="21">
        <f t="shared" si="1642"/>
        <v>2.7478242378167457E-5</v>
      </c>
      <c r="AA492" s="21">
        <f>Z492*Input!X492/100</f>
        <v>1.0884562183023183E-7</v>
      </c>
      <c r="AB492" s="14">
        <v>0.05</v>
      </c>
      <c r="AC492" s="14">
        <v>0</v>
      </c>
      <c r="AD492" s="21">
        <f>(((Input!G492*$L$4*0.000000001*Input!U492*(230/229))-((AB492*0.000000000000001)+(Input!G492*AC492*0.000000000000001)))/Input!F492)*1000000000000</f>
        <v>7.9791867578949898</v>
      </c>
      <c r="AE492" s="21">
        <f>AD492*Input!V492/100</f>
        <v>3.556943623370995E-2</v>
      </c>
      <c r="AF492" s="21">
        <f t="shared" si="1643"/>
        <v>0.36375934455866177</v>
      </c>
      <c r="AG492" s="21">
        <f>AF492*Input!V492/100</f>
        <v>1.6215580864670526E-3</v>
      </c>
      <c r="AH492" s="9">
        <f t="shared" si="1644"/>
        <v>13238.086321259138</v>
      </c>
      <c r="AI492" s="3">
        <f t="shared" si="1645"/>
        <v>78.944447026641967</v>
      </c>
      <c r="AJ492" s="22">
        <f t="shared" si="1646"/>
        <v>1805.4976941073724</v>
      </c>
      <c r="AK492" s="3">
        <f t="shared" si="1647"/>
        <v>1.9708237442005299</v>
      </c>
      <c r="AL492" s="3">
        <f t="shared" si="1648"/>
        <v>2.2061280803152044</v>
      </c>
      <c r="AM492" s="3">
        <f t="shared" si="1649"/>
        <v>9.8989269832213313E-3</v>
      </c>
      <c r="AN492" s="9">
        <f>AL492*1/((AN491+AN493)/2)</f>
        <v>2.2110092885472787</v>
      </c>
      <c r="AO492" s="21">
        <f t="shared" si="1650"/>
        <v>9.9208290315703565E-3</v>
      </c>
      <c r="AP492" s="58">
        <f t="shared" si="1651"/>
        <v>135.09370000000001</v>
      </c>
      <c r="AQ492" s="58">
        <f t="shared" si="1652"/>
        <v>1.0254000000000001</v>
      </c>
      <c r="AR492" s="58">
        <f t="shared" si="1653"/>
        <v>0.75902873339023214</v>
      </c>
      <c r="AS492" s="67">
        <f t="shared" si="1654"/>
        <v>1.6665007515265766E-4</v>
      </c>
      <c r="AT492" s="67">
        <f t="shared" si="1655"/>
        <v>6.6560542962532094E-7</v>
      </c>
      <c r="AU492" s="58">
        <v>0.75</v>
      </c>
      <c r="AV492" s="58">
        <f t="shared" si="1656"/>
        <v>0.375</v>
      </c>
      <c r="AW492" s="58">
        <f t="shared" si="1657"/>
        <v>135.09</v>
      </c>
      <c r="AX492" s="57">
        <f t="shared" si="1658"/>
        <v>1.0218921025000001</v>
      </c>
      <c r="AY492" s="47">
        <f t="shared" si="1659"/>
        <v>1.0380431481697581</v>
      </c>
      <c r="AZ492" s="9" t="str">
        <f>Input!B492</f>
        <v>M39-61 3.1cm</v>
      </c>
      <c r="BA492" s="48" t="str">
        <f>Input!E492</f>
        <v>3.1cm</v>
      </c>
      <c r="BB492" s="58">
        <f t="shared" si="1660"/>
        <v>2644.9208793814046</v>
      </c>
      <c r="BC492" s="22">
        <f t="shared" si="1661"/>
        <v>8.1663695829220497</v>
      </c>
      <c r="BD492" s="9">
        <f t="shared" si="1662"/>
        <v>135032</v>
      </c>
      <c r="BE492" s="49">
        <f t="shared" si="1663"/>
        <v>519.02157408487903</v>
      </c>
      <c r="BF492" s="89">
        <f t="shared" si="1664"/>
        <v>0.76840857811070995</v>
      </c>
      <c r="BG492" s="85"/>
      <c r="BH492" s="85"/>
      <c r="BI492" s="85"/>
      <c r="BJ492" s="85"/>
      <c r="BK492" s="85"/>
      <c r="BL492" s="85"/>
      <c r="BM492" s="90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  <c r="CM492" s="85"/>
      <c r="CN492" s="85"/>
      <c r="CO492" s="85"/>
      <c r="CP492" s="85"/>
      <c r="CQ492" s="85"/>
      <c r="CR492" s="85"/>
      <c r="CS492" s="85"/>
      <c r="CT492" s="85"/>
      <c r="CU492" s="85"/>
      <c r="CV492" s="85"/>
      <c r="CW492" s="85"/>
      <c r="CX492" s="85"/>
      <c r="CY492" s="85"/>
      <c r="CZ492" s="85"/>
      <c r="DA492" s="85"/>
      <c r="DB492" s="85"/>
      <c r="DC492" s="85"/>
      <c r="DD492" s="85"/>
      <c r="DE492" s="85"/>
    </row>
    <row r="493" spans="1:109" s="155" customFormat="1" ht="15" customHeight="1" x14ac:dyDescent="0.2">
      <c r="A493" s="138">
        <f>Input!A493</f>
        <v>8717</v>
      </c>
      <c r="B493" s="138" t="str">
        <f>Input!B493</f>
        <v>Hu1-13</v>
      </c>
      <c r="C493" s="138">
        <f>Input!O493</f>
        <v>2.1091357597852487</v>
      </c>
      <c r="D493" s="138">
        <f>C493*Input!P493/100</f>
        <v>1.8015062008013737E-2</v>
      </c>
      <c r="E493" s="139">
        <f>Input!M493</f>
        <v>2.7687839117744519</v>
      </c>
      <c r="F493" s="140">
        <f>E493*Input!N493/100</f>
        <v>2.8282828328410228E-4</v>
      </c>
      <c r="G493" s="141">
        <f t="shared" si="1639"/>
        <v>381.75992575546144</v>
      </c>
      <c r="H493" s="140">
        <f>G493*Input!L493/100</f>
        <v>2.289898391408168E-2</v>
      </c>
      <c r="I493" s="138">
        <v>0</v>
      </c>
      <c r="J493" s="142">
        <f>(((C493*$G$4*0.000000001*Input!G493*(234/233))-(I493*0.000000000000001))/Input!F493)*1000000000000</f>
        <v>752.10080320907548</v>
      </c>
      <c r="K493" s="138">
        <f>J493*Input!P493/100</f>
        <v>6.4240258329639239</v>
      </c>
      <c r="L493" s="143">
        <f t="shared" si="1640"/>
        <v>10.401007412998014</v>
      </c>
      <c r="M493" s="144">
        <f>L493*Input!P493/100</f>
        <v>8.8839607702658349E-2</v>
      </c>
      <c r="N493" s="138">
        <v>0</v>
      </c>
      <c r="O493" s="142">
        <f>(((G493*$D$4*0.000000001*Input!G493*(238/236))-(N493*0.000000001))/Input!F493)*1000000</f>
        <v>13.713203160038768</v>
      </c>
      <c r="P493" s="138">
        <f>O493*Input!N493/100</f>
        <v>1.4007888775958172E-3</v>
      </c>
      <c r="Q493" s="145">
        <f t="shared" si="1641"/>
        <v>10.231409630506363</v>
      </c>
      <c r="R493" s="146">
        <f>Q493*Input!N493/100</f>
        <v>1.0451274326850654E-3</v>
      </c>
      <c r="S493" s="144">
        <f>Input!S493*0.0000028263/0.000000000155125</f>
        <v>0.99952117706091081</v>
      </c>
      <c r="T493" s="138">
        <f>S493*Input!T493/100</f>
        <v>1.1556001281354191E-3</v>
      </c>
      <c r="U493" s="144">
        <f>S493</f>
        <v>0.99952117706091081</v>
      </c>
      <c r="V493" s="138">
        <f>U493*Input!T493/100</f>
        <v>1.1556001281354191E-3</v>
      </c>
      <c r="W493" s="147">
        <v>0</v>
      </c>
      <c r="X493" s="142">
        <f>((($L$4*0.000000001*Input!G493/Input!W493*(232/229))-(W493*0.000000001))/Input!F493)*1000000000</f>
        <v>0.93173411560990471</v>
      </c>
      <c r="Y493" s="142">
        <f>X493*Input!X493/100</f>
        <v>3.8459188955919633E-3</v>
      </c>
      <c r="Z493" s="142">
        <f t="shared" si="1642"/>
        <v>2.2750281138412415E-4</v>
      </c>
      <c r="AA493" s="142">
        <f>Z493*Input!X493/100</f>
        <v>9.3906335127565679E-7</v>
      </c>
      <c r="AB493" s="143">
        <v>0</v>
      </c>
      <c r="AC493" s="143">
        <v>0</v>
      </c>
      <c r="AD493" s="142">
        <f>(((Input!G493*$L$4*0.000000001*Input!U493*(230/229))-((AB493*0.000000000000001)+(Input!G493*AC493*0.000000000000001)))/Input!F493)*1000000000000</f>
        <v>224.58066280250017</v>
      </c>
      <c r="AE493" s="142">
        <f>AD493*Input!V493/100</f>
        <v>0.70721027667072212</v>
      </c>
      <c r="AF493" s="142">
        <f t="shared" si="1643"/>
        <v>10.238300867034605</v>
      </c>
      <c r="AG493" s="142">
        <f>AF493*Input!V493/100</f>
        <v>3.2240672453536942E-2</v>
      </c>
      <c r="AH493" s="138">
        <f t="shared" si="1644"/>
        <v>45002.964160068681</v>
      </c>
      <c r="AI493" s="147">
        <f t="shared" si="1645"/>
        <v>233.64414743772539</v>
      </c>
      <c r="AJ493" s="144">
        <f t="shared" si="1646"/>
        <v>-0.47882293908918516</v>
      </c>
      <c r="AK493" s="147">
        <f t="shared" si="1647"/>
        <v>1.1556001281354191</v>
      </c>
      <c r="AL493" s="147">
        <f t="shared" si="1648"/>
        <v>1.0006735373498969</v>
      </c>
      <c r="AM493" s="147">
        <f t="shared" si="1649"/>
        <v>3.1528041232187134E-3</v>
      </c>
      <c r="AN493" s="138">
        <f>AF493/Q493</f>
        <v>1.0006735373498969</v>
      </c>
      <c r="AO493" s="142">
        <f t="shared" si="1650"/>
        <v>3.1528041232187134E-3</v>
      </c>
      <c r="AP493" s="138" t="str">
        <f t="shared" si="1651"/>
        <v>Out of range</v>
      </c>
      <c r="AQ493" s="138" t="e">
        <f t="shared" si="1652"/>
        <v>#VALUE!</v>
      </c>
      <c r="AR493" s="138" t="e">
        <f t="shared" si="1653"/>
        <v>#VALUE!</v>
      </c>
      <c r="AS493" s="146">
        <f t="shared" si="1654"/>
        <v>2.2235725046702564E-5</v>
      </c>
      <c r="AT493" s="146">
        <f t="shared" si="1655"/>
        <v>9.1810502468147679E-8</v>
      </c>
      <c r="AU493" s="138">
        <v>0.75</v>
      </c>
      <c r="AV493" s="138">
        <f t="shared" si="1656"/>
        <v>0.375</v>
      </c>
      <c r="AW493" s="138" t="str">
        <f t="shared" si="1657"/>
        <v>Out of range</v>
      </c>
      <c r="AX493" s="148">
        <f t="shared" si="1658"/>
        <v>307.9576440148</v>
      </c>
      <c r="AY493" s="148" t="e">
        <f t="shared" si="1659"/>
        <v>#VALUE!</v>
      </c>
      <c r="AZ493" s="138" t="str">
        <f>Input!B493</f>
        <v>Hu1-13</v>
      </c>
      <c r="BA493" s="149">
        <f>Input!E493</f>
        <v>0</v>
      </c>
      <c r="BB493" s="138" t="e">
        <f t="shared" si="1660"/>
        <v>#VALUE!</v>
      </c>
      <c r="BC493" s="144" t="e">
        <f t="shared" si="1661"/>
        <v>#VALUE!</v>
      </c>
      <c r="BD493" s="138" t="e">
        <f t="shared" si="1662"/>
        <v>#VALUE!</v>
      </c>
      <c r="BE493" s="150" t="e">
        <f t="shared" si="1663"/>
        <v>#VALUE!</v>
      </c>
      <c r="BF493" s="151" t="e">
        <f t="shared" si="1664"/>
        <v>#VALUE!</v>
      </c>
      <c r="BG493" s="152"/>
      <c r="BH493" s="152"/>
      <c r="BI493" s="152"/>
      <c r="BJ493" s="152"/>
      <c r="BK493" s="152"/>
      <c r="BL493" s="152"/>
      <c r="BM493" s="156"/>
      <c r="BN493" s="152"/>
      <c r="BO493" s="152"/>
      <c r="BP493" s="152"/>
      <c r="BQ493" s="152"/>
      <c r="BR493" s="152"/>
      <c r="BS493" s="152"/>
      <c r="BT493" s="152"/>
      <c r="BU493" s="152"/>
      <c r="BV493" s="152"/>
      <c r="BW493" s="152"/>
      <c r="BX493" s="152"/>
      <c r="BY493" s="152"/>
      <c r="BZ493" s="152"/>
      <c r="CA493" s="152"/>
      <c r="CB493" s="152"/>
      <c r="CC493" s="152"/>
      <c r="CD493" s="152"/>
      <c r="CE493" s="152"/>
      <c r="CF493" s="152"/>
      <c r="CG493" s="152"/>
      <c r="CH493" s="152"/>
      <c r="CI493" s="152"/>
      <c r="CJ493" s="152"/>
      <c r="CK493" s="152"/>
      <c r="CL493" s="152"/>
      <c r="CM493" s="152"/>
      <c r="CN493" s="152"/>
      <c r="CO493" s="152"/>
      <c r="CP493" s="152"/>
      <c r="CQ493" s="152"/>
      <c r="CR493" s="152"/>
      <c r="CS493" s="152"/>
      <c r="CT493" s="152"/>
      <c r="CU493" s="152"/>
      <c r="CV493" s="152"/>
      <c r="CW493" s="152"/>
      <c r="CX493" s="152"/>
      <c r="CY493" s="152"/>
      <c r="CZ493" s="152"/>
      <c r="DA493" s="152"/>
      <c r="DB493" s="152"/>
      <c r="DC493" s="152"/>
      <c r="DD493" s="152"/>
      <c r="DE493" s="152"/>
    </row>
    <row r="494" spans="1:109" ht="15" customHeight="1" x14ac:dyDescent="0.2">
      <c r="A494" s="9">
        <f>Input!A494</f>
        <v>8720</v>
      </c>
      <c r="B494" s="9" t="str">
        <f>Input!B494</f>
        <v>M39-61 8.8cm</v>
      </c>
      <c r="C494" s="9">
        <f>Input!O494</f>
        <v>1.497705231438041</v>
      </c>
      <c r="D494" s="9">
        <f>C494*Input!P494/100</f>
        <v>5.4671635910884964E-3</v>
      </c>
      <c r="E494" s="11">
        <f>Input!M494</f>
        <v>0.7564591086254645</v>
      </c>
      <c r="F494" s="12">
        <f>E494*Input!N494/100</f>
        <v>7.2813859508674258E-5</v>
      </c>
      <c r="G494" s="13">
        <f t="shared" si="1639"/>
        <v>104.30058189727905</v>
      </c>
      <c r="H494" s="12">
        <f>G494*Input!L494/100</f>
        <v>7.9728600818952944E-3</v>
      </c>
      <c r="I494" s="9">
        <v>0.3</v>
      </c>
      <c r="J494" s="21">
        <f>(((C494*$G$4*0.000000001*Input!G494*(234/233))-(I494*0.000000000000001))/Input!F494)*1000000000000</f>
        <v>21.999708230274891</v>
      </c>
      <c r="K494" s="9">
        <f>J494*Input!P494/100</f>
        <v>8.0306859672009206E-2</v>
      </c>
      <c r="L494" s="14">
        <f t="shared" si="1640"/>
        <v>0.30423997343248871</v>
      </c>
      <c r="M494" s="22">
        <f>L494*Input!P494/100</f>
        <v>1.1105854949219655E-3</v>
      </c>
      <c r="N494" s="9">
        <v>5.0000000000000001E-3</v>
      </c>
      <c r="O494" s="21">
        <f>(((G494*$D$4*0.000000001*Input!G494*(238/236))-(N494*0.000000001))/Input!F494)*1000000</f>
        <v>0.15432067091784793</v>
      </c>
      <c r="P494" s="58">
        <f>O494*Input!N494/100</f>
        <v>1.4854317336351888E-5</v>
      </c>
      <c r="Q494" s="66">
        <f t="shared" si="1641"/>
        <v>0.11513852600216339</v>
      </c>
      <c r="R494" s="67">
        <f>Q494*Input!N494/100</f>
        <v>1.108279398154258E-5</v>
      </c>
      <c r="S494" s="65">
        <f>Input!S494*0.0000028263/0.000000000155125</f>
        <v>2.6156764986674599</v>
      </c>
      <c r="T494" s="9">
        <f>S494*Input!T494/100</f>
        <v>2.1765937306994425E-3</v>
      </c>
      <c r="U494" s="9">
        <f>S494*1/((U493+U495)/2)</f>
        <v>2.6185300820819428</v>
      </c>
      <c r="V494" s="9">
        <f>U494*Input!T494/100</f>
        <v>2.178968294898477E-3</v>
      </c>
      <c r="W494" s="3">
        <v>3.0000000000000001E-3</v>
      </c>
      <c r="X494" s="21">
        <f>((($L$4*0.000000001*Input!G494/Input!W494*(232/229))-(W494*0.000000001))/Input!F494)*1000000000</f>
        <v>0.25389298691599183</v>
      </c>
      <c r="Y494" s="21">
        <f>X494*Input!X494/100</f>
        <v>7.184013960338971E-4</v>
      </c>
      <c r="Z494" s="21">
        <f t="shared" si="1642"/>
        <v>6.1993402781318919E-5</v>
      </c>
      <c r="AA494" s="21">
        <f>Z494*Input!X494/100</f>
        <v>1.7541306533893087E-7</v>
      </c>
      <c r="AB494" s="14">
        <v>0.05</v>
      </c>
      <c r="AC494" s="14">
        <v>0</v>
      </c>
      <c r="AD494" s="21">
        <f>(((Input!G494*$L$4*0.000000001*Input!U494*(230/229))-((AB494*0.000000000000001)+(Input!G494*AC494*0.000000000000001)))/Input!F494)*1000000000000</f>
        <v>5.2538919509087876</v>
      </c>
      <c r="AE494" s="21">
        <f>AD494*Input!V494/100</f>
        <v>1.6633865182802153E-2</v>
      </c>
      <c r="AF494" s="21">
        <f t="shared" si="1643"/>
        <v>0.23951717768150041</v>
      </c>
      <c r="AG494" s="21">
        <f>AF494*Input!V494/100</f>
        <v>7.5831335698295062E-4</v>
      </c>
      <c r="AH494" s="9">
        <f t="shared" si="1644"/>
        <v>3863.5913974007003</v>
      </c>
      <c r="AI494" s="3">
        <f t="shared" si="1645"/>
        <v>16.405451384960454</v>
      </c>
      <c r="AJ494" s="22">
        <f t="shared" si="1646"/>
        <v>1618.5300820819427</v>
      </c>
      <c r="AK494" s="3">
        <f t="shared" si="1647"/>
        <v>2.178968294898477</v>
      </c>
      <c r="AL494" s="3">
        <f t="shared" si="1648"/>
        <v>2.0802522491646283</v>
      </c>
      <c r="AM494" s="3">
        <f t="shared" si="1649"/>
        <v>6.5891389542437149E-3</v>
      </c>
      <c r="AN494" s="9">
        <f>AL494*1/((AN493+AN495)/2)</f>
        <v>2.0808053485585107</v>
      </c>
      <c r="AO494" s="21">
        <f t="shared" si="1650"/>
        <v>6.5908908806090218E-3</v>
      </c>
      <c r="AP494" s="58">
        <f t="shared" si="1651"/>
        <v>137.94149999999999</v>
      </c>
      <c r="AQ494" s="58">
        <f t="shared" si="1652"/>
        <v>0.80379999999999996</v>
      </c>
      <c r="AR494" s="58">
        <f t="shared" si="1653"/>
        <v>0.58271078681905009</v>
      </c>
      <c r="AS494" s="67">
        <f t="shared" si="1654"/>
        <v>5.3842449555202836E-4</v>
      </c>
      <c r="AT494" s="67">
        <f t="shared" si="1655"/>
        <v>1.5243771115286159E-6</v>
      </c>
      <c r="AU494" s="58">
        <v>0.75</v>
      </c>
      <c r="AV494" s="58">
        <f t="shared" si="1656"/>
        <v>0.375</v>
      </c>
      <c r="AW494" s="58">
        <f t="shared" si="1657"/>
        <v>137.92840000000001</v>
      </c>
      <c r="AX494" s="57">
        <f t="shared" si="1658"/>
        <v>0.74605786190000001</v>
      </c>
      <c r="AY494" s="47">
        <f t="shared" si="1659"/>
        <v>0.77939348070296033</v>
      </c>
      <c r="AZ494" s="9" t="str">
        <f>Input!B494</f>
        <v>M39-61 8.8cm</v>
      </c>
      <c r="BA494" s="48" t="str">
        <f>Input!E494</f>
        <v>8.8cm</v>
      </c>
      <c r="BB494" s="58">
        <f t="shared" si="1660"/>
        <v>2390.1244065235778</v>
      </c>
      <c r="BC494" s="22">
        <f t="shared" si="1661"/>
        <v>5.9793965543487992</v>
      </c>
      <c r="BD494" s="9">
        <f t="shared" si="1662"/>
        <v>137870.40000000002</v>
      </c>
      <c r="BE494" s="49">
        <f t="shared" si="1663"/>
        <v>389.69674035148017</v>
      </c>
      <c r="BF494" s="89">
        <f t="shared" si="1664"/>
        <v>0.56507106636701376</v>
      </c>
      <c r="BG494" s="85"/>
      <c r="BH494" s="85"/>
      <c r="BI494" s="85"/>
      <c r="BJ494" s="85"/>
      <c r="BK494" s="85"/>
      <c r="BL494" s="85"/>
      <c r="BM494" s="90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s="155" customFormat="1" ht="15" customHeight="1" x14ac:dyDescent="0.2">
      <c r="A495" s="138">
        <f>Input!A495</f>
        <v>8717</v>
      </c>
      <c r="B495" s="138" t="str">
        <f>Input!B495</f>
        <v>Hu1-13</v>
      </c>
      <c r="C495" s="138">
        <f>Input!O495</f>
        <v>2.1279627415227842</v>
      </c>
      <c r="D495" s="138">
        <f>C495*Input!P495/100</f>
        <v>1.757696781937439E-2</v>
      </c>
      <c r="E495" s="139">
        <f>Input!M495</f>
        <v>2.7696372998254093</v>
      </c>
      <c r="F495" s="140">
        <f>E495*Input!N495/100</f>
        <v>3.4296133432016473E-4</v>
      </c>
      <c r="G495" s="141">
        <f t="shared" si="1639"/>
        <v>381.87759089992744</v>
      </c>
      <c r="H495" s="140">
        <f>G495*Input!L495/100</f>
        <v>3.1609964688532541E-2</v>
      </c>
      <c r="I495" s="138">
        <v>0</v>
      </c>
      <c r="J495" s="142">
        <f>(((C495*$G$4*0.000000001*Input!G495*(234/233))-(I495*0.000000000000001))/Input!F495)*1000000000000</f>
        <v>758.8143530700122</v>
      </c>
      <c r="K495" s="138">
        <f>J495*Input!P495/100</f>
        <v>6.2678049782236727</v>
      </c>
      <c r="L495" s="143">
        <f t="shared" si="1640"/>
        <v>10.493850927555096</v>
      </c>
      <c r="M495" s="144">
        <f>L495*Input!P495/100</f>
        <v>8.6679186837150313E-2</v>
      </c>
      <c r="N495" s="138">
        <v>0</v>
      </c>
      <c r="O495" s="142">
        <f>(((G495*$D$4*0.000000001*Input!G495*(238/236))-(N495*0.000000001))/Input!F495)*1000000</f>
        <v>13.71742981119322</v>
      </c>
      <c r="P495" s="138">
        <f>O495*Input!N495/100</f>
        <v>1.6986152056034899E-3</v>
      </c>
      <c r="Q495" s="145">
        <f t="shared" si="1641"/>
        <v>10.234563131466116</v>
      </c>
      <c r="R495" s="146">
        <f>Q495*Input!N495/100</f>
        <v>1.2673354117424861E-3</v>
      </c>
      <c r="S495" s="144">
        <f>Input!S495*0.0000028263/0.000000000155125</f>
        <v>0.9982992921908963</v>
      </c>
      <c r="T495" s="138">
        <f>S495*Input!T495/100</f>
        <v>1.3621828023531626E-3</v>
      </c>
      <c r="U495" s="144">
        <f>S495</f>
        <v>0.9982992921908963</v>
      </c>
      <c r="V495" s="138">
        <f>U495*Input!T495/100</f>
        <v>1.3621828023531626E-3</v>
      </c>
      <c r="W495" s="147">
        <v>0</v>
      </c>
      <c r="X495" s="142">
        <f>((($L$4*0.000000001*Input!G495/Input!W495*(232/229))-(W495*0.000000001))/Input!F495)*1000000000</f>
        <v>0.93352909609630152</v>
      </c>
      <c r="Y495" s="142">
        <f>X495*Input!X495/100</f>
        <v>6.2296821339031657E-3</v>
      </c>
      <c r="Z495" s="142">
        <f t="shared" si="1642"/>
        <v>2.2794109425924196E-4</v>
      </c>
      <c r="AA495" s="142">
        <f>Z495*Input!X495/100</f>
        <v>1.5211101276083333E-6</v>
      </c>
      <c r="AB495" s="143">
        <v>0</v>
      </c>
      <c r="AC495" s="143">
        <v>0</v>
      </c>
      <c r="AD495" s="142">
        <f>(((Input!G495*$L$4*0.000000001*Input!U495*(230/229))-((AB495*0.000000000000001)+(Input!G495*AC495*0.000000000000001)))/Input!F495)*1000000000000</f>
        <v>224.22811794243347</v>
      </c>
      <c r="AE495" s="142">
        <f>AD495*Input!V495/100</f>
        <v>0.72835020715586485</v>
      </c>
      <c r="AF495" s="142">
        <f t="shared" si="1643"/>
        <v>10.222228867328806</v>
      </c>
      <c r="AG495" s="142">
        <f>AF495*Input!V495/100</f>
        <v>3.32044106753153E-2</v>
      </c>
      <c r="AH495" s="138">
        <f t="shared" si="1644"/>
        <v>44845.923463466665</v>
      </c>
      <c r="AI495" s="147">
        <f t="shared" si="1645"/>
        <v>332.8388156605713</v>
      </c>
      <c r="AJ495" s="144">
        <f t="shared" si="1646"/>
        <v>-1.7007078091036965</v>
      </c>
      <c r="AK495" s="147">
        <f t="shared" si="1647"/>
        <v>1.3621828023531626</v>
      </c>
      <c r="AL495" s="147">
        <f t="shared" si="1648"/>
        <v>0.99879484214627701</v>
      </c>
      <c r="AM495" s="147">
        <f t="shared" si="1649"/>
        <v>3.2466973780000169E-3</v>
      </c>
      <c r="AN495" s="138">
        <f>AF495/Q495</f>
        <v>0.99879484214627701</v>
      </c>
      <c r="AO495" s="142">
        <f t="shared" si="1650"/>
        <v>3.2466973780000169E-3</v>
      </c>
      <c r="AP495" s="138" t="str">
        <f t="shared" si="1651"/>
        <v>Out of range</v>
      </c>
      <c r="AQ495" s="138" t="e">
        <f t="shared" si="1652"/>
        <v>#VALUE!</v>
      </c>
      <c r="AR495" s="138" t="e">
        <f t="shared" si="1653"/>
        <v>#VALUE!</v>
      </c>
      <c r="AS495" s="146">
        <f t="shared" si="1654"/>
        <v>2.227169751471249E-5</v>
      </c>
      <c r="AT495" s="146">
        <f t="shared" si="1655"/>
        <v>1.486504077988829E-7</v>
      </c>
      <c r="AU495" s="138">
        <v>0.75</v>
      </c>
      <c r="AV495" s="138">
        <f t="shared" si="1656"/>
        <v>0.375</v>
      </c>
      <c r="AW495" s="138" t="str">
        <f t="shared" si="1657"/>
        <v>Out of range</v>
      </c>
      <c r="AX495" s="148">
        <f t="shared" si="1658"/>
        <v>324.93808087920002</v>
      </c>
      <c r="AY495" s="148" t="e">
        <f t="shared" si="1659"/>
        <v>#VALUE!</v>
      </c>
      <c r="AZ495" s="138" t="str">
        <f>Input!B495</f>
        <v>Hu1-13</v>
      </c>
      <c r="BA495" s="149">
        <f>Input!E495</f>
        <v>0</v>
      </c>
      <c r="BB495" s="138" t="e">
        <f t="shared" si="1660"/>
        <v>#VALUE!</v>
      </c>
      <c r="BC495" s="144" t="e">
        <f t="shared" si="1661"/>
        <v>#VALUE!</v>
      </c>
      <c r="BD495" s="138" t="e">
        <f t="shared" si="1662"/>
        <v>#VALUE!</v>
      </c>
      <c r="BE495" s="150" t="e">
        <f t="shared" si="1663"/>
        <v>#VALUE!</v>
      </c>
      <c r="BF495" s="151" t="e">
        <f t="shared" si="1664"/>
        <v>#VALUE!</v>
      </c>
      <c r="BG495" s="152"/>
      <c r="BH495" s="152"/>
      <c r="BI495" s="152"/>
      <c r="BJ495" s="152"/>
      <c r="BK495" s="152"/>
      <c r="BL495" s="152"/>
      <c r="BM495" s="156"/>
      <c r="BN495" s="152"/>
      <c r="BO495" s="152"/>
      <c r="BP495" s="152"/>
      <c r="BQ495" s="152"/>
      <c r="BR495" s="152"/>
      <c r="BS495" s="152"/>
      <c r="BT495" s="152"/>
      <c r="BU495" s="152"/>
      <c r="BV495" s="152"/>
      <c r="BW495" s="152"/>
      <c r="BX495" s="152"/>
      <c r="BY495" s="152"/>
      <c r="BZ495" s="152"/>
      <c r="CA495" s="152"/>
      <c r="CB495" s="152"/>
      <c r="CC495" s="152"/>
      <c r="CD495" s="152"/>
      <c r="CE495" s="152"/>
      <c r="CF495" s="152"/>
      <c r="CG495" s="152"/>
      <c r="CH495" s="152"/>
      <c r="CI495" s="152"/>
      <c r="CJ495" s="152"/>
      <c r="CK495" s="152"/>
      <c r="CL495" s="152"/>
      <c r="CM495" s="152"/>
      <c r="CN495" s="152"/>
      <c r="CO495" s="152"/>
      <c r="CP495" s="152"/>
      <c r="CQ495" s="152"/>
      <c r="CR495" s="152"/>
      <c r="CS495" s="152"/>
      <c r="CT495" s="152"/>
      <c r="CU495" s="152"/>
      <c r="CV495" s="152"/>
      <c r="CW495" s="152"/>
      <c r="CX495" s="152"/>
      <c r="CY495" s="152"/>
      <c r="CZ495" s="152"/>
      <c r="DA495" s="152"/>
      <c r="DB495" s="152"/>
      <c r="DC495" s="152"/>
      <c r="DD495" s="152"/>
      <c r="DE495" s="152"/>
    </row>
    <row r="496" spans="1:109" ht="15" customHeight="1" x14ac:dyDescent="0.2">
      <c r="A496" s="9">
        <f>Input!A496</f>
        <v>8721</v>
      </c>
      <c r="B496" s="9" t="str">
        <f>Input!B496</f>
        <v>M39-61 12.3cm</v>
      </c>
      <c r="C496" s="9">
        <f>Input!O496</f>
        <v>1.5914834012071608</v>
      </c>
      <c r="D496" s="9">
        <f>C496*Input!P496/100</f>
        <v>5.3830966139266157E-3</v>
      </c>
      <c r="E496" s="11">
        <f>Input!M496</f>
        <v>0.80182269006291773</v>
      </c>
      <c r="F496" s="12">
        <f>E496*Input!N496/100</f>
        <v>7.0077900694011792E-5</v>
      </c>
      <c r="G496" s="13">
        <f t="shared" si="1639"/>
        <v>110.55531250587509</v>
      </c>
      <c r="H496" s="12">
        <f>G496*Input!L496/100</f>
        <v>7.2431963606158899E-3</v>
      </c>
      <c r="I496" s="9">
        <v>0.3</v>
      </c>
      <c r="J496" s="21">
        <f>(((C496*$G$4*0.000000001*Input!G496*(234/233))-(I496*0.000000000000001))/Input!F496)*1000000000000</f>
        <v>23.612548501452718</v>
      </c>
      <c r="K496" s="9">
        <f>J496*Input!P496/100</f>
        <v>7.9868021110326731E-2</v>
      </c>
      <c r="L496" s="14">
        <f t="shared" si="1640"/>
        <v>0.32654438202363201</v>
      </c>
      <c r="M496" s="22">
        <f>L496*Input!P496/100</f>
        <v>1.1045166766017439E-3</v>
      </c>
      <c r="N496" s="9">
        <v>5.0000000000000001E-3</v>
      </c>
      <c r="O496" s="21">
        <f>(((G496*$D$4*0.000000001*Input!G496*(238/236))-(N496*0.000000001))/Input!F496)*1000000</f>
        <v>0.16522228581820428</v>
      </c>
      <c r="P496" s="58">
        <f>O496*Input!N496/100</f>
        <v>1.4440138800633356E-5</v>
      </c>
      <c r="Q496" s="66">
        <f t="shared" si="1641"/>
        <v>0.12327221193810936</v>
      </c>
      <c r="R496" s="67">
        <f>Q496*Input!N496/100</f>
        <v>1.0773775715741021E-5</v>
      </c>
      <c r="S496" s="65">
        <f>Input!S496*0.0000028263/0.000000000155125</f>
        <v>2.6355744206156086</v>
      </c>
      <c r="T496" s="9">
        <f>S496*Input!T496/100</f>
        <v>2.2398059810239141E-3</v>
      </c>
      <c r="U496" s="9">
        <f>S496*1/((U495+U497)/2)</f>
        <v>2.6378647884029798</v>
      </c>
      <c r="V496" s="9">
        <f>U496*Input!T496/100</f>
        <v>2.241752417986108E-3</v>
      </c>
      <c r="W496" s="3">
        <v>3.0000000000000001E-3</v>
      </c>
      <c r="X496" s="21">
        <f>((($L$4*0.000000001*Input!G496/Input!W496*(232/229))-(W496*0.000000001))/Input!F496)*1000000000</f>
        <v>0.21879167033881</v>
      </c>
      <c r="Y496" s="21">
        <f>X496*Input!X496/100</f>
        <v>5.680092851716792E-4</v>
      </c>
      <c r="Z496" s="21">
        <f t="shared" si="1642"/>
        <v>5.342266562486554E-5</v>
      </c>
      <c r="AA496" s="21">
        <f>Z496*Input!X496/100</f>
        <v>1.3869161502609038E-7</v>
      </c>
      <c r="AB496" s="14">
        <v>0.05</v>
      </c>
      <c r="AC496" s="14">
        <v>0</v>
      </c>
      <c r="AD496" s="21">
        <f>(((Input!G496*$L$4*0.000000001*Input!U496*(230/229))-((AB496*0.000000000000001)+(Input!G496*AC496*0.000000000000001)))/Input!F496)*1000000000000</f>
        <v>6.0343689155973639</v>
      </c>
      <c r="AE496" s="21">
        <f>AD496*Input!V496/100</f>
        <v>1.6932446581532475E-2</v>
      </c>
      <c r="AF496" s="21">
        <f t="shared" si="1643"/>
        <v>0.27509797027760557</v>
      </c>
      <c r="AG496" s="21">
        <f>AF496*Input!V496/100</f>
        <v>7.719252421530884E-4</v>
      </c>
      <c r="AH496" s="9">
        <f t="shared" si="1644"/>
        <v>5149.4616949544616</v>
      </c>
      <c r="AI496" s="3">
        <f t="shared" si="1645"/>
        <v>19.685145720677006</v>
      </c>
      <c r="AJ496" s="22">
        <f t="shared" si="1646"/>
        <v>1637.8647884029797</v>
      </c>
      <c r="AK496" s="3">
        <f t="shared" si="1647"/>
        <v>2.2417524179861079</v>
      </c>
      <c r="AL496" s="3">
        <f t="shared" si="1648"/>
        <v>2.2316300320442255</v>
      </c>
      <c r="AM496" s="3">
        <f t="shared" si="1649"/>
        <v>6.2649933267026631E-3</v>
      </c>
      <c r="AN496" s="9">
        <f>AL496*1/((AN495+AN497)/2)</f>
        <v>2.2323862341088616</v>
      </c>
      <c r="AO496" s="21">
        <f t="shared" si="1650"/>
        <v>6.2671162596353433E-3</v>
      </c>
      <c r="AP496" s="58">
        <f t="shared" si="1651"/>
        <v>154.12649999999999</v>
      </c>
      <c r="AQ496" s="58">
        <f t="shared" si="1652"/>
        <v>0.82620000000000005</v>
      </c>
      <c r="AR496" s="58">
        <f t="shared" si="1653"/>
        <v>0.53605317709803313</v>
      </c>
      <c r="AS496" s="67">
        <f t="shared" si="1654"/>
        <v>4.3337151808135949E-4</v>
      </c>
      <c r="AT496" s="67">
        <f t="shared" si="1655"/>
        <v>1.1257215412654186E-6</v>
      </c>
      <c r="AU496" s="58">
        <v>0.75</v>
      </c>
      <c r="AV496" s="58">
        <f t="shared" si="1656"/>
        <v>0.375</v>
      </c>
      <c r="AW496" s="58">
        <f t="shared" si="1657"/>
        <v>154.1164</v>
      </c>
      <c r="AX496" s="57">
        <f t="shared" si="1658"/>
        <v>0.90654847709999997</v>
      </c>
      <c r="AY496" s="47">
        <f t="shared" si="1659"/>
        <v>0.83501999036599639</v>
      </c>
      <c r="AZ496" s="9" t="str">
        <f>Input!B496</f>
        <v>M39-61 12.3cm</v>
      </c>
      <c r="BA496" s="48" t="str">
        <f>Input!E496</f>
        <v>12.3cm</v>
      </c>
      <c r="BB496" s="58">
        <f t="shared" si="1660"/>
        <v>2531.9066020643263</v>
      </c>
      <c r="BC496" s="22">
        <f t="shared" si="1661"/>
        <v>7.3547886596359549</v>
      </c>
      <c r="BD496" s="9">
        <f t="shared" si="1662"/>
        <v>154058.4</v>
      </c>
      <c r="BE496" s="49">
        <f t="shared" si="1663"/>
        <v>417.50999518299818</v>
      </c>
      <c r="BF496" s="89">
        <f t="shared" si="1664"/>
        <v>0.54181124809948611</v>
      </c>
      <c r="BG496" s="85"/>
      <c r="BH496" s="85"/>
      <c r="BI496" s="85"/>
      <c r="BJ496" s="85"/>
      <c r="BK496" s="85"/>
      <c r="BL496" s="85"/>
      <c r="BM496" s="90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s="155" customFormat="1" ht="15" customHeight="1" x14ac:dyDescent="0.2">
      <c r="A497" s="138">
        <f>Input!A497</f>
        <v>8717</v>
      </c>
      <c r="B497" s="138" t="str">
        <f>Input!B497</f>
        <v>Hu1-13</v>
      </c>
      <c r="C497" s="138">
        <f>Input!O497</f>
        <v>2.1101549321945408</v>
      </c>
      <c r="D497" s="138">
        <f>C497*Input!P497/100</f>
        <v>2.6886021138492807E-2</v>
      </c>
      <c r="E497" s="139">
        <f>Input!M497</f>
        <v>2.7679747035094637</v>
      </c>
      <c r="F497" s="140">
        <f>E497*Input!N497/100</f>
        <v>6.1698031142337411E-4</v>
      </c>
      <c r="G497" s="141">
        <f t="shared" si="1639"/>
        <v>381.64835211988486</v>
      </c>
      <c r="H497" s="140">
        <f>G497*Input!L497/100</f>
        <v>2.8341666783368691E-2</v>
      </c>
      <c r="I497" s="138">
        <v>0</v>
      </c>
      <c r="J497" s="142">
        <f>(((C497*$G$4*0.000000001*Input!G497*(234/233))-(I497*0.000000000000001))/Input!F497)*1000000000000</f>
        <v>752.46423187130404</v>
      </c>
      <c r="K497" s="138">
        <f>J497*Input!P497/100</f>
        <v>9.5873383207041698</v>
      </c>
      <c r="L497" s="143">
        <f t="shared" si="1640"/>
        <v>10.406033367223571</v>
      </c>
      <c r="M497" s="144">
        <f>L497*Input!P497/100</f>
        <v>0.13258592002439801</v>
      </c>
      <c r="N497" s="138">
        <v>0</v>
      </c>
      <c r="O497" s="142">
        <f>(((G497*$D$4*0.000000001*Input!G497*(238/236))-(N497*0.000000001))/Input!F497)*1000000</f>
        <v>13.709195322052794</v>
      </c>
      <c r="P497" s="138">
        <f>O497*Input!N497/100</f>
        <v>3.0557734463540691E-3</v>
      </c>
      <c r="Q497" s="145">
        <f t="shared" si="1641"/>
        <v>10.228419385872149</v>
      </c>
      <c r="R497" s="146">
        <f>Q497*Input!N497/100</f>
        <v>2.2799100620619884E-3</v>
      </c>
      <c r="S497" s="144">
        <f>Input!S497*0.0000028263/0.000000000155125</f>
        <v>0.99996417620411715</v>
      </c>
      <c r="T497" s="138">
        <f>S497*Input!T497/100</f>
        <v>2.0368559621920671E-3</v>
      </c>
      <c r="U497" s="144">
        <f>S497</f>
        <v>0.99996417620411715</v>
      </c>
      <c r="V497" s="138">
        <f>U497*Input!T497/100</f>
        <v>2.0368559621920671E-3</v>
      </c>
      <c r="W497" s="147">
        <v>0</v>
      </c>
      <c r="X497" s="142">
        <f>((($L$4*0.000000001*Input!G497/Input!W497*(232/229))-(W497*0.000000001))/Input!F497)*1000000000</f>
        <v>0.90032892432332312</v>
      </c>
      <c r="Y497" s="142">
        <f>X497*Input!X497/100</f>
        <v>7.5558826359440421E-3</v>
      </c>
      <c r="Z497" s="142">
        <f t="shared" si="1642"/>
        <v>2.1983456226664215E-4</v>
      </c>
      <c r="AA497" s="142">
        <f>Z497*Input!X497/100</f>
        <v>1.8449303437177725E-6</v>
      </c>
      <c r="AB497" s="143">
        <v>0</v>
      </c>
      <c r="AC497" s="143">
        <v>0</v>
      </c>
      <c r="AD497" s="142">
        <f>(((Input!G497*$L$4*0.000000001*Input!U497*(230/229))-((AB497*0.000000000000001)+(Input!G497*AC497*0.000000000000001)))/Input!F497)*1000000000000</f>
        <v>224.4823002551467</v>
      </c>
      <c r="AE497" s="142">
        <f>AD497*Input!V497/100</f>
        <v>0.90809478854184289</v>
      </c>
      <c r="AF497" s="142">
        <f t="shared" si="1643"/>
        <v>10.233816663714132</v>
      </c>
      <c r="AG497" s="142">
        <f>AF497*Input!V497/100</f>
        <v>4.1398700782416836E-2</v>
      </c>
      <c r="AH497" s="138">
        <f t="shared" si="1644"/>
        <v>46552.355363035735</v>
      </c>
      <c r="AI497" s="147">
        <f t="shared" si="1645"/>
        <v>433.70208972363196</v>
      </c>
      <c r="AJ497" s="144">
        <f t="shared" si="1646"/>
        <v>-3.5823795882850007E-2</v>
      </c>
      <c r="AK497" s="147">
        <f t="shared" si="1647"/>
        <v>2.036855962192067</v>
      </c>
      <c r="AL497" s="147">
        <f t="shared" si="1648"/>
        <v>1.000527674671752</v>
      </c>
      <c r="AM497" s="147">
        <f t="shared" si="1649"/>
        <v>4.0535587646768623E-3</v>
      </c>
      <c r="AN497" s="138">
        <f>AF497/Q497</f>
        <v>1.000527674671752</v>
      </c>
      <c r="AO497" s="142">
        <f t="shared" si="1650"/>
        <v>4.0535587646768623E-3</v>
      </c>
      <c r="AP497" s="138" t="str">
        <f t="shared" si="1651"/>
        <v>Out of range</v>
      </c>
      <c r="AQ497" s="138" t="e">
        <f t="shared" si="1652"/>
        <v>#VALUE!</v>
      </c>
      <c r="AR497" s="138" t="e">
        <f t="shared" si="1653"/>
        <v>#VALUE!</v>
      </c>
      <c r="AS497" s="146">
        <f t="shared" si="1654"/>
        <v>2.1492525284041965E-5</v>
      </c>
      <c r="AT497" s="146">
        <f t="shared" si="1655"/>
        <v>1.8043657467107245E-7</v>
      </c>
      <c r="AU497" s="138">
        <v>0.75</v>
      </c>
      <c r="AV497" s="138">
        <f t="shared" si="1656"/>
        <v>0.375</v>
      </c>
      <c r="AW497" s="138" t="str">
        <f t="shared" si="1657"/>
        <v>Out of range</v>
      </c>
      <c r="AX497" s="148">
        <f t="shared" si="1658"/>
        <v>325.56459060240002</v>
      </c>
      <c r="AY497" s="148" t="e">
        <f t="shared" si="1659"/>
        <v>#VALUE!</v>
      </c>
      <c r="AZ497" s="138" t="str">
        <f>Input!B497</f>
        <v>Hu1-13</v>
      </c>
      <c r="BA497" s="149">
        <f>Input!E497</f>
        <v>0</v>
      </c>
      <c r="BB497" s="138" t="e">
        <f t="shared" si="1660"/>
        <v>#VALUE!</v>
      </c>
      <c r="BC497" s="144" t="e">
        <f t="shared" si="1661"/>
        <v>#VALUE!</v>
      </c>
      <c r="BD497" s="138" t="e">
        <f t="shared" si="1662"/>
        <v>#VALUE!</v>
      </c>
      <c r="BE497" s="150" t="e">
        <f t="shared" si="1663"/>
        <v>#VALUE!</v>
      </c>
      <c r="BF497" s="151" t="e">
        <f t="shared" si="1664"/>
        <v>#VALUE!</v>
      </c>
      <c r="BG497" s="152"/>
      <c r="BH497" s="152"/>
      <c r="BI497" s="152"/>
      <c r="BJ497" s="152"/>
      <c r="BK497" s="152"/>
      <c r="BL497" s="152"/>
      <c r="BM497" s="156"/>
      <c r="BN497" s="152"/>
      <c r="BO497" s="152"/>
      <c r="BP497" s="152"/>
      <c r="BQ497" s="152"/>
      <c r="BR497" s="152"/>
      <c r="BS497" s="152"/>
      <c r="BT497" s="152"/>
      <c r="BU497" s="152"/>
      <c r="BV497" s="152"/>
      <c r="BW497" s="152"/>
      <c r="BX497" s="152"/>
      <c r="BY497" s="152"/>
      <c r="BZ497" s="152"/>
      <c r="CA497" s="152"/>
      <c r="CB497" s="152"/>
      <c r="CC497" s="152"/>
      <c r="CD497" s="152"/>
      <c r="CE497" s="152"/>
      <c r="CF497" s="152"/>
      <c r="CG497" s="152"/>
      <c r="CH497" s="152"/>
      <c r="CI497" s="152"/>
      <c r="CJ497" s="152"/>
      <c r="CK497" s="152"/>
      <c r="CL497" s="152"/>
      <c r="CM497" s="152"/>
      <c r="CN497" s="152"/>
      <c r="CO497" s="152"/>
      <c r="CP497" s="152"/>
      <c r="CQ497" s="152"/>
      <c r="CR497" s="152"/>
      <c r="CS497" s="152"/>
      <c r="CT497" s="152"/>
      <c r="CU497" s="152"/>
      <c r="CV497" s="152"/>
      <c r="CW497" s="152"/>
      <c r="CX497" s="152"/>
      <c r="CY497" s="152"/>
      <c r="CZ497" s="152"/>
      <c r="DA497" s="152"/>
      <c r="DB497" s="152"/>
      <c r="DC497" s="152"/>
      <c r="DD497" s="152"/>
      <c r="DE497" s="152"/>
    </row>
    <row r="498" spans="1:109" ht="15" customHeight="1" x14ac:dyDescent="0.2">
      <c r="A498" s="9">
        <f>Input!A498</f>
        <v>8722</v>
      </c>
      <c r="B498" s="9" t="str">
        <f>Input!B498</f>
        <v>M39-61 18.8cm</v>
      </c>
      <c r="C498" s="9">
        <f>Input!O498</f>
        <v>2.0108733347872696</v>
      </c>
      <c r="D498" s="9">
        <f>C498*Input!P498/100</f>
        <v>9.5189228651979992E-3</v>
      </c>
      <c r="E498" s="11">
        <f>Input!M498</f>
        <v>1.0366473297626657</v>
      </c>
      <c r="F498" s="12">
        <f>E498*Input!N498/100</f>
        <v>4.8497723255298434E-4</v>
      </c>
      <c r="G498" s="13">
        <f t="shared" si="1639"/>
        <v>142.93293382767635</v>
      </c>
      <c r="H498" s="12">
        <f>G498*Input!L498/100</f>
        <v>7.2610220946410717E-2</v>
      </c>
      <c r="I498" s="9">
        <v>0.3</v>
      </c>
      <c r="J498" s="21">
        <f>(((C498*$G$4*0.000000001*Input!G498*(234/233))-(I498*0.000000000000001))/Input!F498)*1000000000000</f>
        <v>28.644069060700541</v>
      </c>
      <c r="K498" s="9">
        <f>J498*Input!P498/100</f>
        <v>0.13559316701718449</v>
      </c>
      <c r="L498" s="14">
        <f t="shared" si="1640"/>
        <v>0.39612665399049313</v>
      </c>
      <c r="M498" s="22">
        <f>L498*Input!P498/100</f>
        <v>1.8751549383807329E-3</v>
      </c>
      <c r="N498" s="9">
        <v>5.0000000000000001E-3</v>
      </c>
      <c r="O498" s="21">
        <f>(((G498*$D$4*0.000000001*Input!G498*(238/236))-(N498*0.000000001))/Input!F498)*1000000</f>
        <v>0.20508672740010506</v>
      </c>
      <c r="P498" s="58">
        <f>O498*Input!N498/100</f>
        <v>9.5946220698434238E-5</v>
      </c>
      <c r="Q498" s="66">
        <f t="shared" si="1641"/>
        <v>0.15301503910662811</v>
      </c>
      <c r="R498" s="67">
        <f>Q498*Input!N498/100</f>
        <v>7.1585396570605008E-5</v>
      </c>
      <c r="S498" s="65">
        <f>Input!S498*0.0000028263/0.000000000155125</f>
        <v>2.5809609301819192</v>
      </c>
      <c r="T498" s="9">
        <f>S498*Input!T498/100</f>
        <v>2.7893171081263073E-3</v>
      </c>
      <c r="U498" s="9">
        <f>S498*1/((U497+U499)/2)</f>
        <v>2.5784450955145388</v>
      </c>
      <c r="V498" s="9">
        <f>U498*Input!T498/100</f>
        <v>2.7865981748031099E-3</v>
      </c>
      <c r="W498" s="3">
        <v>3.0000000000000001E-3</v>
      </c>
      <c r="X498" s="21">
        <f>((($L$4*0.000000001*Input!G498/Input!W498*(232/229))-(W498*0.000000001))/Input!F498)*1000000000</f>
        <v>6.4211550621146099E-2</v>
      </c>
      <c r="Y498" s="21">
        <f>X498*Input!X498/100</f>
        <v>2.5973920644422227E-4</v>
      </c>
      <c r="Z498" s="21">
        <f t="shared" si="1642"/>
        <v>1.5678623380750928E-5</v>
      </c>
      <c r="AA498" s="21">
        <f>Z498*Input!X498/100</f>
        <v>6.3420882312612628E-8</v>
      </c>
      <c r="AB498" s="14">
        <v>0.05</v>
      </c>
      <c r="AC498" s="14">
        <v>0</v>
      </c>
      <c r="AD498" s="21">
        <f>(((Input!G498*$L$4*0.000000001*Input!U498*(230/229))-((AB498*0.000000000000001)+(Input!G498*AC498*0.000000000000001)))/Input!F498)*1000000000000</f>
        <v>7.4545600119204041</v>
      </c>
      <c r="AE498" s="21">
        <f>AD498*Input!V498/100</f>
        <v>2.7644663001268211E-2</v>
      </c>
      <c r="AF498" s="21">
        <f t="shared" si="1643"/>
        <v>0.3398423857201141</v>
      </c>
      <c r="AG498" s="21">
        <f>AF498*Input!V498/100</f>
        <v>1.2602793742027055E-3</v>
      </c>
      <c r="AH498" s="9">
        <f t="shared" si="1644"/>
        <v>21675.524532169569</v>
      </c>
      <c r="AI498" s="3">
        <f t="shared" si="1645"/>
        <v>118.94880564503077</v>
      </c>
      <c r="AJ498" s="22">
        <f t="shared" si="1646"/>
        <v>1578.4450955145389</v>
      </c>
      <c r="AK498" s="3">
        <f t="shared" si="1647"/>
        <v>2.7865981748031099</v>
      </c>
      <c r="AL498" s="3">
        <f t="shared" si="1648"/>
        <v>2.2209737533269251</v>
      </c>
      <c r="AM498" s="3">
        <f t="shared" si="1649"/>
        <v>8.3015915473592106E-3</v>
      </c>
      <c r="AN498" s="9">
        <f>AL498*1/((AN497+AN499)/2)</f>
        <v>2.2161381685262782</v>
      </c>
      <c r="AO498" s="21">
        <f t="shared" si="1650"/>
        <v>8.2835170204326961E-3</v>
      </c>
      <c r="AP498" s="58">
        <f t="shared" si="1651"/>
        <v>159.0702</v>
      </c>
      <c r="AQ498" s="58">
        <f t="shared" si="1652"/>
        <v>1.2802</v>
      </c>
      <c r="AR498" s="58">
        <f t="shared" si="1653"/>
        <v>0.80480190507084293</v>
      </c>
      <c r="AS498" s="67">
        <f t="shared" si="1654"/>
        <v>1.0246459088132717E-4</v>
      </c>
      <c r="AT498" s="67">
        <f t="shared" si="1655"/>
        <v>4.1723766545679634E-7</v>
      </c>
      <c r="AU498" s="58">
        <v>0.75</v>
      </c>
      <c r="AV498" s="58">
        <f t="shared" si="1656"/>
        <v>0.375</v>
      </c>
      <c r="AW498" s="58">
        <f t="shared" si="1657"/>
        <v>159.0677</v>
      </c>
      <c r="AX498" s="57">
        <f t="shared" si="1658"/>
        <v>1.1291672517</v>
      </c>
      <c r="AY498" s="47">
        <f t="shared" si="1659"/>
        <v>1.1695205862884621</v>
      </c>
      <c r="AZ498" s="9" t="str">
        <f>Input!B498</f>
        <v>M39-61 18.8cm</v>
      </c>
      <c r="BA498" s="48" t="str">
        <f>Input!E498</f>
        <v>18.8cm</v>
      </c>
      <c r="BB498" s="58">
        <f t="shared" si="1660"/>
        <v>2474.4379670799817</v>
      </c>
      <c r="BC498" s="22">
        <f t="shared" si="1661"/>
        <v>9.0245691672587274</v>
      </c>
      <c r="BD498" s="9">
        <f t="shared" si="1662"/>
        <v>159009.70000000001</v>
      </c>
      <c r="BE498" s="49">
        <f t="shared" si="1663"/>
        <v>584.76029314423101</v>
      </c>
      <c r="BF498" s="89">
        <f t="shared" si="1664"/>
        <v>0.73523448587517271</v>
      </c>
      <c r="BG498" s="85"/>
      <c r="BH498" s="85"/>
      <c r="BI498" s="85"/>
      <c r="BJ498" s="85"/>
      <c r="BK498" s="85"/>
      <c r="BL498" s="85"/>
      <c r="BM498" s="90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s="155" customFormat="1" ht="15" customHeight="1" x14ac:dyDescent="0.2">
      <c r="A499" s="138">
        <f>Input!A499</f>
        <v>8717</v>
      </c>
      <c r="B499" s="138" t="str">
        <f>Input!B499</f>
        <v>Hu1-13</v>
      </c>
      <c r="C499" s="138">
        <f>Input!O499</f>
        <v>2.1279193310808768</v>
      </c>
      <c r="D499" s="138">
        <f>C499*Input!P499/100</f>
        <v>4.2228263705618711E-2</v>
      </c>
      <c r="E499" s="139">
        <f>Input!M499</f>
        <v>2.7682439935534631</v>
      </c>
      <c r="F499" s="140">
        <f>E499*Input!N499/100</f>
        <v>7.189950887071246E-4</v>
      </c>
      <c r="G499" s="141">
        <f t="shared" si="1639"/>
        <v>381.68548183115149</v>
      </c>
      <c r="H499" s="140">
        <f>G499*Input!L499/100</f>
        <v>4.0948422530911861E-2</v>
      </c>
      <c r="I499" s="138">
        <v>0</v>
      </c>
      <c r="J499" s="142">
        <f>(((C499*$G$4*0.000000001*Input!G499*(234/233))-(I499*0.000000000000001))/Input!F499)*1000000000000</f>
        <v>758.79887325650338</v>
      </c>
      <c r="K499" s="138">
        <f>J499*Input!P499/100</f>
        <v>15.058258295499318</v>
      </c>
      <c r="L499" s="143">
        <f t="shared" si="1640"/>
        <v>10.493636852986407</v>
      </c>
      <c r="M499" s="144">
        <f>L499*Input!P499/100</f>
        <v>0.20824476651275212</v>
      </c>
      <c r="N499" s="138">
        <v>0</v>
      </c>
      <c r="O499" s="142">
        <f>(((G499*$D$4*0.000000001*Input!G499*(238/236))-(N499*0.000000001))/Input!F499)*1000000</f>
        <v>13.710529058884562</v>
      </c>
      <c r="P499" s="138">
        <f>O499*Input!N499/100</f>
        <v>3.5610311373819054E-3</v>
      </c>
      <c r="Q499" s="145">
        <f t="shared" si="1641"/>
        <v>10.229414485828437</v>
      </c>
      <c r="R499" s="146">
        <f>Q499*Input!N499/100</f>
        <v>2.6568824109391566E-3</v>
      </c>
      <c r="S499" s="144">
        <f>Input!S499*0.0000028263/0.000000000155125</f>
        <v>1.0019872593116184</v>
      </c>
      <c r="T499" s="138">
        <f>S499*Input!T499/100</f>
        <v>3.2308501873187633E-3</v>
      </c>
      <c r="U499" s="144">
        <f>S499</f>
        <v>1.0019872593116184</v>
      </c>
      <c r="V499" s="138">
        <f>U499*Input!T499/100</f>
        <v>3.2308501873187633E-3</v>
      </c>
      <c r="W499" s="147">
        <v>0</v>
      </c>
      <c r="X499" s="142">
        <f>((($L$4*0.000000001*Input!G499/Input!W499*(232/229))-(W499*0.000000001))/Input!F499)*1000000000</f>
        <v>0.93859477645265743</v>
      </c>
      <c r="Y499" s="142">
        <f>X499*Input!X499/100</f>
        <v>6.7757609243991913E-3</v>
      </c>
      <c r="Z499" s="142">
        <f t="shared" si="1642"/>
        <v>2.2917798845828064E-4</v>
      </c>
      <c r="AA499" s="142">
        <f>Z499*Input!X499/100</f>
        <v>1.6544469433304508E-6</v>
      </c>
      <c r="AB499" s="143">
        <v>0</v>
      </c>
      <c r="AC499" s="143">
        <v>0</v>
      </c>
      <c r="AD499" s="142">
        <f>(((Input!G499*$L$4*0.000000001*Input!U499*(230/229))-((AB499*0.000000000000001)+(Input!G499*AC499*0.000000000000001)))/Input!F499)*1000000000000</f>
        <v>225.24654784165665</v>
      </c>
      <c r="AE499" s="142">
        <f>AD499*Input!V499/100</f>
        <v>0.84359541385831094</v>
      </c>
      <c r="AF499" s="142">
        <f t="shared" si="1643"/>
        <v>10.268657582918626</v>
      </c>
      <c r="AG499" s="142">
        <f>AF499*Input!V499/100</f>
        <v>3.8458269511509373E-2</v>
      </c>
      <c r="AH499" s="138">
        <f t="shared" si="1644"/>
        <v>44806.474007375815</v>
      </c>
      <c r="AI499" s="147">
        <f t="shared" si="1645"/>
        <v>364.39881906967781</v>
      </c>
      <c r="AJ499" s="144">
        <f t="shared" si="1646"/>
        <v>1.9872593116183612</v>
      </c>
      <c r="AK499" s="147">
        <f t="shared" si="1647"/>
        <v>3.2308501873187634</v>
      </c>
      <c r="AL499" s="147">
        <f t="shared" si="1648"/>
        <v>1.003836299442608</v>
      </c>
      <c r="AM499" s="147">
        <f t="shared" si="1649"/>
        <v>3.7686066251229095E-3</v>
      </c>
      <c r="AN499" s="138">
        <f>AF499/Q499</f>
        <v>1.003836299442608</v>
      </c>
      <c r="AO499" s="142">
        <f t="shared" si="1650"/>
        <v>3.7686066251229095E-3</v>
      </c>
      <c r="AP499" s="138" t="str">
        <f t="shared" si="1651"/>
        <v>Out of range</v>
      </c>
      <c r="AQ499" s="138" t="e">
        <f t="shared" si="1652"/>
        <v>#VALUE!</v>
      </c>
      <c r="AR499" s="138" t="e">
        <f t="shared" si="1653"/>
        <v>#VALUE!</v>
      </c>
      <c r="AS499" s="146">
        <f t="shared" si="1654"/>
        <v>2.2403822699312638E-5</v>
      </c>
      <c r="AT499" s="146">
        <f t="shared" si="1655"/>
        <v>1.6183891988182006E-7</v>
      </c>
      <c r="AU499" s="138">
        <v>0.75</v>
      </c>
      <c r="AV499" s="138">
        <f t="shared" si="1656"/>
        <v>0.375</v>
      </c>
      <c r="AW499" s="138" t="str">
        <f t="shared" si="1657"/>
        <v>Out of range</v>
      </c>
      <c r="AX499" s="148">
        <f t="shared" si="1658"/>
        <v>315.79822237309997</v>
      </c>
      <c r="AY499" s="148" t="e">
        <f t="shared" si="1659"/>
        <v>#VALUE!</v>
      </c>
      <c r="AZ499" s="138" t="str">
        <f>Input!B499</f>
        <v>Hu1-13</v>
      </c>
      <c r="BA499" s="149">
        <f>Input!E499</f>
        <v>0</v>
      </c>
      <c r="BB499" s="138" t="e">
        <f t="shared" si="1660"/>
        <v>#VALUE!</v>
      </c>
      <c r="BC499" s="144" t="e">
        <f t="shared" si="1661"/>
        <v>#VALUE!</v>
      </c>
      <c r="BD499" s="138" t="e">
        <f t="shared" si="1662"/>
        <v>#VALUE!</v>
      </c>
      <c r="BE499" s="150" t="e">
        <f t="shared" si="1663"/>
        <v>#VALUE!</v>
      </c>
      <c r="BF499" s="151" t="e">
        <f t="shared" si="1664"/>
        <v>#VALUE!</v>
      </c>
      <c r="BG499" s="152"/>
      <c r="BH499" s="152"/>
      <c r="BI499" s="152"/>
      <c r="BJ499" s="152"/>
      <c r="BK499" s="152"/>
      <c r="BL499" s="152"/>
      <c r="BM499" s="156"/>
      <c r="BN499" s="152"/>
      <c r="BO499" s="152"/>
      <c r="BP499" s="152"/>
      <c r="BQ499" s="152"/>
      <c r="BR499" s="152"/>
      <c r="BS499" s="152"/>
      <c r="BT499" s="152"/>
      <c r="BU499" s="152"/>
      <c r="BV499" s="152"/>
      <c r="BW499" s="152"/>
      <c r="BX499" s="152"/>
      <c r="BY499" s="152"/>
      <c r="BZ499" s="152"/>
      <c r="CA499" s="152"/>
      <c r="CB499" s="152"/>
      <c r="CC499" s="152"/>
      <c r="CD499" s="152"/>
      <c r="CE499" s="152"/>
      <c r="CF499" s="152"/>
      <c r="CG499" s="152"/>
      <c r="CH499" s="152"/>
      <c r="CI499" s="152"/>
      <c r="CJ499" s="152"/>
      <c r="CK499" s="152"/>
      <c r="CL499" s="152"/>
      <c r="CM499" s="152"/>
      <c r="CN499" s="152"/>
      <c r="CO499" s="152"/>
      <c r="CP499" s="152"/>
      <c r="CQ499" s="152"/>
      <c r="CR499" s="152"/>
      <c r="CS499" s="152"/>
      <c r="CT499" s="152"/>
      <c r="CU499" s="152"/>
      <c r="CV499" s="152"/>
      <c r="CW499" s="152"/>
      <c r="CX499" s="152"/>
      <c r="CY499" s="152"/>
      <c r="CZ499" s="152"/>
      <c r="DA499" s="152"/>
      <c r="DB499" s="152"/>
      <c r="DC499" s="152"/>
      <c r="DD499" s="152"/>
      <c r="DE499" s="152"/>
    </row>
    <row r="500" spans="1:109" ht="15" customHeight="1" x14ac:dyDescent="0.2">
      <c r="A500" s="9">
        <f>Input!A500</f>
        <v>8723</v>
      </c>
      <c r="B500" s="9" t="str">
        <f>Input!B500</f>
        <v>M39-61 23.5cm</v>
      </c>
      <c r="C500" s="9">
        <f>Input!O500</f>
        <v>2.4136581929034193</v>
      </c>
      <c r="D500" s="9">
        <f>C500*Input!P500/100</f>
        <v>1.2110272416122819E-2</v>
      </c>
      <c r="E500" s="11">
        <f>Input!M500</f>
        <v>1.2495071457508518</v>
      </c>
      <c r="F500" s="12">
        <f>E500*Input!N500/100</f>
        <v>1.1881860664880095E-4</v>
      </c>
      <c r="G500" s="13">
        <f t="shared" si="1639"/>
        <v>172.28204525612745</v>
      </c>
      <c r="H500" s="12">
        <f>G500*Input!L500/100</f>
        <v>1.204765284392862E-2</v>
      </c>
      <c r="I500" s="9">
        <v>0.3</v>
      </c>
      <c r="J500" s="21">
        <f>(((C500*$G$4*0.000000001*Input!G500*(234/233))-(I500*0.000000000000001))/Input!F500)*1000000000000</f>
        <v>33.917357542502756</v>
      </c>
      <c r="K500" s="9">
        <f>J500*Input!P500/100</f>
        <v>0.17017672207374648</v>
      </c>
      <c r="L500" s="14">
        <f t="shared" si="1640"/>
        <v>0.46905240058732905</v>
      </c>
      <c r="M500" s="22">
        <f>L500*Input!P500/100</f>
        <v>2.3534203663344543E-3</v>
      </c>
      <c r="N500" s="9">
        <v>5.0000000000000001E-3</v>
      </c>
      <c r="O500" s="21">
        <f>(((G500*$D$4*0.000000001*Input!G500*(238/236))-(N500*0.000000001))/Input!F500)*1000000</f>
        <v>0.24386264731281723</v>
      </c>
      <c r="P500" s="58">
        <f>O500*Input!N500/100</f>
        <v>2.3189479200605169E-5</v>
      </c>
      <c r="Q500" s="66">
        <f t="shared" si="1641"/>
        <v>0.18194572115054125</v>
      </c>
      <c r="R500" s="67">
        <f>Q500*Input!N500/100</f>
        <v>1.7301651412187489E-5</v>
      </c>
      <c r="S500" s="65">
        <f>Input!S500*0.0000028263/0.000000000155125</f>
        <v>2.5529066876187367</v>
      </c>
      <c r="T500" s="9">
        <f>S500*Input!T500/100</f>
        <v>2.2533647882138951E-3</v>
      </c>
      <c r="U500" s="9">
        <f>S500*1/((U499+U501)/2)</f>
        <v>2.5509747466357906</v>
      </c>
      <c r="V500" s="9">
        <f>U500*Input!T500/100</f>
        <v>2.2516595289480586E-3</v>
      </c>
      <c r="W500" s="3">
        <v>3.0000000000000001E-3</v>
      </c>
      <c r="X500" s="21">
        <f>((($L$4*0.000000001*Input!G500/Input!W500*(232/229))-(W500*0.000000001))/Input!F500)*1000000000</f>
        <v>0.25231734166567643</v>
      </c>
      <c r="Y500" s="21">
        <f>X500*Input!X500/100</f>
        <v>5.3162691475949287E-4</v>
      </c>
      <c r="Z500" s="21">
        <f t="shared" si="1642"/>
        <v>6.1608675295027224E-5</v>
      </c>
      <c r="AA500" s="21">
        <f>Z500*Input!X500/100</f>
        <v>1.2980808117783917E-7</v>
      </c>
      <c r="AB500" s="14">
        <v>0.05</v>
      </c>
      <c r="AC500" s="14">
        <v>0</v>
      </c>
      <c r="AD500" s="21">
        <f>(((Input!G500*$L$4*0.000000001*Input!U500*(230/229))-((AB500*0.000000000000001)+(Input!G500*AC500*0.000000000000001)))/Input!F500)*1000000000000</f>
        <v>8.8563103085073998</v>
      </c>
      <c r="AE500" s="21">
        <f>AD500*Input!V500/100</f>
        <v>2.1428243261819521E-2</v>
      </c>
      <c r="AF500" s="21">
        <f t="shared" si="1643"/>
        <v>0.40374611232694857</v>
      </c>
      <c r="AG500" s="21">
        <f>AF500*Input!V500/100</f>
        <v>9.7688197562872644E-4</v>
      </c>
      <c r="AH500" s="9">
        <f t="shared" si="1644"/>
        <v>6553.397072628457</v>
      </c>
      <c r="AI500" s="3">
        <f t="shared" si="1645"/>
        <v>21.025635151810942</v>
      </c>
      <c r="AJ500" s="22">
        <f t="shared" si="1646"/>
        <v>1550.9747466357906</v>
      </c>
      <c r="AK500" s="3">
        <f t="shared" si="1647"/>
        <v>2.2516595289480588</v>
      </c>
      <c r="AL500" s="3">
        <f t="shared" si="1648"/>
        <v>2.2190470310257555</v>
      </c>
      <c r="AM500" s="3">
        <f t="shared" si="1649"/>
        <v>5.3732296534092982E-3</v>
      </c>
      <c r="AN500" s="9">
        <f>AL500*1/((AN499+AN501)/2)</f>
        <v>2.2141490763337934</v>
      </c>
      <c r="AO500" s="21">
        <f t="shared" si="1650"/>
        <v>5.3613696815277018E-3</v>
      </c>
      <c r="AP500" s="58">
        <f t="shared" si="1651"/>
        <v>162.27959999999999</v>
      </c>
      <c r="AQ500" s="58">
        <f t="shared" si="1652"/>
        <v>0.69950000000000001</v>
      </c>
      <c r="AR500" s="58">
        <f t="shared" si="1653"/>
        <v>0.43104616969723869</v>
      </c>
      <c r="AS500" s="67">
        <f t="shared" si="1654"/>
        <v>3.3861019047572117E-4</v>
      </c>
      <c r="AT500" s="67">
        <f t="shared" si="1655"/>
        <v>7.1417023027798624E-7</v>
      </c>
      <c r="AU500" s="58">
        <v>0.75</v>
      </c>
      <c r="AV500" s="58">
        <f t="shared" si="1656"/>
        <v>0.375</v>
      </c>
      <c r="AW500" s="58">
        <f t="shared" si="1657"/>
        <v>162.27160000000001</v>
      </c>
      <c r="AX500" s="57">
        <f t="shared" si="1658"/>
        <v>0.80700295899999996</v>
      </c>
      <c r="AY500" s="47">
        <f t="shared" si="1659"/>
        <v>0.80433568362396923</v>
      </c>
      <c r="AZ500" s="9" t="str">
        <f>Input!B500</f>
        <v>M39-61 23.5cm</v>
      </c>
      <c r="BA500" s="48" t="str">
        <f>Input!E500</f>
        <v>23.5cm</v>
      </c>
      <c r="BB500" s="58">
        <f t="shared" si="1660"/>
        <v>2453.4907959708535</v>
      </c>
      <c r="BC500" s="22">
        <f t="shared" si="1661"/>
        <v>6.6334308726332054</v>
      </c>
      <c r="BD500" s="9">
        <f t="shared" si="1662"/>
        <v>162213.6</v>
      </c>
      <c r="BE500" s="49">
        <f t="shared" si="1663"/>
        <v>402.1678418119846</v>
      </c>
      <c r="BF500" s="89">
        <f t="shared" si="1664"/>
        <v>0.49567249205897346</v>
      </c>
      <c r="BG500" s="85"/>
      <c r="BH500" s="85"/>
      <c r="BI500" s="85"/>
      <c r="BJ500" s="85"/>
      <c r="BK500" s="85"/>
      <c r="BL500" s="85"/>
      <c r="BM500" s="90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s="155" customFormat="1" ht="15" customHeight="1" x14ac:dyDescent="0.2">
      <c r="A501" s="138">
        <f>Input!A501</f>
        <v>8717</v>
      </c>
      <c r="B501" s="138" t="str">
        <f>Input!B501</f>
        <v>Hu1-13</v>
      </c>
      <c r="C501" s="138">
        <f>Input!O501</f>
        <v>2.2107881168838395</v>
      </c>
      <c r="D501" s="138">
        <f>C501*Input!P501/100</f>
        <v>6.4775237944711184E-2</v>
      </c>
      <c r="E501" s="139">
        <f>Input!M501</f>
        <v>2.7682429289113717</v>
      </c>
      <c r="F501" s="140">
        <f>E501*Input!N501/100</f>
        <v>7.5008947606280399E-4</v>
      </c>
      <c r="G501" s="141">
        <f t="shared" si="1639"/>
        <v>381.68533503829991</v>
      </c>
      <c r="H501" s="140">
        <f>G501*Input!L501/100</f>
        <v>4.9325383805182692E-2</v>
      </c>
      <c r="I501" s="138">
        <v>0</v>
      </c>
      <c r="J501" s="142">
        <f>(((C501*$G$4*0.000000001*Input!G501*(234/233))-(I501*0.000000000000001))/Input!F501)*1000000000000</f>
        <v>788.34921399403618</v>
      </c>
      <c r="K501" s="138">
        <f>J501*Input!P501/100</f>
        <v>23.098327483308452</v>
      </c>
      <c r="L501" s="143">
        <f t="shared" si="1640"/>
        <v>10.90229658550667</v>
      </c>
      <c r="M501" s="144">
        <f>L501*Input!P501/100</f>
        <v>0.31943307912538071</v>
      </c>
      <c r="N501" s="138">
        <v>0</v>
      </c>
      <c r="O501" s="142">
        <f>(((G501*$D$4*0.000000001*Input!G501*(238/236))-(N501*0.000000001))/Input!F501)*1000000</f>
        <v>13.710523785936669</v>
      </c>
      <c r="P501" s="138">
        <f>O501*Input!N501/100</f>
        <v>3.7150350844331933E-3</v>
      </c>
      <c r="Q501" s="145">
        <f t="shared" si="1641"/>
        <v>10.229410551686339</v>
      </c>
      <c r="R501" s="146">
        <f>Q501*Input!N501/100</f>
        <v>2.7717846295242476E-3</v>
      </c>
      <c r="S501" s="144">
        <f>Input!S501*0.0000028263/0.000000000155125</f>
        <v>0.99952740953055219</v>
      </c>
      <c r="T501" s="138">
        <f>S501*Input!T501/100</f>
        <v>4.7049406095557023E-3</v>
      </c>
      <c r="U501" s="144">
        <f>S501</f>
        <v>0.99952740953055219</v>
      </c>
      <c r="V501" s="138">
        <f>U501*Input!T501/100</f>
        <v>4.7049406095557023E-3</v>
      </c>
      <c r="W501" s="147">
        <v>0</v>
      </c>
      <c r="X501" s="142">
        <f>((($L$4*0.000000001*Input!G501/Input!W501*(232/229))-(W501*0.000000001))/Input!F501)*1000000000</f>
        <v>0.93347731726067185</v>
      </c>
      <c r="Y501" s="142">
        <f>X501*Input!X501/100</f>
        <v>1.1287694520190976E-2</v>
      </c>
      <c r="Z501" s="142">
        <f t="shared" si="1642"/>
        <v>2.2792845134912571E-4</v>
      </c>
      <c r="AA501" s="142">
        <f>Z501*Input!X501/100</f>
        <v>2.7561320277594878E-6</v>
      </c>
      <c r="AB501" s="143">
        <v>0</v>
      </c>
      <c r="AC501" s="143">
        <v>0</v>
      </c>
      <c r="AD501" s="142">
        <f>(((Input!G501*$L$4*0.000000001*Input!U501*(230/229))-((AB501*0.000000000000001)+(Input!G501*AC501*0.000000000000001)))/Input!F501)*1000000000000</f>
        <v>224.51757431570226</v>
      </c>
      <c r="AE501" s="142">
        <f>AD501*Input!V501/100</f>
        <v>0.69842852296736779</v>
      </c>
      <c r="AF501" s="142">
        <f t="shared" si="1643"/>
        <v>10.235424756059496</v>
      </c>
      <c r="AG501" s="142">
        <f>AF501*Input!V501/100</f>
        <v>3.1840325266770442E-2</v>
      </c>
      <c r="AH501" s="138">
        <f t="shared" si="1644"/>
        <v>44906.30588447929</v>
      </c>
      <c r="AI501" s="147">
        <f t="shared" si="1645"/>
        <v>560.69217376077984</v>
      </c>
      <c r="AJ501" s="144">
        <f t="shared" si="1646"/>
        <v>-0.47259046944780891</v>
      </c>
      <c r="AK501" s="147">
        <f t="shared" si="1647"/>
        <v>4.7049406095557025</v>
      </c>
      <c r="AL501" s="147">
        <f t="shared" si="1648"/>
        <v>1.000587932642137</v>
      </c>
      <c r="AM501" s="147">
        <f t="shared" si="1649"/>
        <v>3.1244111637597017E-3</v>
      </c>
      <c r="AN501" s="138">
        <f>AF501/Q501</f>
        <v>1.000587932642137</v>
      </c>
      <c r="AO501" s="142">
        <f t="shared" si="1650"/>
        <v>3.1244111637597017E-3</v>
      </c>
      <c r="AP501" s="138" t="str">
        <f t="shared" si="1651"/>
        <v>Out of range</v>
      </c>
      <c r="AQ501" s="138" t="e">
        <f t="shared" si="1652"/>
        <v>#VALUE!</v>
      </c>
      <c r="AR501" s="138" t="e">
        <f t="shared" si="1653"/>
        <v>#VALUE!</v>
      </c>
      <c r="AS501" s="146">
        <f t="shared" si="1654"/>
        <v>2.2281679887366653E-5</v>
      </c>
      <c r="AT501" s="146">
        <f t="shared" si="1655"/>
        <v>2.6949978134882132E-7</v>
      </c>
      <c r="AU501" s="138">
        <v>0.75</v>
      </c>
      <c r="AV501" s="138">
        <f t="shared" si="1656"/>
        <v>0.375</v>
      </c>
      <c r="AW501" s="138" t="str">
        <f t="shared" si="1657"/>
        <v>Out of range</v>
      </c>
      <c r="AX501" s="148">
        <f t="shared" si="1658"/>
        <v>307.65264955869998</v>
      </c>
      <c r="AY501" s="148" t="e">
        <f t="shared" si="1659"/>
        <v>#VALUE!</v>
      </c>
      <c r="AZ501" s="138" t="str">
        <f>Input!B501</f>
        <v>Hu1-13</v>
      </c>
      <c r="BA501" s="149">
        <f>Input!E501</f>
        <v>0</v>
      </c>
      <c r="BB501" s="138" t="e">
        <f t="shared" si="1660"/>
        <v>#VALUE!</v>
      </c>
      <c r="BC501" s="144" t="e">
        <f t="shared" si="1661"/>
        <v>#VALUE!</v>
      </c>
      <c r="BD501" s="138" t="e">
        <f t="shared" si="1662"/>
        <v>#VALUE!</v>
      </c>
      <c r="BE501" s="150" t="e">
        <f t="shared" si="1663"/>
        <v>#VALUE!</v>
      </c>
      <c r="BF501" s="151" t="e">
        <f t="shared" si="1664"/>
        <v>#VALUE!</v>
      </c>
      <c r="BG501" s="152"/>
      <c r="BH501" s="152"/>
      <c r="BI501" s="152"/>
      <c r="BJ501" s="152"/>
      <c r="BK501" s="152"/>
      <c r="BL501" s="152"/>
      <c r="BM501" s="156"/>
      <c r="BN501" s="152"/>
      <c r="BO501" s="152"/>
      <c r="BP501" s="152"/>
      <c r="BQ501" s="152"/>
      <c r="BR501" s="152"/>
      <c r="BS501" s="152"/>
      <c r="BT501" s="152"/>
      <c r="BU501" s="152"/>
      <c r="BV501" s="152"/>
      <c r="BW501" s="152"/>
      <c r="BX501" s="152"/>
      <c r="BY501" s="152"/>
      <c r="BZ501" s="152"/>
      <c r="CA501" s="152"/>
      <c r="CB501" s="152"/>
      <c r="CC501" s="152"/>
      <c r="CD501" s="152"/>
      <c r="CE501" s="152"/>
      <c r="CF501" s="152"/>
      <c r="CG501" s="152"/>
      <c r="CH501" s="152"/>
      <c r="CI501" s="152"/>
      <c r="CJ501" s="152"/>
      <c r="CK501" s="152"/>
      <c r="CL501" s="152"/>
      <c r="CM501" s="152"/>
      <c r="CN501" s="152"/>
      <c r="CO501" s="152"/>
      <c r="CP501" s="152"/>
      <c r="CQ501" s="152"/>
      <c r="CR501" s="152"/>
      <c r="CS501" s="152"/>
      <c r="CT501" s="152"/>
      <c r="CU501" s="152"/>
      <c r="CV501" s="152"/>
      <c r="CW501" s="152"/>
      <c r="CX501" s="152"/>
      <c r="CY501" s="152"/>
      <c r="CZ501" s="152"/>
      <c r="DA501" s="152"/>
      <c r="DB501" s="152"/>
      <c r="DC501" s="152"/>
      <c r="DD501" s="152"/>
      <c r="DE501" s="152"/>
    </row>
    <row r="502" spans="1:109" x14ac:dyDescent="0.2">
      <c r="A502" s="85"/>
      <c r="B502" s="85"/>
      <c r="C502" s="85"/>
      <c r="D502" s="85"/>
      <c r="E502" s="86"/>
      <c r="F502" s="85"/>
      <c r="G502" s="87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8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s="155" customFormat="1" ht="15" customHeight="1" x14ac:dyDescent="0.2">
      <c r="A503" s="138">
        <f>Input!A503</f>
        <v>8717</v>
      </c>
      <c r="B503" s="138" t="str">
        <f>Input!B503</f>
        <v>Hu1-13</v>
      </c>
      <c r="C503" s="138">
        <f>Input!O503</f>
        <v>2.1315840108149513</v>
      </c>
      <c r="D503" s="138">
        <f>C503*Input!P503/100</f>
        <v>2.8370299807698784E-2</v>
      </c>
      <c r="E503" s="139">
        <f>Input!M503</f>
        <v>2.7692770935929962</v>
      </c>
      <c r="F503" s="140">
        <f>E503*Input!N503/100</f>
        <v>4.6745478445813713E-4</v>
      </c>
      <c r="G503" s="141">
        <f t="shared" ref="G503:G513" si="1665">E503*137.88</f>
        <v>381.82792566460233</v>
      </c>
      <c r="H503" s="140">
        <f>G503*Input!L503/100</f>
        <v>5.8846946373512239E-2</v>
      </c>
      <c r="I503" s="138">
        <v>0</v>
      </c>
      <c r="J503" s="142">
        <f>(((C503*$G$4*0.000000001*Input!G503*(234/233))-(I503*0.000000000000001))/Input!F503)*1000000000000</f>
        <v>760.10566849655117</v>
      </c>
      <c r="K503" s="138">
        <f>J503*Input!P503/100</f>
        <v>10.116620124455666</v>
      </c>
      <c r="L503" s="143">
        <f t="shared" ref="L503:L513" si="1666">(J503/234)*602200000000*0.0000028263/(365.2425*24*60)</f>
        <v>10.511708881258432</v>
      </c>
      <c r="M503" s="144">
        <f>L503*Input!P503/100</f>
        <v>0.13990550264004631</v>
      </c>
      <c r="N503" s="138">
        <v>0</v>
      </c>
      <c r="O503" s="142">
        <f>(((G503*$D$4*0.000000001*Input!G503*(238/236))-(N503*0.000000001))/Input!F503)*1000000</f>
        <v>13.715645785641936</v>
      </c>
      <c r="P503" s="138">
        <f>O503*Input!N503/100</f>
        <v>2.315205025623812E-3</v>
      </c>
      <c r="Q503" s="145">
        <f t="shared" ref="Q503:Q513" si="1667">(O503/238.05)*602200000000000000*0.00000000015512/(365.2425*24*60)</f>
        <v>10.23323207146551</v>
      </c>
      <c r="R503" s="146">
        <f>Q503*Input!N503/100</f>
        <v>1.7273725707493443E-3</v>
      </c>
      <c r="S503" s="144">
        <f>Input!S503*0.0000028263/0.000000000155125</f>
        <v>0.9983087120053511</v>
      </c>
      <c r="T503" s="138">
        <f>S503*Input!T503/100</f>
        <v>2.3004239131199093E-3</v>
      </c>
      <c r="U503" s="144">
        <f>S503</f>
        <v>0.9983087120053511</v>
      </c>
      <c r="V503" s="138">
        <f>U503*Input!T503/100</f>
        <v>2.3004239131199093E-3</v>
      </c>
      <c r="W503" s="147">
        <v>0</v>
      </c>
      <c r="X503" s="142">
        <f>((($L$4*0.000000001*Input!G503/Input!W503*(232/229))-(W503*0.000000001))/Input!F503)*1000000000</f>
        <v>0.90937066698964419</v>
      </c>
      <c r="Y503" s="142">
        <f>X503*Input!X503/100</f>
        <v>5.4194624094468322E-3</v>
      </c>
      <c r="Z503" s="142">
        <f t="shared" ref="Z503:Z513" si="1668">(X503/232)*6.022E+23*0.000000001*0.000000000049475/(365.2425*24*60)</f>
        <v>2.2204229711496134E-4</v>
      </c>
      <c r="AA503" s="142">
        <f>Z503*Input!X503/100</f>
        <v>1.3232776536605193E-6</v>
      </c>
      <c r="AB503" s="143">
        <v>0</v>
      </c>
      <c r="AC503" s="143">
        <v>0</v>
      </c>
      <c r="AD503" s="142">
        <f>(((Input!G503*$L$4*0.000000001*Input!U503*(230/229))-((AB503*0.000000000000001)+(Input!G503*AC503*0.000000000000001)))/Input!F503)*1000000000000</f>
        <v>223.88497768123347</v>
      </c>
      <c r="AE503" s="142">
        <f>AD503*Input!V503/100</f>
        <v>0.75616137136898598</v>
      </c>
      <c r="AF503" s="142">
        <f t="shared" ref="AF503:AF513" si="1669">(AD503/230)*602200000000*0.0000091577/(365.2425*24*60)</f>
        <v>10.206585609401262</v>
      </c>
      <c r="AG503" s="142">
        <f>AF503*Input!V503/100</f>
        <v>3.447228059395939E-2</v>
      </c>
      <c r="AH503" s="138">
        <f t="shared" ref="AH503:AH513" si="1670">AF503/Z503</f>
        <v>45966.852901530066</v>
      </c>
      <c r="AI503" s="147">
        <f t="shared" ref="AI503:AI513" si="1671">AH503*SQRT((AG503/AF503)^2+(AA503/Z503)^2)</f>
        <v>314.87707183485236</v>
      </c>
      <c r="AJ503" s="144">
        <f t="shared" ref="AJ503:AJ513" si="1672">(U503-1)*1000</f>
        <v>-1.6912879946489046</v>
      </c>
      <c r="AK503" s="147">
        <f t="shared" ref="AK503:AK513" si="1673">V503*1000</f>
        <v>2.3004239131199093</v>
      </c>
      <c r="AL503" s="147">
        <f t="shared" ref="AL503:AL513" si="1674">AF503/Q503</f>
        <v>0.99739608543242664</v>
      </c>
      <c r="AM503" s="147">
        <f t="shared" ref="AM503:AM513" si="1675">AL503*SQRT((R503/Q503)^2+(AG503/AF503)^2)</f>
        <v>3.3728646912675056E-3</v>
      </c>
      <c r="AN503" s="138">
        <f>AF503/Q503</f>
        <v>0.99739608543242664</v>
      </c>
      <c r="AO503" s="142">
        <f t="shared" ref="AO503:AO513" si="1676">AN503*SQRT((R503/Q503)^2+(AG503/AF503)^2)</f>
        <v>3.3728646912675056E-3</v>
      </c>
      <c r="AP503" s="138">
        <f t="shared" ref="AP503:AP513" si="1677">ThU_Alter_Kombi(AN503,U503)</f>
        <v>952.04449999999997</v>
      </c>
      <c r="AQ503" s="138" t="e">
        <f t="shared" ref="AQ503:AQ513" si="1678">Montealter(AN503,AO503,U503,V503)</f>
        <v>#VALUE!</v>
      </c>
      <c r="AR503" s="138" t="e">
        <f t="shared" ref="AR503:AR513" si="1679">(AQ503/AP503)*100</f>
        <v>#VALUE!</v>
      </c>
      <c r="AS503" s="146">
        <f t="shared" ref="AS503:AS513" si="1680">Z503/Q503</f>
        <v>2.169815905319955E-5</v>
      </c>
      <c r="AT503" s="146">
        <f t="shared" ref="AT503:AT513" si="1681">AS503*SQRT((Y503/X503)^2+(P503/O503)^2)</f>
        <v>1.2936366000888734E-7</v>
      </c>
      <c r="AU503" s="138">
        <v>0.75</v>
      </c>
      <c r="AV503" s="138">
        <f t="shared" ref="AV503:AV513" si="1682">AU503/2</f>
        <v>0.375</v>
      </c>
      <c r="AW503" s="138">
        <f t="shared" ref="AW503:AW513" si="1683">marincorr_age(AN503,U503,AS503,AU503)</f>
        <v>952.04269999999997</v>
      </c>
      <c r="AX503" s="148">
        <f t="shared" ref="AX503:AX513" si="1684">marincorr_age_error(AN503, AO503, U503, V503, AS503, AT503, AU503, AV503)</f>
        <v>322.65238579509997</v>
      </c>
      <c r="AY503" s="148">
        <f t="shared" ref="AY503:AY513" si="1685">SQRT(((AU503*EXP(-0.0000091577*AW503*1000))/(0.0000091577*(EXP(-0.0000091577*AW503*1000)+(AJ503/1000)*EXP(-(0.0000091577-0.0000028263)*AW503*1000)-AS503*AU503*EXP(-0.0000091577*AW503*1000))))^2*AT503^2+((AS503*EXP(-0.0000091577*AW503*1000))/(0.0000091577*(EXP(-0.0000091577*AW503*1000)+(AJ503/1000)*EXP(-(0.0000091577-0.0000028263)*AW503*1000)-AS503*AU503*EXP(-0.0000091577*AW503*1000))))^2*AV503^2+((0.0000091577/(0.0000091577-0.0000028263))*(EXP(-(0.0000091577-0.0000028263)*AW503*1000)-1)/(0.0000091577*(EXP(-0.0000091577*AW503*1000)+(AJ503/1000)*EXP(-(0.0000091577-0.0000028263)*AW503*1000)-AS503*AU503*EXP(-0.0000091577*AW503*1000))))^2*T503^2+(1/(0.0000091577*(EXP(-0.0000091577*AW503*1000)+(AJ503/1000)*EXP(-(0.0000091577-0.0000028263)*AW503*1000)-AS503*AU503*EXP(-0.0000091577*AW503*1000))))^2*AO503^2)/1000</f>
        <v>3240.8442106321672</v>
      </c>
      <c r="AZ503" s="138" t="str">
        <f>Input!B503</f>
        <v>Hu1-13</v>
      </c>
      <c r="BA503" s="149">
        <f>Input!E503</f>
        <v>0</v>
      </c>
      <c r="BB503" s="138">
        <f t="shared" ref="BB503:BB513" si="1686">((U503-1)*EXP(0.0000028263*AW503*1000))*1000</f>
        <v>-24.934406795595759</v>
      </c>
      <c r="BC503" s="144">
        <f t="shared" ref="BC503:BC513" si="1687">SQRT((EXP(0.0000028263*AW503*1000)*V503)^2+((U503-1)*0.0000028263*EXP(0.0000028263*AW503*1000)*AX503*1000)^2)*1000</f>
        <v>40.83173485316378</v>
      </c>
      <c r="BD503" s="138">
        <f t="shared" ref="BD503:BD513" si="1688">AW503*1000-58</f>
        <v>951984.7</v>
      </c>
      <c r="BE503" s="150">
        <f t="shared" ref="BE503:BE513" si="1689">AY503/2*1000</f>
        <v>1620422.1053160836</v>
      </c>
      <c r="BF503" s="151">
        <f t="shared" ref="BF503:BF513" si="1690">AY503/AW503*100</f>
        <v>340.40954367195582</v>
      </c>
      <c r="BG503" s="152"/>
      <c r="BH503" s="152"/>
      <c r="BI503" s="152"/>
      <c r="BJ503" s="152"/>
      <c r="BK503" s="152"/>
      <c r="BL503" s="152"/>
      <c r="BM503" s="156"/>
      <c r="BN503" s="152"/>
      <c r="BO503" s="152"/>
      <c r="BP503" s="152"/>
      <c r="BQ503" s="152"/>
      <c r="BR503" s="152"/>
      <c r="BS503" s="152"/>
      <c r="BT503" s="152"/>
      <c r="BU503" s="152"/>
      <c r="BV503" s="152"/>
      <c r="BW503" s="152"/>
      <c r="BX503" s="152"/>
      <c r="BY503" s="152"/>
      <c r="BZ503" s="152"/>
      <c r="CA503" s="152"/>
      <c r="CB503" s="152"/>
      <c r="CC503" s="152"/>
      <c r="CD503" s="152"/>
      <c r="CE503" s="152"/>
      <c r="CF503" s="152"/>
      <c r="CG503" s="152"/>
      <c r="CH503" s="152"/>
      <c r="CI503" s="152"/>
      <c r="CJ503" s="152"/>
      <c r="CK503" s="152"/>
      <c r="CL503" s="152"/>
      <c r="CM503" s="152"/>
      <c r="CN503" s="152"/>
      <c r="CO503" s="152"/>
      <c r="CP503" s="152"/>
      <c r="CQ503" s="152"/>
      <c r="CR503" s="152"/>
      <c r="CS503" s="152"/>
      <c r="CT503" s="152"/>
      <c r="CU503" s="152"/>
      <c r="CV503" s="152"/>
      <c r="CW503" s="152"/>
      <c r="CX503" s="152"/>
      <c r="CY503" s="152"/>
      <c r="CZ503" s="152"/>
      <c r="DA503" s="152"/>
      <c r="DB503" s="152"/>
      <c r="DC503" s="152"/>
      <c r="DD503" s="152"/>
      <c r="DE503" s="152"/>
    </row>
    <row r="504" spans="1:109" ht="15" customHeight="1" x14ac:dyDescent="0.2">
      <c r="A504" s="9">
        <f>Input!A504</f>
        <v>8724</v>
      </c>
      <c r="B504" s="9" t="str">
        <f>Input!B504</f>
        <v>M39-61 28.25cm</v>
      </c>
      <c r="C504" s="9">
        <f>Input!O504</f>
        <v>2.251829839644119</v>
      </c>
      <c r="D504" s="9">
        <f>C504*Input!P504/100</f>
        <v>8.8430970847006747E-3</v>
      </c>
      <c r="E504" s="11">
        <f>Input!M504</f>
        <v>1.1792589848422215</v>
      </c>
      <c r="F504" s="12">
        <f>E504*Input!N504/100</f>
        <v>8.5570549504159483E-5</v>
      </c>
      <c r="G504" s="13">
        <f t="shared" si="1665"/>
        <v>162.5962288300455</v>
      </c>
      <c r="H504" s="12">
        <f>G504*Input!L504/100</f>
        <v>2.8086182281705188E-2</v>
      </c>
      <c r="I504" s="9">
        <v>0.3</v>
      </c>
      <c r="J504" s="21">
        <f>(((C504*$G$4*0.000000001*Input!G504*(234/233))-(I504*0.000000000000001))/Input!F504)*1000000000000</f>
        <v>32.232325272975245</v>
      </c>
      <c r="K504" s="9">
        <f>J504*Input!P504/100</f>
        <v>0.12657865023212334</v>
      </c>
      <c r="L504" s="14">
        <f t="shared" si="1666"/>
        <v>0.4457496291347311</v>
      </c>
      <c r="M504" s="22">
        <f>L504*Input!P504/100</f>
        <v>1.7504907238153988E-3</v>
      </c>
      <c r="N504" s="9">
        <v>5.0000000000000001E-3</v>
      </c>
      <c r="O504" s="21">
        <f>(((G504*$D$4*0.000000001*Input!G504*(238/236))-(N504*0.000000001))/Input!F504)*1000000</f>
        <v>0.23443620241915838</v>
      </c>
      <c r="P504" s="58">
        <f>O504*Input!N504/100</f>
        <v>1.7011390137815893E-5</v>
      </c>
      <c r="Q504" s="66">
        <f t="shared" si="1667"/>
        <v>0.1749126583466977</v>
      </c>
      <c r="R504" s="67">
        <f>Q504*Input!N504/100</f>
        <v>1.2692184229542068E-5</v>
      </c>
      <c r="S504" s="65">
        <f>Input!S504*0.0000028263/0.000000000155125</f>
        <v>2.5345320289248647</v>
      </c>
      <c r="T504" s="9">
        <f>S504*Input!T504/100</f>
        <v>1.9939312787683435E-3</v>
      </c>
      <c r="U504" s="9">
        <f>S504*1/((U503+U505)/2)</f>
        <v>2.5336574385406623</v>
      </c>
      <c r="V504" s="9">
        <f>U504*Input!T504/100</f>
        <v>1.9932432333606433E-3</v>
      </c>
      <c r="W504" s="3">
        <v>3.0000000000000001E-3</v>
      </c>
      <c r="X504" s="21">
        <f>((($L$4*0.000000001*Input!G504/Input!W504*(232/229))-(W504*0.000000001))/Input!F504)*1000000000</f>
        <v>4.886958301277336E-2</v>
      </c>
      <c r="Y504" s="21">
        <f>X504*Input!X504/100</f>
        <v>1.8076223229361102E-4</v>
      </c>
      <c r="Z504" s="21">
        <f t="shared" si="1668"/>
        <v>1.1932553869510352E-5</v>
      </c>
      <c r="AA504" s="21">
        <f>Z504*Input!X504/100</f>
        <v>4.4136964988072035E-8</v>
      </c>
      <c r="AB504" s="14">
        <v>0.05</v>
      </c>
      <c r="AC504" s="14">
        <v>0</v>
      </c>
      <c r="AD504" s="21">
        <f>(((Input!G504*$L$4*0.000000001*Input!U504*(230/229))-((AB504*0.000000000000001)+(Input!G504*AC504*0.000000000000001)))/Input!F504)*1000000000000</f>
        <v>8.513495071457271</v>
      </c>
      <c r="AE504" s="21">
        <f>AD504*Input!V504/100</f>
        <v>2.5281723574086094E-2</v>
      </c>
      <c r="AF504" s="21">
        <f t="shared" si="1669"/>
        <v>0.38811767177056095</v>
      </c>
      <c r="AG504" s="21">
        <f>AF504*Input!V504/100</f>
        <v>1.1525564541428239E-3</v>
      </c>
      <c r="AH504" s="9">
        <f t="shared" si="1670"/>
        <v>32525.951779883915</v>
      </c>
      <c r="AI504" s="3">
        <f t="shared" si="1671"/>
        <v>154.2848114933347</v>
      </c>
      <c r="AJ504" s="22">
        <f t="shared" si="1672"/>
        <v>1533.6574385406623</v>
      </c>
      <c r="AK504" s="3">
        <f t="shared" si="1673"/>
        <v>1.9932432333606434</v>
      </c>
      <c r="AL504" s="3">
        <f t="shared" si="1674"/>
        <v>2.2189227208545739</v>
      </c>
      <c r="AM504" s="3">
        <f t="shared" si="1675"/>
        <v>6.5912924657217974E-3</v>
      </c>
      <c r="AN504" s="9">
        <f>AL504*1/((AN503+AN505)/2)</f>
        <v>2.222151291851671</v>
      </c>
      <c r="AO504" s="21">
        <f t="shared" si="1676"/>
        <v>6.6008829104399524E-3</v>
      </c>
      <c r="AP504" s="58">
        <f t="shared" si="1677"/>
        <v>165.71430000000001</v>
      </c>
      <c r="AQ504" s="58">
        <f t="shared" si="1678"/>
        <v>1.0403</v>
      </c>
      <c r="AR504" s="58">
        <f t="shared" si="1679"/>
        <v>0.62776718726144931</v>
      </c>
      <c r="AS504" s="67">
        <f t="shared" si="1680"/>
        <v>6.8220070418566331E-5</v>
      </c>
      <c r="AT504" s="67">
        <f t="shared" si="1681"/>
        <v>2.523857201435483E-7</v>
      </c>
      <c r="AU504" s="58">
        <v>0.75</v>
      </c>
      <c r="AV504" s="58">
        <f t="shared" si="1682"/>
        <v>0.375</v>
      </c>
      <c r="AW504" s="58">
        <f t="shared" si="1683"/>
        <v>165.71270000000001</v>
      </c>
      <c r="AX504" s="57">
        <f t="shared" si="1684"/>
        <v>0.99044897279999999</v>
      </c>
      <c r="AY504" s="47">
        <f t="shared" si="1685"/>
        <v>0.99065354998472344</v>
      </c>
      <c r="AZ504" s="9" t="str">
        <f>Input!B504</f>
        <v>M39-61 28.25cm</v>
      </c>
      <c r="BA504" s="48" t="str">
        <f>Input!E504</f>
        <v>28.25cm</v>
      </c>
      <c r="BB504" s="58">
        <f t="shared" si="1686"/>
        <v>2449.806812635451</v>
      </c>
      <c r="BC504" s="22">
        <f t="shared" si="1687"/>
        <v>7.5608384029253441</v>
      </c>
      <c r="BD504" s="9">
        <f t="shared" si="1688"/>
        <v>165654.70000000001</v>
      </c>
      <c r="BE504" s="49">
        <f t="shared" si="1689"/>
        <v>495.32677499236172</v>
      </c>
      <c r="BF504" s="89">
        <f t="shared" si="1690"/>
        <v>0.59781389717548705</v>
      </c>
      <c r="BG504" s="85"/>
      <c r="BH504" s="85"/>
      <c r="BI504" s="85"/>
      <c r="BJ504" s="85"/>
      <c r="BK504" s="85"/>
      <c r="BL504" s="85"/>
      <c r="BM504" s="90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s="155" customFormat="1" ht="15" customHeight="1" x14ac:dyDescent="0.2">
      <c r="A505" s="138">
        <f>Input!A505</f>
        <v>8717</v>
      </c>
      <c r="B505" s="138" t="str">
        <f>Input!B505</f>
        <v>Hu1-13</v>
      </c>
      <c r="C505" s="138">
        <f>Input!O505</f>
        <v>2.0884575196658552</v>
      </c>
      <c r="D505" s="138">
        <f>C505*Input!P505/100</f>
        <v>2.3051289126720342E-2</v>
      </c>
      <c r="E505" s="139">
        <f>Input!M505</f>
        <v>2.7686892409023902</v>
      </c>
      <c r="F505" s="140">
        <f>E505*Input!N505/100</f>
        <v>3.7581333507836871E-4</v>
      </c>
      <c r="G505" s="141">
        <f t="shared" si="1665"/>
        <v>381.74687253562155</v>
      </c>
      <c r="H505" s="140">
        <f>G505*Input!L505/100</f>
        <v>2.3294288536286244E-2</v>
      </c>
      <c r="I505" s="138">
        <v>0</v>
      </c>
      <c r="J505" s="142">
        <f>(((C505*$G$4*0.000000001*Input!G505*(234/233))-(I505*0.000000000000001))/Input!F505)*1000000000000</f>
        <v>744.72710953829471</v>
      </c>
      <c r="K505" s="138">
        <f>J505*Input!P505/100</f>
        <v>8.2199038097842667</v>
      </c>
      <c r="L505" s="143">
        <f t="shared" si="1666"/>
        <v>10.299034589403453</v>
      </c>
      <c r="M505" s="144">
        <f>L505*Input!P505/100</f>
        <v>0.11367529471435767</v>
      </c>
      <c r="N505" s="138">
        <v>0</v>
      </c>
      <c r="O505" s="142">
        <f>(((G505*$D$4*0.000000001*Input!G505*(238/236))-(N505*0.000000001))/Input!F505)*1000000</f>
        <v>13.712734275162489</v>
      </c>
      <c r="P505" s="138">
        <f>O505*Input!N505/100</f>
        <v>1.8613242413990207E-3</v>
      </c>
      <c r="Q505" s="145">
        <f t="shared" si="1667"/>
        <v>10.231059795884738</v>
      </c>
      <c r="R505" s="146">
        <f>Q505*Input!N505/100</f>
        <v>1.3887324898999784E-3</v>
      </c>
      <c r="S505" s="144">
        <f>Input!S505*0.0000028263/0.000000000155125</f>
        <v>1.0023816657630862</v>
      </c>
      <c r="T505" s="138">
        <f>S505*Input!T505/100</f>
        <v>2.7547274943712265E-3</v>
      </c>
      <c r="U505" s="144">
        <f>S505</f>
        <v>1.0023816657630862</v>
      </c>
      <c r="V505" s="138">
        <f>U505*Input!T505/100</f>
        <v>2.7547274943712265E-3</v>
      </c>
      <c r="W505" s="147">
        <v>0</v>
      </c>
      <c r="X505" s="142">
        <f>((($L$4*0.000000001*Input!G505/Input!W505*(232/229))-(W505*0.000000001))/Input!F505)*1000000000</f>
        <v>0.90828295980227514</v>
      </c>
      <c r="Y505" s="142">
        <f>X505*Input!X505/100</f>
        <v>6.9746416856373838E-3</v>
      </c>
      <c r="Z505" s="142">
        <f t="shared" si="1668"/>
        <v>2.2177671014230103E-4</v>
      </c>
      <c r="AA505" s="142">
        <f>Z505*Input!X505/100</f>
        <v>1.7030079346624965E-6</v>
      </c>
      <c r="AB505" s="143">
        <v>0</v>
      </c>
      <c r="AC505" s="143">
        <v>0</v>
      </c>
      <c r="AD505" s="142">
        <f>(((Input!G505*$L$4*0.000000001*Input!U505*(230/229))-((AB505*0.000000000000001)+(Input!G505*AC505*0.000000000000001)))/Input!F505)*1000000000000</f>
        <v>224.35407623578755</v>
      </c>
      <c r="AE505" s="142">
        <f>AD505*Input!V505/100</f>
        <v>0.69214989439298469</v>
      </c>
      <c r="AF505" s="142">
        <f t="shared" si="1669"/>
        <v>10.227971119969636</v>
      </c>
      <c r="AG505" s="142">
        <f>AF505*Input!V505/100</f>
        <v>3.155409185925117E-2</v>
      </c>
      <c r="AH505" s="138">
        <f t="shared" si="1670"/>
        <v>46118.328265429453</v>
      </c>
      <c r="AI505" s="147">
        <f t="shared" si="1671"/>
        <v>381.65161512897782</v>
      </c>
      <c r="AJ505" s="144">
        <f t="shared" si="1672"/>
        <v>2.3816657630861826</v>
      </c>
      <c r="AK505" s="147">
        <f t="shared" si="1673"/>
        <v>2.7547274943712265</v>
      </c>
      <c r="AL505" s="147">
        <f t="shared" si="1674"/>
        <v>0.99969810792071179</v>
      </c>
      <c r="AM505" s="147">
        <f t="shared" si="1675"/>
        <v>3.0871306731529774E-3</v>
      </c>
      <c r="AN505" s="138">
        <f>AF505/Q505</f>
        <v>0.99969810792071179</v>
      </c>
      <c r="AO505" s="142">
        <f t="shared" si="1676"/>
        <v>3.0871306731529774E-3</v>
      </c>
      <c r="AP505" s="138">
        <f t="shared" si="1677"/>
        <v>612.17499999999995</v>
      </c>
      <c r="AQ505" s="138" t="e">
        <f t="shared" si="1678"/>
        <v>#VALUE!</v>
      </c>
      <c r="AR505" s="138" t="e">
        <f t="shared" si="1679"/>
        <v>#VALUE!</v>
      </c>
      <c r="AS505" s="146">
        <f t="shared" si="1680"/>
        <v>2.1676807150663588E-5</v>
      </c>
      <c r="AT505" s="146">
        <f t="shared" si="1681"/>
        <v>1.6648069787716006E-7</v>
      </c>
      <c r="AU505" s="138">
        <v>0.75</v>
      </c>
      <c r="AV505" s="138">
        <f t="shared" si="1682"/>
        <v>0.375</v>
      </c>
      <c r="AW505" s="138">
        <f t="shared" si="1683"/>
        <v>612.17319999999995</v>
      </c>
      <c r="AX505" s="148">
        <f t="shared" si="1684"/>
        <v>279.41561916180001</v>
      </c>
      <c r="AY505" s="148">
        <f t="shared" si="1685"/>
        <v>145.86402483996164</v>
      </c>
      <c r="AZ505" s="138" t="str">
        <f>Input!B505</f>
        <v>Hu1-13</v>
      </c>
      <c r="BA505" s="149">
        <f>Input!E505</f>
        <v>0</v>
      </c>
      <c r="BB505" s="138">
        <f t="shared" si="1686"/>
        <v>13.436639390566002</v>
      </c>
      <c r="BC505" s="144">
        <f t="shared" si="1687"/>
        <v>18.81829713064236</v>
      </c>
      <c r="BD505" s="138">
        <f t="shared" si="1688"/>
        <v>612115.19999999995</v>
      </c>
      <c r="BE505" s="150">
        <f t="shared" si="1689"/>
        <v>72932.01241998082</v>
      </c>
      <c r="BF505" s="151">
        <f t="shared" si="1690"/>
        <v>23.82724772008341</v>
      </c>
      <c r="BG505" s="152"/>
      <c r="BH505" s="152"/>
      <c r="BI505" s="152"/>
      <c r="BJ505" s="152"/>
      <c r="BK505" s="152"/>
      <c r="BL505" s="152"/>
      <c r="BM505" s="156"/>
      <c r="BN505" s="152"/>
      <c r="BO505" s="152"/>
      <c r="BP505" s="152"/>
      <c r="BQ505" s="152"/>
      <c r="BR505" s="152"/>
      <c r="BS505" s="152"/>
      <c r="BT505" s="152"/>
      <c r="BU505" s="152"/>
      <c r="BV505" s="152"/>
      <c r="BW505" s="152"/>
      <c r="BX505" s="152"/>
      <c r="BY505" s="152"/>
      <c r="BZ505" s="152"/>
      <c r="CA505" s="152"/>
      <c r="CB505" s="152"/>
      <c r="CC505" s="152"/>
      <c r="CD505" s="152"/>
      <c r="CE505" s="152"/>
      <c r="CF505" s="152"/>
      <c r="CG505" s="152"/>
      <c r="CH505" s="152"/>
      <c r="CI505" s="152"/>
      <c r="CJ505" s="152"/>
      <c r="CK505" s="152"/>
      <c r="CL505" s="152"/>
      <c r="CM505" s="152"/>
      <c r="CN505" s="152"/>
      <c r="CO505" s="152"/>
      <c r="CP505" s="152"/>
      <c r="CQ505" s="152"/>
      <c r="CR505" s="152"/>
      <c r="CS505" s="152"/>
      <c r="CT505" s="152"/>
      <c r="CU505" s="152"/>
      <c r="CV505" s="152"/>
      <c r="CW505" s="152"/>
      <c r="CX505" s="152"/>
      <c r="CY505" s="152"/>
      <c r="CZ505" s="152"/>
      <c r="DA505" s="152"/>
      <c r="DB505" s="152"/>
      <c r="DC505" s="152"/>
      <c r="DD505" s="152"/>
      <c r="DE505" s="152"/>
    </row>
    <row r="506" spans="1:109" ht="15" customHeight="1" x14ac:dyDescent="0.2">
      <c r="A506" s="9">
        <f>Input!A506</f>
        <v>8725</v>
      </c>
      <c r="B506" s="9" t="str">
        <f>Input!B506</f>
        <v>M39-61 34.7cm</v>
      </c>
      <c r="C506" s="9">
        <f>Input!O506</f>
        <v>2.4768606902466326</v>
      </c>
      <c r="D506" s="9">
        <f>C506*Input!P506/100</f>
        <v>7.8251797965130394E-3</v>
      </c>
      <c r="E506" s="11">
        <f>Input!M506</f>
        <v>1.3094222815342891</v>
      </c>
      <c r="F506" s="12">
        <f>E506*Input!N506/100</f>
        <v>9.9752534452888077E-5</v>
      </c>
      <c r="G506" s="13">
        <f t="shared" si="1665"/>
        <v>180.54314417794777</v>
      </c>
      <c r="H506" s="12">
        <f>G506*Input!L506/100</f>
        <v>1.1845973871920242E-2</v>
      </c>
      <c r="I506" s="9">
        <v>0.3</v>
      </c>
      <c r="J506" s="21">
        <f>(((C506*$G$4*0.000000001*Input!G506*(234/233))-(I506*0.000000000000001))/Input!F506)*1000000000000</f>
        <v>34.704052361898391</v>
      </c>
      <c r="K506" s="9">
        <f>J506*Input!P506/100</f>
        <v>0.10964098645871637</v>
      </c>
      <c r="L506" s="14">
        <f t="shared" si="1666"/>
        <v>0.47993181809810459</v>
      </c>
      <c r="M506" s="22">
        <f>L506*Input!P506/100</f>
        <v>1.5162551456663078E-3</v>
      </c>
      <c r="N506" s="9">
        <v>5.0000000000000001E-3</v>
      </c>
      <c r="O506" s="21">
        <f>(((G506*$D$4*0.000000001*Input!G506*(238/236))-(N506*0.000000001))/Input!F506)*1000000</f>
        <v>0.25481238949296048</v>
      </c>
      <c r="P506" s="58">
        <f>O506*Input!N506/100</f>
        <v>1.9411752816773544E-5</v>
      </c>
      <c r="Q506" s="66">
        <f t="shared" si="1667"/>
        <v>0.19011531481046356</v>
      </c>
      <c r="R506" s="67">
        <f>Q506*Input!N506/100</f>
        <v>1.4483092855599781E-5</v>
      </c>
      <c r="S506" s="65">
        <f>Input!S506*0.0000028263/0.000000000155125</f>
        <v>2.5195217405777903</v>
      </c>
      <c r="T506" s="9">
        <f>S506*Input!T506/100</f>
        <v>1.4935820262587853E-3</v>
      </c>
      <c r="U506" s="9">
        <f>S506*1/((U505+U507)/2)</f>
        <v>2.5180978185940259</v>
      </c>
      <c r="V506" s="9">
        <f>U506*Input!T506/100</f>
        <v>1.4927379199161039E-3</v>
      </c>
      <c r="W506" s="3">
        <v>3.0000000000000001E-3</v>
      </c>
      <c r="X506" s="21">
        <f>((($L$4*0.000000001*Input!G506/Input!W506*(232/229))-(W506*0.000000001))/Input!F506)*1000000000</f>
        <v>2.161149774434901E-2</v>
      </c>
      <c r="Y506" s="21">
        <f>X506*Input!X506/100</f>
        <v>9.7579670272644213E-5</v>
      </c>
      <c r="Z506" s="21">
        <f t="shared" si="1668"/>
        <v>5.2769093807868631E-6</v>
      </c>
      <c r="AA506" s="21">
        <f>Z506*Input!X506/100</f>
        <v>2.3826163439803551E-8</v>
      </c>
      <c r="AB506" s="14">
        <v>0.05</v>
      </c>
      <c r="AC506" s="14">
        <v>0</v>
      </c>
      <c r="AD506" s="21">
        <f>(((Input!G506*$L$4*0.000000001*Input!U506*(230/229))-((AB506*0.000000000000001)+(Input!G506*AC506*0.000000000000001)))/Input!F506)*1000000000000</f>
        <v>9.2196892723243433</v>
      </c>
      <c r="AE506" s="21">
        <f>AD506*Input!V506/100</f>
        <v>3.0170103424585915E-2</v>
      </c>
      <c r="AF506" s="21">
        <f t="shared" si="1669"/>
        <v>0.42031202282824998</v>
      </c>
      <c r="AG506" s="21">
        <f>AF506*Input!V506/100</f>
        <v>1.3754104747749588E-3</v>
      </c>
      <c r="AH506" s="9">
        <f t="shared" si="1670"/>
        <v>79651.173158022924</v>
      </c>
      <c r="AI506" s="3">
        <f t="shared" si="1671"/>
        <v>444.15873582746929</v>
      </c>
      <c r="AJ506" s="22">
        <f t="shared" si="1672"/>
        <v>1518.097818594026</v>
      </c>
      <c r="AK506" s="3">
        <f t="shared" si="1673"/>
        <v>1.4927379199161039</v>
      </c>
      <c r="AL506" s="3">
        <f t="shared" si="1674"/>
        <v>2.2108267461108126</v>
      </c>
      <c r="AM506" s="3">
        <f t="shared" si="1675"/>
        <v>7.2365718381524604E-3</v>
      </c>
      <c r="AN506" s="9">
        <f>AL506*1/((AN505+AN507)/2)</f>
        <v>2.2141253213400773</v>
      </c>
      <c r="AO506" s="21">
        <f t="shared" si="1676"/>
        <v>7.2473688744431226E-3</v>
      </c>
      <c r="AP506" s="58">
        <f t="shared" si="1677"/>
        <v>166.67699999999999</v>
      </c>
      <c r="AQ506" s="58">
        <f t="shared" si="1678"/>
        <v>1.0611999999999999</v>
      </c>
      <c r="AR506" s="58">
        <f t="shared" si="1679"/>
        <v>0.63668052580739998</v>
      </c>
      <c r="AS506" s="67">
        <f t="shared" si="1680"/>
        <v>2.775636137492503E-5</v>
      </c>
      <c r="AT506" s="67">
        <f t="shared" si="1681"/>
        <v>1.2534263482005371E-7</v>
      </c>
      <c r="AU506" s="58">
        <v>0.75</v>
      </c>
      <c r="AV506" s="58">
        <f t="shared" si="1682"/>
        <v>0.375</v>
      </c>
      <c r="AW506" s="58">
        <f t="shared" si="1683"/>
        <v>166.6764</v>
      </c>
      <c r="AX506" s="57">
        <f t="shared" si="1684"/>
        <v>1.0879302885</v>
      </c>
      <c r="AY506" s="47">
        <f t="shared" si="1685"/>
        <v>1.0810557183056777</v>
      </c>
      <c r="AZ506" s="9" t="str">
        <f>Input!B506</f>
        <v>M39-61 34.7cm</v>
      </c>
      <c r="BA506" s="48" t="str">
        <f>Input!E506</f>
        <v>34.7cm</v>
      </c>
      <c r="BB506" s="58">
        <f t="shared" si="1686"/>
        <v>2431.5663188076828</v>
      </c>
      <c r="BC506" s="22">
        <f t="shared" si="1687"/>
        <v>7.8496183968610973</v>
      </c>
      <c r="BD506" s="9">
        <f t="shared" si="1688"/>
        <v>166618.4</v>
      </c>
      <c r="BE506" s="49">
        <f t="shared" si="1689"/>
        <v>540.5278591528388</v>
      </c>
      <c r="BF506" s="89">
        <f t="shared" si="1690"/>
        <v>0.64859555300311122</v>
      </c>
      <c r="BG506" s="85"/>
      <c r="BH506" s="85"/>
      <c r="BI506" s="85"/>
      <c r="BJ506" s="85"/>
      <c r="BK506" s="85"/>
      <c r="BL506" s="85"/>
      <c r="BM506" s="90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s="155" customFormat="1" ht="15" customHeight="1" x14ac:dyDescent="0.2">
      <c r="A507" s="138">
        <f>Input!A507</f>
        <v>8717</v>
      </c>
      <c r="B507" s="138" t="str">
        <f>Input!B507</f>
        <v>Hu1-13</v>
      </c>
      <c r="C507" s="138">
        <f>Input!O507</f>
        <v>2.049536528367299</v>
      </c>
      <c r="D507" s="138">
        <f>C507*Input!P507/100</f>
        <v>3.0313303585390385E-2</v>
      </c>
      <c r="E507" s="139">
        <f>Input!M507</f>
        <v>2.770038161637161</v>
      </c>
      <c r="F507" s="140">
        <f>E507*Input!N507/100</f>
        <v>6.4201067724435406E-4</v>
      </c>
      <c r="G507" s="141">
        <f t="shared" si="1665"/>
        <v>381.93286172653177</v>
      </c>
      <c r="H507" s="140">
        <f>G507*Input!L507/100</f>
        <v>3.1438063439558385E-2</v>
      </c>
      <c r="I507" s="138">
        <v>0</v>
      </c>
      <c r="J507" s="142">
        <f>(((C507*$G$4*0.000000001*Input!G507*(234/233))-(I507*0.000000000000001))/Input!F507)*1000000000000</f>
        <v>730.84819791227494</v>
      </c>
      <c r="K507" s="138">
        <f>J507*Input!P507/100</f>
        <v>10.809479602590402</v>
      </c>
      <c r="L507" s="143">
        <f t="shared" si="1666"/>
        <v>10.107099330072996</v>
      </c>
      <c r="M507" s="144">
        <f>L507*Input!P507/100</f>
        <v>0.14948724558925841</v>
      </c>
      <c r="N507" s="138">
        <v>0</v>
      </c>
      <c r="O507" s="142">
        <f>(((G507*$D$4*0.000000001*Input!G507*(238/236))-(N507*0.000000001))/Input!F507)*1000000</f>
        <v>13.719415195260313</v>
      </c>
      <c r="P507" s="138">
        <f>O507*Input!N507/100</f>
        <v>3.1797435728104922E-3</v>
      </c>
      <c r="Q507" s="145">
        <f t="shared" si="1667"/>
        <v>10.236044424890215</v>
      </c>
      <c r="R507" s="146">
        <f>Q507*Input!N507/100</f>
        <v>2.3724040717341792E-3</v>
      </c>
      <c r="S507" s="144">
        <f>Input!S507*0.0000028263/0.000000000155125</f>
        <v>0.99874928472918634</v>
      </c>
      <c r="T507" s="138">
        <f>S507*Input!T507/100</f>
        <v>2.7787771474805795E-3</v>
      </c>
      <c r="U507" s="144">
        <f>S507</f>
        <v>0.99874928472918634</v>
      </c>
      <c r="V507" s="138">
        <f>U507*Input!T507/100</f>
        <v>2.7787771474805795E-3</v>
      </c>
      <c r="W507" s="147">
        <v>0</v>
      </c>
      <c r="X507" s="142">
        <f>((($L$4*0.000000001*Input!G507/Input!W507*(232/229))-(W507*0.000000001))/Input!F507)*1000000000</f>
        <v>0.9202012279106585</v>
      </c>
      <c r="Y507" s="142">
        <f>X507*Input!X507/100</f>
        <v>6.0295519980534231E-3</v>
      </c>
      <c r="Z507" s="142">
        <f t="shared" si="1668"/>
        <v>2.2468681019773592E-4</v>
      </c>
      <c r="AA507" s="142">
        <f>Z507*Input!X507/100</f>
        <v>1.4722440747444226E-6</v>
      </c>
      <c r="AB507" s="143">
        <v>0</v>
      </c>
      <c r="AC507" s="143">
        <v>0</v>
      </c>
      <c r="AD507" s="142">
        <f>(((Input!G507*$L$4*0.000000001*Input!U507*(230/229))-((AB507*0.000000000000001)+(Input!G507*AC507*0.000000000000001)))/Input!F507)*1000000000000</f>
        <v>223.92994389679538</v>
      </c>
      <c r="AE507" s="142">
        <f>AD507*Input!V507/100</f>
        <v>0.83158571278583282</v>
      </c>
      <c r="AF507" s="142">
        <f t="shared" si="1669"/>
        <v>10.208635552784765</v>
      </c>
      <c r="AG507" s="142">
        <f>AF507*Input!V507/100</f>
        <v>3.7910764969627642E-2</v>
      </c>
      <c r="AH507" s="138">
        <f t="shared" si="1670"/>
        <v>45434.956968771963</v>
      </c>
      <c r="AI507" s="147">
        <f t="shared" si="1671"/>
        <v>342.19827614677399</v>
      </c>
      <c r="AJ507" s="144">
        <f t="shared" si="1672"/>
        <v>-1.2507152708136626</v>
      </c>
      <c r="AK507" s="147">
        <f t="shared" si="1673"/>
        <v>2.7787771474805796</v>
      </c>
      <c r="AL507" s="147">
        <f t="shared" si="1674"/>
        <v>0.99732231798068383</v>
      </c>
      <c r="AM507" s="147">
        <f t="shared" si="1675"/>
        <v>3.7108599319996124E-3</v>
      </c>
      <c r="AN507" s="138">
        <f>AF507/Q507</f>
        <v>0.99732231798068383</v>
      </c>
      <c r="AO507" s="142">
        <f t="shared" si="1676"/>
        <v>3.7108599319996124E-3</v>
      </c>
      <c r="AP507" s="138">
        <f t="shared" si="1677"/>
        <v>767.94799999999998</v>
      </c>
      <c r="AQ507" s="138" t="e">
        <f t="shared" si="1678"/>
        <v>#VALUE!</v>
      </c>
      <c r="AR507" s="138" t="e">
        <f t="shared" si="1679"/>
        <v>#VALUE!</v>
      </c>
      <c r="AS507" s="146">
        <f t="shared" si="1680"/>
        <v>2.1950550512596645E-5</v>
      </c>
      <c r="AT507" s="146">
        <f t="shared" si="1681"/>
        <v>1.4391934256742213E-7</v>
      </c>
      <c r="AU507" s="138">
        <v>0.75</v>
      </c>
      <c r="AV507" s="138">
        <f t="shared" si="1682"/>
        <v>0.375</v>
      </c>
      <c r="AW507" s="138">
        <f t="shared" si="1683"/>
        <v>767.9461</v>
      </c>
      <c r="AX507" s="148">
        <f t="shared" si="1684"/>
        <v>326.23179392200001</v>
      </c>
      <c r="AY507" s="148">
        <f t="shared" si="1685"/>
        <v>681.45069322673817</v>
      </c>
      <c r="AZ507" s="138" t="str">
        <f>Input!B507</f>
        <v>Hu1-13</v>
      </c>
      <c r="BA507" s="149">
        <f>Input!E507</f>
        <v>0</v>
      </c>
      <c r="BB507" s="138">
        <f t="shared" si="1686"/>
        <v>-10.959006907025508</v>
      </c>
      <c r="BC507" s="144">
        <f t="shared" si="1687"/>
        <v>26.361622086583836</v>
      </c>
      <c r="BD507" s="138">
        <f t="shared" si="1688"/>
        <v>767888.1</v>
      </c>
      <c r="BE507" s="150">
        <f t="shared" si="1689"/>
        <v>340725.34661336907</v>
      </c>
      <c r="BF507" s="151">
        <f t="shared" si="1690"/>
        <v>88.736786764948491</v>
      </c>
      <c r="BG507" s="152"/>
      <c r="BH507" s="152"/>
      <c r="BI507" s="152"/>
      <c r="BJ507" s="152"/>
      <c r="BK507" s="152"/>
      <c r="BL507" s="152"/>
      <c r="BM507" s="156"/>
      <c r="BN507" s="152"/>
      <c r="BO507" s="152"/>
      <c r="BP507" s="152"/>
      <c r="BQ507" s="152"/>
      <c r="BR507" s="152"/>
      <c r="BS507" s="152"/>
      <c r="BT507" s="152"/>
      <c r="BU507" s="152"/>
      <c r="BV507" s="152"/>
      <c r="BW507" s="152"/>
      <c r="BX507" s="152"/>
      <c r="BY507" s="152"/>
      <c r="BZ507" s="152"/>
      <c r="CA507" s="152"/>
      <c r="CB507" s="152"/>
      <c r="CC507" s="152"/>
      <c r="CD507" s="152"/>
      <c r="CE507" s="152"/>
      <c r="CF507" s="152"/>
      <c r="CG507" s="152"/>
      <c r="CH507" s="152"/>
      <c r="CI507" s="152"/>
      <c r="CJ507" s="152"/>
      <c r="CK507" s="152"/>
      <c r="CL507" s="152"/>
      <c r="CM507" s="152"/>
      <c r="CN507" s="152"/>
      <c r="CO507" s="152"/>
      <c r="CP507" s="152"/>
      <c r="CQ507" s="152"/>
      <c r="CR507" s="152"/>
      <c r="CS507" s="152"/>
      <c r="CT507" s="152"/>
      <c r="CU507" s="152"/>
      <c r="CV507" s="152"/>
      <c r="CW507" s="152"/>
      <c r="CX507" s="152"/>
      <c r="CY507" s="152"/>
      <c r="CZ507" s="152"/>
      <c r="DA507" s="152"/>
      <c r="DB507" s="152"/>
      <c r="DC507" s="152"/>
      <c r="DD507" s="152"/>
      <c r="DE507" s="152"/>
    </row>
    <row r="508" spans="1:109" ht="15" customHeight="1" x14ac:dyDescent="0.2">
      <c r="A508" s="9">
        <f>Input!A508</f>
        <v>8726</v>
      </c>
      <c r="B508" s="9" t="str">
        <f>Input!B508</f>
        <v>M39-61 42.0cm</v>
      </c>
      <c r="C508" s="9">
        <f>Input!O508</f>
        <v>2.6024170417358978</v>
      </c>
      <c r="D508" s="9">
        <f>C508*Input!P508/100</f>
        <v>1.2540240133352431E-2</v>
      </c>
      <c r="E508" s="11">
        <f>Input!M508</f>
        <v>1.4020536879953196</v>
      </c>
      <c r="F508" s="12">
        <f>E508*Input!N508/100</f>
        <v>1.3504475895210238E-4</v>
      </c>
      <c r="G508" s="13">
        <f t="shared" si="1665"/>
        <v>193.31516250079466</v>
      </c>
      <c r="H508" s="12">
        <f>G508*Input!L508/100</f>
        <v>1.3709628729105982E-2</v>
      </c>
      <c r="I508" s="9">
        <v>0.3</v>
      </c>
      <c r="J508" s="21">
        <f>(((C508*$G$4*0.000000001*Input!G508*(234/233))-(I508*0.000000000000001))/Input!F508)*1000000000000</f>
        <v>37.212041099695121</v>
      </c>
      <c r="K508" s="9">
        <f>J508*Input!P508/100</f>
        <v>0.17931327829419966</v>
      </c>
      <c r="L508" s="14">
        <f t="shared" si="1666"/>
        <v>0.51461547930712981</v>
      </c>
      <c r="M508" s="22">
        <f>L508*Input!P508/100</f>
        <v>2.47977229758188E-3</v>
      </c>
      <c r="N508" s="9">
        <v>5.0000000000000001E-3</v>
      </c>
      <c r="O508" s="21">
        <f>(((G508*$D$4*0.000000001*Input!G508*(238/236))-(N508*0.000000001))/Input!F508)*1000000</f>
        <v>0.27844174952756584</v>
      </c>
      <c r="P508" s="58">
        <f>O508*Input!N508/100</f>
        <v>2.6819300337147515E-5</v>
      </c>
      <c r="Q508" s="66">
        <f t="shared" si="1667"/>
        <v>0.20774516095212026</v>
      </c>
      <c r="R508" s="67">
        <f>Q508*Input!N508/100</f>
        <v>2.0009857985080556E-5</v>
      </c>
      <c r="S508" s="65">
        <f>Input!S508*0.0000028263/0.000000000155125</f>
        <v>2.4711247126729043</v>
      </c>
      <c r="T508" s="9">
        <f>S508*Input!T508/100</f>
        <v>1.6928540104071111E-3</v>
      </c>
      <c r="U508" s="9">
        <f>S508*1/((U507+U509)/2)</f>
        <v>2.4713894641895986</v>
      </c>
      <c r="V508" s="9">
        <f>U508*Input!T508/100</f>
        <v>1.6930353795077877E-3</v>
      </c>
      <c r="W508" s="3">
        <v>3.0000000000000001E-3</v>
      </c>
      <c r="X508" s="21">
        <f>((($L$4*0.000000001*Input!G508/Input!W508*(232/229))-(W508*0.000000001))/Input!F508)*1000000000</f>
        <v>3.7748625152907021E-2</v>
      </c>
      <c r="Y508" s="21">
        <f>X508*Input!X508/100</f>
        <v>1.1651040717418981E-4</v>
      </c>
      <c r="Z508" s="21">
        <f t="shared" si="1668"/>
        <v>9.2171341633768955E-6</v>
      </c>
      <c r="AA508" s="21">
        <f>Z508*Input!X508/100</f>
        <v>2.8448507727213934E-8</v>
      </c>
      <c r="AB508" s="14">
        <v>0.05</v>
      </c>
      <c r="AC508" s="14">
        <v>0</v>
      </c>
      <c r="AD508" s="21">
        <f>(((Input!G508*$L$4*0.000000001*Input!U508*(230/229))-((AB508*0.000000000000001)+(Input!G508*AC508*0.000000000000001)))/Input!F508)*1000000000000</f>
        <v>9.8688338009435626</v>
      </c>
      <c r="AE508" s="21">
        <f>AD508*Input!V508/100</f>
        <v>2.8683610492705146E-2</v>
      </c>
      <c r="AF508" s="21">
        <f t="shared" si="1669"/>
        <v>0.44990556355102196</v>
      </c>
      <c r="AG508" s="21">
        <f>AF508*Input!V508/100</f>
        <v>1.3076434565312744E-3</v>
      </c>
      <c r="AH508" s="9">
        <f t="shared" si="1670"/>
        <v>48811.870975976919</v>
      </c>
      <c r="AI508" s="3">
        <f t="shared" si="1671"/>
        <v>206.94169494762426</v>
      </c>
      <c r="AJ508" s="22">
        <f t="shared" si="1672"/>
        <v>1471.3894641895986</v>
      </c>
      <c r="AK508" s="3">
        <f t="shared" si="1673"/>
        <v>1.6930353795077877</v>
      </c>
      <c r="AL508" s="3">
        <f t="shared" si="1674"/>
        <v>2.1656608581834225</v>
      </c>
      <c r="AM508" s="3">
        <f t="shared" si="1675"/>
        <v>6.2979146904584759E-3</v>
      </c>
      <c r="AN508" s="9">
        <f>AL508*1/((AN507+AN509)/2)</f>
        <v>2.1677730102261275</v>
      </c>
      <c r="AO508" s="21">
        <f t="shared" si="1676"/>
        <v>6.3040569972411696E-3</v>
      </c>
      <c r="AP508" s="58">
        <f t="shared" si="1677"/>
        <v>166.33170000000001</v>
      </c>
      <c r="AQ508" s="58">
        <f t="shared" si="1678"/>
        <v>1.0314000000000001</v>
      </c>
      <c r="AR508" s="58">
        <f t="shared" si="1679"/>
        <v>0.62008624934393142</v>
      </c>
      <c r="AS508" s="67">
        <f t="shared" si="1680"/>
        <v>4.4367503537188044E-5</v>
      </c>
      <c r="AT508" s="67">
        <f t="shared" si="1681"/>
        <v>1.3700611237850388E-7</v>
      </c>
      <c r="AU508" s="58">
        <v>0.75</v>
      </c>
      <c r="AV508" s="58">
        <f t="shared" si="1682"/>
        <v>0.375</v>
      </c>
      <c r="AW508" s="58">
        <f t="shared" si="1683"/>
        <v>166.3306</v>
      </c>
      <c r="AX508" s="57">
        <f t="shared" si="1684"/>
        <v>0.91142778899999999</v>
      </c>
      <c r="AY508" s="47">
        <f t="shared" si="1685"/>
        <v>0.97095672860051541</v>
      </c>
      <c r="AZ508" s="9" t="str">
        <f>Input!B508</f>
        <v>M39-61 42.0cm</v>
      </c>
      <c r="BA508" s="48" t="str">
        <f>Input!E508</f>
        <v>42.0cm</v>
      </c>
      <c r="BB508" s="58">
        <f t="shared" si="1686"/>
        <v>2354.4504434067048</v>
      </c>
      <c r="BC508" s="22">
        <f t="shared" si="1687"/>
        <v>6.6425464235897831</v>
      </c>
      <c r="BD508" s="9">
        <f t="shared" si="1688"/>
        <v>166272.6</v>
      </c>
      <c r="BE508" s="49">
        <f t="shared" si="1689"/>
        <v>485.47836430025768</v>
      </c>
      <c r="BF508" s="89">
        <f t="shared" si="1690"/>
        <v>0.58375111290436954</v>
      </c>
      <c r="BG508" s="85"/>
      <c r="BH508" s="85"/>
      <c r="BI508" s="85"/>
      <c r="BJ508" s="85"/>
      <c r="BK508" s="85"/>
      <c r="BL508" s="85"/>
      <c r="BM508" s="90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s="155" customFormat="1" ht="15" customHeight="1" x14ac:dyDescent="0.2">
      <c r="A509" s="138">
        <f>Input!A509</f>
        <v>8717</v>
      </c>
      <c r="B509" s="138" t="str">
        <f>Input!B509</f>
        <v>Hu1-13</v>
      </c>
      <c r="C509" s="138">
        <f>Input!O509</f>
        <v>2.0855390952384441</v>
      </c>
      <c r="D509" s="138">
        <f>C509*Input!P509/100</f>
        <v>3.3093925381287359E-2</v>
      </c>
      <c r="E509" s="139">
        <f>Input!M509</f>
        <v>2.7691582263771632</v>
      </c>
      <c r="F509" s="140">
        <f>E509*Input!N509/100</f>
        <v>5.2572038461637675E-4</v>
      </c>
      <c r="G509" s="141">
        <f t="shared" si="1665"/>
        <v>381.81153625288323</v>
      </c>
      <c r="H509" s="140">
        <f>G509*Input!L509/100</f>
        <v>4.3185425752245529E-2</v>
      </c>
      <c r="I509" s="138">
        <v>0</v>
      </c>
      <c r="J509" s="142">
        <f>(((C509*$G$4*0.000000001*Input!G509*(234/233))-(I509*0.000000000000001))/Input!F509)*1000000000000</f>
        <v>743.6864229225672</v>
      </c>
      <c r="K509" s="138">
        <f>J509*Input!P509/100</f>
        <v>11.801026911203538</v>
      </c>
      <c r="L509" s="143">
        <f t="shared" si="1666"/>
        <v>10.284642649973783</v>
      </c>
      <c r="M509" s="144">
        <f>L509*Input!P509/100</f>
        <v>0.16319962412045982</v>
      </c>
      <c r="N509" s="138">
        <v>0</v>
      </c>
      <c r="O509" s="142">
        <f>(((G509*$D$4*0.000000001*Input!G509*(238/236))-(N509*0.000000001))/Input!F509)*1000000</f>
        <v>13.71505706137463</v>
      </c>
      <c r="P509" s="138">
        <f>O509*Input!N509/100</f>
        <v>2.6037822630216772E-3</v>
      </c>
      <c r="Q509" s="145">
        <f t="shared" si="1667"/>
        <v>10.232792824772529</v>
      </c>
      <c r="R509" s="146">
        <f>Q509*Input!N509/100</f>
        <v>1.9426798108886417E-3</v>
      </c>
      <c r="S509" s="144">
        <f>Input!S509*0.0000028263/0.000000000155125</f>
        <v>1.0010364620982315</v>
      </c>
      <c r="T509" s="138">
        <f>S509*Input!T509/100</f>
        <v>2.2506182681666042E-3</v>
      </c>
      <c r="U509" s="144">
        <f>S509</f>
        <v>1.0010364620982315</v>
      </c>
      <c r="V509" s="138">
        <f>U509*Input!T509/100</f>
        <v>2.2506182681666042E-3</v>
      </c>
      <c r="W509" s="147">
        <v>0</v>
      </c>
      <c r="X509" s="142">
        <f>((($L$4*0.000000001*Input!G509/Input!W509*(232/229))-(W509*0.000000001))/Input!F509)*1000000000</f>
        <v>0.9166101737471154</v>
      </c>
      <c r="Y509" s="142">
        <f>X509*Input!X509/100</f>
        <v>5.8294193475662802E-3</v>
      </c>
      <c r="Z509" s="142">
        <f t="shared" si="1668"/>
        <v>2.2380997752159852E-4</v>
      </c>
      <c r="AA509" s="142">
        <f>Z509*Input!X509/100</f>
        <v>1.4233774078780093E-6</v>
      </c>
      <c r="AB509" s="143">
        <v>0</v>
      </c>
      <c r="AC509" s="143">
        <v>0</v>
      </c>
      <c r="AD509" s="142">
        <f>(((Input!G509*$L$4*0.000000001*Input!U509*(230/229))-((AB509*0.000000000000001)+(Input!G509*AC509*0.000000000000001)))/Input!F509)*1000000000000</f>
        <v>224.62347282614135</v>
      </c>
      <c r="AE509" s="142">
        <f>AD509*Input!V509/100</f>
        <v>0.87140183917864134</v>
      </c>
      <c r="AF509" s="142">
        <f t="shared" si="1669"/>
        <v>10.240252512811644</v>
      </c>
      <c r="AG509" s="142">
        <f>AF509*Input!V509/100</f>
        <v>3.97259233910272E-2</v>
      </c>
      <c r="AH509" s="138">
        <f t="shared" si="1670"/>
        <v>45754.226984020046</v>
      </c>
      <c r="AI509" s="147">
        <f t="shared" si="1671"/>
        <v>340.84960658080479</v>
      </c>
      <c r="AJ509" s="144">
        <f t="shared" si="1672"/>
        <v>1.0364620982314943</v>
      </c>
      <c r="AK509" s="147">
        <f t="shared" si="1673"/>
        <v>2.2506182681666043</v>
      </c>
      <c r="AL509" s="147">
        <f t="shared" si="1674"/>
        <v>1.0007289982477761</v>
      </c>
      <c r="AM509" s="147">
        <f t="shared" si="1675"/>
        <v>3.8868630916290771E-3</v>
      </c>
      <c r="AN509" s="138">
        <f>AF509/Q509</f>
        <v>1.0007289982477761</v>
      </c>
      <c r="AO509" s="142">
        <f t="shared" si="1676"/>
        <v>3.8868630916290771E-3</v>
      </c>
      <c r="AP509" s="138">
        <f t="shared" si="1677"/>
        <v>784.33140000000003</v>
      </c>
      <c r="AQ509" s="138" t="e">
        <f t="shared" si="1678"/>
        <v>#VALUE!</v>
      </c>
      <c r="AR509" s="138" t="e">
        <f t="shared" si="1679"/>
        <v>#VALUE!</v>
      </c>
      <c r="AS509" s="146">
        <f t="shared" si="1680"/>
        <v>2.1871837078512701E-5</v>
      </c>
      <c r="AT509" s="146">
        <f t="shared" si="1681"/>
        <v>1.3916156480322813E-7</v>
      </c>
      <c r="AU509" s="138">
        <v>0.75</v>
      </c>
      <c r="AV509" s="138">
        <f t="shared" si="1682"/>
        <v>0.375</v>
      </c>
      <c r="AW509" s="138">
        <f t="shared" si="1683"/>
        <v>784.32960000000003</v>
      </c>
      <c r="AX509" s="148">
        <f t="shared" si="1684"/>
        <v>315.4257031962</v>
      </c>
      <c r="AY509" s="148">
        <f t="shared" si="1685"/>
        <v>719.87034596850162</v>
      </c>
      <c r="AZ509" s="138" t="str">
        <f>Input!B509</f>
        <v>Hu1-13</v>
      </c>
      <c r="BA509" s="149">
        <f>Input!E509</f>
        <v>0</v>
      </c>
      <c r="BB509" s="138">
        <f t="shared" si="1686"/>
        <v>9.5120920218748797</v>
      </c>
      <c r="BC509" s="144">
        <f t="shared" si="1687"/>
        <v>22.327930649458636</v>
      </c>
      <c r="BD509" s="138">
        <f t="shared" si="1688"/>
        <v>784271.6</v>
      </c>
      <c r="BE509" s="150">
        <f t="shared" si="1689"/>
        <v>359935.17298425082</v>
      </c>
      <c r="BF509" s="151">
        <f t="shared" si="1690"/>
        <v>91.781611451168175</v>
      </c>
      <c r="BG509" s="152"/>
      <c r="BH509" s="152"/>
      <c r="BI509" s="152"/>
      <c r="BJ509" s="152"/>
      <c r="BK509" s="152"/>
      <c r="BL509" s="152"/>
      <c r="BM509" s="156"/>
      <c r="BN509" s="152"/>
      <c r="BO509" s="152"/>
      <c r="BP509" s="152"/>
      <c r="BQ509" s="152"/>
      <c r="BR509" s="152"/>
      <c r="BS509" s="152"/>
      <c r="BT509" s="152"/>
      <c r="BU509" s="152"/>
      <c r="BV509" s="152"/>
      <c r="BW509" s="152"/>
      <c r="BX509" s="152"/>
      <c r="BY509" s="152"/>
      <c r="BZ509" s="152"/>
      <c r="CA509" s="152"/>
      <c r="CB509" s="152"/>
      <c r="CC509" s="152"/>
      <c r="CD509" s="152"/>
      <c r="CE509" s="152"/>
      <c r="CF509" s="152"/>
      <c r="CG509" s="152"/>
      <c r="CH509" s="152"/>
      <c r="CI509" s="152"/>
      <c r="CJ509" s="152"/>
      <c r="CK509" s="152"/>
      <c r="CL509" s="152"/>
      <c r="CM509" s="152"/>
      <c r="CN509" s="152"/>
      <c r="CO509" s="152"/>
      <c r="CP509" s="152"/>
      <c r="CQ509" s="152"/>
      <c r="CR509" s="152"/>
      <c r="CS509" s="152"/>
      <c r="CT509" s="152"/>
      <c r="CU509" s="152"/>
      <c r="CV509" s="152"/>
      <c r="CW509" s="152"/>
      <c r="CX509" s="152"/>
      <c r="CY509" s="152"/>
      <c r="CZ509" s="152"/>
      <c r="DA509" s="152"/>
      <c r="DB509" s="152"/>
      <c r="DC509" s="152"/>
      <c r="DD509" s="152"/>
      <c r="DE509" s="152"/>
    </row>
    <row r="510" spans="1:109" ht="15" customHeight="1" x14ac:dyDescent="0.2">
      <c r="A510" s="9">
        <f>Input!A510</f>
        <v>8727</v>
      </c>
      <c r="B510" s="9" t="str">
        <f>Input!B510</f>
        <v>M39-61 48.5cm</v>
      </c>
      <c r="C510" s="9">
        <f>Input!O510</f>
        <v>2.4710773428141355</v>
      </c>
      <c r="D510" s="9">
        <f>C510*Input!P510/100</f>
        <v>8.9603949314843463E-3</v>
      </c>
      <c r="E510" s="11">
        <f>Input!M510</f>
        <v>1.3650545658179885</v>
      </c>
      <c r="F510" s="12">
        <f>E510*Input!N510/100</f>
        <v>8.909236365342315E-5</v>
      </c>
      <c r="G510" s="13">
        <f t="shared" si="1665"/>
        <v>188.21372353498424</v>
      </c>
      <c r="H510" s="12">
        <f>G510*Input!L510/100</f>
        <v>1.6040929719859862E-2</v>
      </c>
      <c r="I510" s="9">
        <v>0.3</v>
      </c>
      <c r="J510" s="21">
        <f>(((C510*$G$4*0.000000001*Input!G510*(234/233))-(I510*0.000000000000001))/Input!F510)*1000000000000</f>
        <v>34.203876091966038</v>
      </c>
      <c r="K510" s="9">
        <f>J510*Input!P510/100</f>
        <v>0.12402697101440879</v>
      </c>
      <c r="L510" s="14">
        <f t="shared" si="1666"/>
        <v>0.47301474385862147</v>
      </c>
      <c r="M510" s="22">
        <f>L510*Input!P510/100</f>
        <v>1.7152028550273318E-3</v>
      </c>
      <c r="N510" s="9">
        <v>5.0000000000000001E-3</v>
      </c>
      <c r="O510" s="21">
        <f>(((G510*$D$4*0.000000001*Input!G510*(238/236))-(N510*0.000000001))/Input!F510)*1000000</f>
        <v>0.26242285063964382</v>
      </c>
      <c r="P510" s="58">
        <f>O510*Input!N510/100</f>
        <v>1.7127426716561368E-5</v>
      </c>
      <c r="Q510" s="66">
        <f t="shared" si="1667"/>
        <v>0.19579347363010946</v>
      </c>
      <c r="R510" s="67">
        <f>Q510*Input!N510/100</f>
        <v>1.2778759025774E-5</v>
      </c>
      <c r="S510" s="65">
        <f>Input!S510*0.0000028263/0.000000000155125</f>
        <v>2.4243806235824068</v>
      </c>
      <c r="T510" s="9">
        <f>S510*Input!T510/100</f>
        <v>1.7111611718316003E-3</v>
      </c>
      <c r="U510" s="9">
        <f>S510*1/((U509+U511)/2)</f>
        <v>2.4249245793725134</v>
      </c>
      <c r="V510" s="9">
        <f>U510*Input!T510/100</f>
        <v>1.7115451033059609E-3</v>
      </c>
      <c r="W510" s="3">
        <v>3.0000000000000001E-3</v>
      </c>
      <c r="X510" s="21">
        <f>((($L$4*0.000000001*Input!G510/Input!W510*(232/229))-(W510*0.000000001))/Input!F510)*1000000000</f>
        <v>9.7439833041611107E-2</v>
      </c>
      <c r="Y510" s="21">
        <f>X510*Input!X510/100</f>
        <v>3.5004079297119725E-4</v>
      </c>
      <c r="Z510" s="21">
        <f t="shared" si="1668"/>
        <v>2.379201918913888E-5</v>
      </c>
      <c r="AA510" s="21">
        <f>Z510*Input!X510/100</f>
        <v>8.5469945949061873E-8</v>
      </c>
      <c r="AB510" s="14">
        <v>0.05</v>
      </c>
      <c r="AC510" s="14">
        <v>0</v>
      </c>
      <c r="AD510" s="21">
        <f>(((Input!G510*$L$4*0.000000001*Input!U510*(230/229))-((AB510*0.000000000000001)+(Input!G510*AC510*0.000000000000001)))/Input!F510)*1000000000000</f>
        <v>9.1661734395590067</v>
      </c>
      <c r="AE510" s="21">
        <f>AD510*Input!V510/100</f>
        <v>2.7057586702892419E-2</v>
      </c>
      <c r="AF510" s="21">
        <f t="shared" si="1669"/>
        <v>0.41787231501830702</v>
      </c>
      <c r="AG510" s="21">
        <f>AF510*Input!V510/100</f>
        <v>1.2335154324649336E-3</v>
      </c>
      <c r="AH510" s="9">
        <f t="shared" si="1670"/>
        <v>17563.549848222501</v>
      </c>
      <c r="AI510" s="3">
        <f t="shared" si="1671"/>
        <v>81.663656794739893</v>
      </c>
      <c r="AJ510" s="22">
        <f t="shared" si="1672"/>
        <v>1424.9245793725133</v>
      </c>
      <c r="AK510" s="3">
        <f t="shared" si="1673"/>
        <v>1.7115451033059608</v>
      </c>
      <c r="AL510" s="3">
        <f t="shared" si="1674"/>
        <v>2.1342504797057029</v>
      </c>
      <c r="AM510" s="3">
        <f t="shared" si="1675"/>
        <v>6.3016242425268879E-3</v>
      </c>
      <c r="AN510" s="9">
        <f>AL510*1/((AN509+AN511)/2)</f>
        <v>2.1327173103003232</v>
      </c>
      <c r="AO510" s="21">
        <f t="shared" si="1676"/>
        <v>6.2970973804810735E-3</v>
      </c>
      <c r="AP510" s="58">
        <f t="shared" si="1677"/>
        <v>167.66749999999999</v>
      </c>
      <c r="AQ510" s="58">
        <f t="shared" si="1678"/>
        <v>0.97270000000000001</v>
      </c>
      <c r="AR510" s="58">
        <f t="shared" si="1679"/>
        <v>0.58013628162881903</v>
      </c>
      <c r="AS510" s="67">
        <f t="shared" si="1680"/>
        <v>1.2151589502971105E-4</v>
      </c>
      <c r="AT510" s="67">
        <f t="shared" si="1681"/>
        <v>4.3660316699067886E-7</v>
      </c>
      <c r="AU510" s="58">
        <v>0.75</v>
      </c>
      <c r="AV510" s="58">
        <f t="shared" si="1682"/>
        <v>0.375</v>
      </c>
      <c r="AW510" s="58">
        <f t="shared" si="1683"/>
        <v>167.6645</v>
      </c>
      <c r="AX510" s="57">
        <f t="shared" si="1684"/>
        <v>0.91849899499999998</v>
      </c>
      <c r="AY510" s="47">
        <f t="shared" si="1685"/>
        <v>1.0024498901988372</v>
      </c>
      <c r="AZ510" s="9" t="str">
        <f>Input!B510</f>
        <v>M39-61 48.5cm</v>
      </c>
      <c r="BA510" s="48" t="str">
        <f>Input!E510</f>
        <v>48.5cm</v>
      </c>
      <c r="BB510" s="58">
        <f t="shared" si="1686"/>
        <v>2288.7116521026837</v>
      </c>
      <c r="BC510" s="22">
        <f t="shared" si="1687"/>
        <v>6.5465682682378779</v>
      </c>
      <c r="BD510" s="9">
        <f t="shared" si="1688"/>
        <v>167606.5</v>
      </c>
      <c r="BE510" s="49">
        <f t="shared" si="1689"/>
        <v>501.22494509941862</v>
      </c>
      <c r="BF510" s="89">
        <f t="shared" si="1690"/>
        <v>0.59789036450699895</v>
      </c>
      <c r="BG510" s="85"/>
      <c r="BH510" s="85"/>
      <c r="BI510" s="85"/>
      <c r="BJ510" s="85"/>
      <c r="BK510" s="85"/>
      <c r="BL510" s="85"/>
      <c r="BM510" s="90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s="155" customFormat="1" ht="15" customHeight="1" x14ac:dyDescent="0.2">
      <c r="A511" s="138">
        <f>Input!A511</f>
        <v>8717</v>
      </c>
      <c r="B511" s="138" t="str">
        <f>Input!B511</f>
        <v>Hu1-13</v>
      </c>
      <c r="C511" s="138">
        <f>Input!O511</f>
        <v>2.1217741358644848</v>
      </c>
      <c r="D511" s="138">
        <f>C511*Input!P511/100</f>
        <v>3.3731746697243825E-2</v>
      </c>
      <c r="E511" s="139">
        <f>Input!M511</f>
        <v>2.7690805022714491</v>
      </c>
      <c r="F511" s="140">
        <f>E511*Input!N511/100</f>
        <v>6.2243386250292719E-4</v>
      </c>
      <c r="G511" s="141">
        <f t="shared" si="1665"/>
        <v>381.80081965318738</v>
      </c>
      <c r="H511" s="140">
        <f>G511*Input!L511/100</f>
        <v>3.5442113767327331E-2</v>
      </c>
      <c r="I511" s="138">
        <v>0</v>
      </c>
      <c r="J511" s="142">
        <f>(((C511*$G$4*0.000000001*Input!G511*(234/233))-(I511*0.000000000000001))/Input!F511)*1000000000000</f>
        <v>756.60754619911393</v>
      </c>
      <c r="K511" s="138">
        <f>J511*Input!P511/100</f>
        <v>12.028468848883053</v>
      </c>
      <c r="L511" s="143">
        <f t="shared" si="1666"/>
        <v>10.463332392638858</v>
      </c>
      <c r="M511" s="144">
        <f>L511*Input!P511/100</f>
        <v>0.16634498079304627</v>
      </c>
      <c r="N511" s="138">
        <v>0</v>
      </c>
      <c r="O511" s="142">
        <f>(((G511*$D$4*0.000000001*Input!G511*(238/236))-(N511*0.000000001))/Input!F511)*1000000</f>
        <v>13.714672110260329</v>
      </c>
      <c r="P511" s="138">
        <f>O511*Input!N511/100</f>
        <v>3.082783735448688E-3</v>
      </c>
      <c r="Q511" s="145">
        <f t="shared" si="1667"/>
        <v>10.232505613061877</v>
      </c>
      <c r="R511" s="146">
        <f>Q511*Input!N511/100</f>
        <v>2.3000624166023744E-3</v>
      </c>
      <c r="S511" s="144">
        <f>Input!S511*0.0000028263/0.000000000155125</f>
        <v>0.9985149006165237</v>
      </c>
      <c r="T511" s="138">
        <f>S511*Input!T511/100</f>
        <v>3.370654013475559E-3</v>
      </c>
      <c r="U511" s="144">
        <f>S511</f>
        <v>0.9985149006165237</v>
      </c>
      <c r="V511" s="138">
        <f>U511*Input!T511/100</f>
        <v>3.370654013475559E-3</v>
      </c>
      <c r="W511" s="147">
        <v>0</v>
      </c>
      <c r="X511" s="142">
        <f>((($L$4*0.000000001*Input!G511/Input!W511*(232/229))-(W511*0.000000001))/Input!F511)*1000000000</f>
        <v>0.93648130861757117</v>
      </c>
      <c r="Y511" s="142">
        <f>X511*Input!X511/100</f>
        <v>7.0642603210989393E-3</v>
      </c>
      <c r="Z511" s="142">
        <f t="shared" si="1668"/>
        <v>2.2866194008547066E-4</v>
      </c>
      <c r="AA511" s="142">
        <f>Z511*Input!X511/100</f>
        <v>1.7248902411900048E-6</v>
      </c>
      <c r="AB511" s="143">
        <v>0</v>
      </c>
      <c r="AC511" s="143">
        <v>0</v>
      </c>
      <c r="AD511" s="142">
        <f>(((Input!G511*$L$4*0.000000001*Input!U511*(230/229))-((AB511*0.000000000000001)+(Input!G511*AC511*0.000000000000001)))/Input!F511)*1000000000000</f>
        <v>224.6126263259888</v>
      </c>
      <c r="AE511" s="142">
        <f>AD511*Input!V511/100</f>
        <v>0.99854422382982033</v>
      </c>
      <c r="AF511" s="142">
        <f t="shared" si="1669"/>
        <v>10.23975803688246</v>
      </c>
      <c r="AG511" s="142">
        <f>AF511*Input!V511/100</f>
        <v>4.5522157006010193E-2</v>
      </c>
      <c r="AH511" s="138">
        <f t="shared" si="1670"/>
        <v>44781.208595776719</v>
      </c>
      <c r="AI511" s="147">
        <f t="shared" si="1671"/>
        <v>392.1018941503566</v>
      </c>
      <c r="AJ511" s="144">
        <f t="shared" si="1672"/>
        <v>-1.485099383476296</v>
      </c>
      <c r="AK511" s="147">
        <f t="shared" si="1673"/>
        <v>3.3706540134755589</v>
      </c>
      <c r="AL511" s="147">
        <f t="shared" si="1674"/>
        <v>1.0007087632389202</v>
      </c>
      <c r="AM511" s="147">
        <f t="shared" si="1675"/>
        <v>4.4544621533496326E-3</v>
      </c>
      <c r="AN511" s="138">
        <f>AF511/Q511</f>
        <v>1.0007087632389202</v>
      </c>
      <c r="AO511" s="142">
        <f t="shared" si="1676"/>
        <v>4.4544621533496326E-3</v>
      </c>
      <c r="AP511" s="138" t="str">
        <f t="shared" si="1677"/>
        <v>Out of range</v>
      </c>
      <c r="AQ511" s="138" t="e">
        <f t="shared" si="1678"/>
        <v>#VALUE!</v>
      </c>
      <c r="AR511" s="138" t="e">
        <f t="shared" si="1679"/>
        <v>#VALUE!</v>
      </c>
      <c r="AS511" s="146">
        <f t="shared" si="1680"/>
        <v>2.2346622492303532E-5</v>
      </c>
      <c r="AT511" s="146">
        <f t="shared" si="1681"/>
        <v>1.6864450700891274E-7</v>
      </c>
      <c r="AU511" s="138">
        <v>0.75</v>
      </c>
      <c r="AV511" s="138">
        <f t="shared" si="1682"/>
        <v>0.375</v>
      </c>
      <c r="AW511" s="138" t="str">
        <f t="shared" si="1683"/>
        <v>Out of range</v>
      </c>
      <c r="AX511" s="148">
        <f t="shared" si="1684"/>
        <v>318.20746682539999</v>
      </c>
      <c r="AY511" s="148" t="e">
        <f t="shared" si="1685"/>
        <v>#VALUE!</v>
      </c>
      <c r="AZ511" s="138" t="str">
        <f>Input!B511</f>
        <v>Hu1-13</v>
      </c>
      <c r="BA511" s="149">
        <f>Input!E511</f>
        <v>0</v>
      </c>
      <c r="BB511" s="138" t="e">
        <f t="shared" si="1686"/>
        <v>#VALUE!</v>
      </c>
      <c r="BC511" s="144" t="e">
        <f t="shared" si="1687"/>
        <v>#VALUE!</v>
      </c>
      <c r="BD511" s="138" t="e">
        <f t="shared" si="1688"/>
        <v>#VALUE!</v>
      </c>
      <c r="BE511" s="150" t="e">
        <f t="shared" si="1689"/>
        <v>#VALUE!</v>
      </c>
      <c r="BF511" s="151" t="e">
        <f t="shared" si="1690"/>
        <v>#VALUE!</v>
      </c>
      <c r="BG511" s="152"/>
      <c r="BH511" s="152"/>
      <c r="BI511" s="152"/>
      <c r="BJ511" s="152"/>
      <c r="BK511" s="152"/>
      <c r="BL511" s="152"/>
      <c r="BM511" s="156"/>
      <c r="BN511" s="152"/>
      <c r="BO511" s="152"/>
      <c r="BP511" s="152"/>
      <c r="BQ511" s="152"/>
      <c r="BR511" s="152"/>
      <c r="BS511" s="152"/>
      <c r="BT511" s="152"/>
      <c r="BU511" s="152"/>
      <c r="BV511" s="152"/>
      <c r="BW511" s="152"/>
      <c r="BX511" s="152"/>
      <c r="BY511" s="152"/>
      <c r="BZ511" s="152"/>
      <c r="CA511" s="152"/>
      <c r="CB511" s="152"/>
      <c r="CC511" s="152"/>
      <c r="CD511" s="152"/>
      <c r="CE511" s="152"/>
      <c r="CF511" s="152"/>
      <c r="CG511" s="152"/>
      <c r="CH511" s="152"/>
      <c r="CI511" s="152"/>
      <c r="CJ511" s="152"/>
      <c r="CK511" s="152"/>
      <c r="CL511" s="152"/>
      <c r="CM511" s="152"/>
      <c r="CN511" s="152"/>
      <c r="CO511" s="152"/>
      <c r="CP511" s="152"/>
      <c r="CQ511" s="152"/>
      <c r="CR511" s="152"/>
      <c r="CS511" s="152"/>
      <c r="CT511" s="152"/>
      <c r="CU511" s="152"/>
      <c r="CV511" s="152"/>
      <c r="CW511" s="152"/>
      <c r="CX511" s="152"/>
      <c r="CY511" s="152"/>
      <c r="CZ511" s="152"/>
      <c r="DA511" s="152"/>
      <c r="DB511" s="152"/>
      <c r="DC511" s="152"/>
      <c r="DD511" s="152"/>
      <c r="DE511" s="152"/>
    </row>
    <row r="512" spans="1:109" ht="15" customHeight="1" x14ac:dyDescent="0.2">
      <c r="A512" s="9">
        <f>Input!A512</f>
        <v>8728</v>
      </c>
      <c r="B512" s="9" t="str">
        <f>Input!B512</f>
        <v>M39-62 9.3cm</v>
      </c>
      <c r="C512" s="9">
        <f>Input!O512</f>
        <v>2.2158048701467132</v>
      </c>
      <c r="D512" s="9">
        <f>C512*Input!P512/100</f>
        <v>1.3187015689848694E-2</v>
      </c>
      <c r="E512" s="11">
        <f>Input!M512</f>
        <v>1.0213652086464768</v>
      </c>
      <c r="F512" s="12">
        <f>E512*Input!N512/100</f>
        <v>1.140528353744986E-4</v>
      </c>
      <c r="G512" s="13">
        <f t="shared" si="1665"/>
        <v>140.82583496817622</v>
      </c>
      <c r="H512" s="12">
        <f>G512*Input!L512/100</f>
        <v>1.1402677053558954E-2</v>
      </c>
      <c r="I512" s="9">
        <v>0.3</v>
      </c>
      <c r="J512" s="21">
        <f>(((C512*$G$4*0.000000001*Input!G512*(234/233))-(I512*0.000000000000001))/Input!F512)*1000000000000</f>
        <v>31.542430349571653</v>
      </c>
      <c r="K512" s="9">
        <f>J512*Input!P512/100</f>
        <v>0.18771983468391781</v>
      </c>
      <c r="L512" s="14">
        <f t="shared" si="1666"/>
        <v>0.43620888382254219</v>
      </c>
      <c r="M512" s="22">
        <f>L512*Input!P512/100</f>
        <v>2.5960288618006233E-3</v>
      </c>
      <c r="N512" s="9">
        <v>5.0000000000000001E-3</v>
      </c>
      <c r="O512" s="21">
        <f>(((G512*$D$4*0.000000001*Input!G512*(238/236))-(N512*0.000000001))/Input!F512)*1000000</f>
        <v>0.20192916279151873</v>
      </c>
      <c r="P512" s="58">
        <f>O512*Input!N512/100</f>
        <v>2.2548833038567843E-5</v>
      </c>
      <c r="Q512" s="66">
        <f t="shared" si="1667"/>
        <v>0.15065918274191098</v>
      </c>
      <c r="R512" s="67">
        <f>Q512*Input!N512/100</f>
        <v>1.6823665836132108E-5</v>
      </c>
      <c r="S512" s="65">
        <f>Input!S512*0.0000028263/0.000000000155125</f>
        <v>2.8725511047426711</v>
      </c>
      <c r="T512" s="9">
        <f>S512*Input!T512/100</f>
        <v>2.2166831279282805E-3</v>
      </c>
      <c r="U512" s="9">
        <f>S512*1/((U511+U513)/2)</f>
        <v>2.8739694214166525</v>
      </c>
      <c r="V512" s="9">
        <f>U512*Input!T512/100</f>
        <v>2.2177776110294104E-3</v>
      </c>
      <c r="W512" s="3">
        <v>3.0000000000000001E-3</v>
      </c>
      <c r="X512" s="21">
        <f>((($L$4*0.000000001*Input!G512/Input!W512*(232/229))-(W512*0.000000001))/Input!F512)*1000000000</f>
        <v>3.3044711819980498E-2</v>
      </c>
      <c r="Y512" s="21">
        <f>X512*Input!X512/100</f>
        <v>1.2394824855006296E-4</v>
      </c>
      <c r="Z512" s="21">
        <f t="shared" si="1668"/>
        <v>8.0685731202433238E-6</v>
      </c>
      <c r="AA512" s="21">
        <f>Z512*Input!X512/100</f>
        <v>3.0264615772729318E-8</v>
      </c>
      <c r="AB512" s="14">
        <v>0.05</v>
      </c>
      <c r="AC512" s="14">
        <v>0</v>
      </c>
      <c r="AD512" s="21">
        <f>(((Input!G512*$L$4*0.000000001*Input!U512*(230/229))-((AB512*0.000000000000001)+(Input!G512*AC512*0.000000000000001)))/Input!F512)*1000000000000</f>
        <v>8.1167648211522572</v>
      </c>
      <c r="AE512" s="21">
        <f>AD512*Input!V512/100</f>
        <v>2.1060777302259734E-2</v>
      </c>
      <c r="AF512" s="21">
        <f t="shared" si="1669"/>
        <v>0.37003132535502509</v>
      </c>
      <c r="AG512" s="21">
        <f>AF512*Input!V512/100</f>
        <v>9.6012974502517165E-4</v>
      </c>
      <c r="AH512" s="9">
        <f t="shared" si="1670"/>
        <v>45860.81328638515</v>
      </c>
      <c r="AI512" s="3">
        <f t="shared" si="1671"/>
        <v>209.16775624639612</v>
      </c>
      <c r="AJ512" s="22">
        <f t="shared" si="1672"/>
        <v>1873.9694214166525</v>
      </c>
      <c r="AK512" s="3">
        <f t="shared" si="1673"/>
        <v>2.2177776110294105</v>
      </c>
      <c r="AL512" s="3">
        <f t="shared" si="1674"/>
        <v>2.456082122713442</v>
      </c>
      <c r="AM512" s="3">
        <f t="shared" si="1675"/>
        <v>6.3787580020783184E-3</v>
      </c>
      <c r="AN512" s="9">
        <f>AL512*1/((AN511+AN513)/2)</f>
        <v>2.457008643498038</v>
      </c>
      <c r="AO512" s="21">
        <f t="shared" si="1676"/>
        <v>6.3811642945284684E-3</v>
      </c>
      <c r="AP512" s="58">
        <f t="shared" si="1677"/>
        <v>155.4923</v>
      </c>
      <c r="AQ512" s="58">
        <f t="shared" si="1678"/>
        <v>0.8105</v>
      </c>
      <c r="AR512" s="58">
        <f t="shared" si="1679"/>
        <v>0.52124767592993348</v>
      </c>
      <c r="AS512" s="67">
        <f t="shared" si="1680"/>
        <v>5.3555136656126144E-5</v>
      </c>
      <c r="AT512" s="67">
        <f t="shared" si="1681"/>
        <v>2.0097032111008202E-7</v>
      </c>
      <c r="AU512" s="58">
        <v>0.75</v>
      </c>
      <c r="AV512" s="58">
        <f t="shared" si="1682"/>
        <v>0.375</v>
      </c>
      <c r="AW512" s="58">
        <f t="shared" si="1683"/>
        <v>155.49119999999999</v>
      </c>
      <c r="AX512" s="57">
        <f t="shared" si="1684"/>
        <v>0.76233608580000001</v>
      </c>
      <c r="AY512" s="47">
        <f t="shared" si="1685"/>
        <v>0.77635922463329821</v>
      </c>
      <c r="AZ512" s="9" t="str">
        <f>Input!B512</f>
        <v>M39-62 9.3cm</v>
      </c>
      <c r="BA512" s="48" t="str">
        <f>Input!E512</f>
        <v>9.3cm</v>
      </c>
      <c r="BB512" s="58">
        <f t="shared" si="1686"/>
        <v>2908.1689169334127</v>
      </c>
      <c r="BC512" s="22">
        <f t="shared" si="1687"/>
        <v>7.1489216352471816</v>
      </c>
      <c r="BD512" s="9">
        <f t="shared" si="1688"/>
        <v>155433.19999999998</v>
      </c>
      <c r="BE512" s="49">
        <f t="shared" si="1689"/>
        <v>388.17961231664913</v>
      </c>
      <c r="BF512" s="89">
        <f t="shared" si="1690"/>
        <v>0.49929463830319543</v>
      </c>
      <c r="BG512" s="85"/>
      <c r="BH512" s="85"/>
      <c r="BI512" s="85"/>
      <c r="BJ512" s="85"/>
      <c r="BK512" s="85"/>
      <c r="BL512" s="85"/>
      <c r="BM512" s="90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  <c r="CM512" s="85"/>
      <c r="CN512" s="85"/>
      <c r="CO512" s="85"/>
      <c r="CP512" s="85"/>
      <c r="CQ512" s="85"/>
      <c r="CR512" s="85"/>
      <c r="CS512" s="85"/>
      <c r="CT512" s="85"/>
      <c r="CU512" s="85"/>
      <c r="CV512" s="85"/>
      <c r="CW512" s="85"/>
      <c r="CX512" s="85"/>
      <c r="CY512" s="85"/>
      <c r="CZ512" s="85"/>
      <c r="DA512" s="85"/>
      <c r="DB512" s="85"/>
      <c r="DC512" s="85"/>
      <c r="DD512" s="85"/>
      <c r="DE512" s="85"/>
    </row>
    <row r="513" spans="1:109" s="155" customFormat="1" ht="15" customHeight="1" x14ac:dyDescent="0.2">
      <c r="A513" s="138">
        <f>Input!A513</f>
        <v>8717</v>
      </c>
      <c r="B513" s="138" t="str">
        <f>Input!B513</f>
        <v>Hu1-13</v>
      </c>
      <c r="C513" s="138">
        <f>Input!O513</f>
        <v>2.1051679136045545</v>
      </c>
      <c r="D513" s="138">
        <f>C513*Input!P513/100</f>
        <v>3.4662365034406284E-2</v>
      </c>
      <c r="E513" s="139">
        <f>Input!M513</f>
        <v>2.7693173674558915</v>
      </c>
      <c r="F513" s="140">
        <f>E513*Input!N513/100</f>
        <v>5.4126257669021114E-4</v>
      </c>
      <c r="G513" s="141">
        <f t="shared" si="1665"/>
        <v>381.83347862481833</v>
      </c>
      <c r="H513" s="140">
        <f>G513*Input!L513/100</f>
        <v>4.8448527250549829E-2</v>
      </c>
      <c r="I513" s="138">
        <v>0</v>
      </c>
      <c r="J513" s="142">
        <f>(((C513*$G$4*0.000000001*Input!G513*(234/233))-(I513*0.000000000000001))/Input!F513)*1000000000000</f>
        <v>750.68590125899232</v>
      </c>
      <c r="K513" s="138">
        <f>J513*Input!P513/100</f>
        <v>12.360319843117891</v>
      </c>
      <c r="L513" s="143">
        <f t="shared" si="1666"/>
        <v>10.381440347508006</v>
      </c>
      <c r="M513" s="144">
        <f>L513*Input!P513/100</f>
        <v>0.17093423882377837</v>
      </c>
      <c r="N513" s="138">
        <v>0</v>
      </c>
      <c r="O513" s="142">
        <f>(((G513*$D$4*0.000000001*Input!G513*(238/236))-(N513*0.000000001))/Input!F513)*1000000</f>
        <v>13.715845253596649</v>
      </c>
      <c r="P513" s="138">
        <f>O513*Input!N513/100</f>
        <v>2.6807594646568321E-3</v>
      </c>
      <c r="Q513" s="145">
        <f t="shared" si="1667"/>
        <v>10.233380894342925</v>
      </c>
      <c r="R513" s="146">
        <f>Q513*Input!N513/100</f>
        <v>2.0001124378940115E-3</v>
      </c>
      <c r="S513" s="144">
        <f>Input!S513*0.0000028263/0.000000000155125</f>
        <v>1.0004980905006315</v>
      </c>
      <c r="T513" s="138">
        <f>S513*Input!T513/100</f>
        <v>3.1028492826596621E-3</v>
      </c>
      <c r="U513" s="144">
        <f>S513</f>
        <v>1.0004980905006315</v>
      </c>
      <c r="V513" s="138">
        <f>U513*Input!T513/100</f>
        <v>3.1028492826596621E-3</v>
      </c>
      <c r="W513" s="147">
        <v>0</v>
      </c>
      <c r="X513" s="142">
        <f>((($L$4*0.000000001*Input!G513/Input!W513*(232/229))-(W513*0.000000001))/Input!F513)*1000000000</f>
        <v>0.93891384511724896</v>
      </c>
      <c r="Y513" s="142">
        <f>X513*Input!X513/100</f>
        <v>7.5047202411032184E-3</v>
      </c>
      <c r="Z513" s="142">
        <f t="shared" si="1668"/>
        <v>2.2925589589668294E-4</v>
      </c>
      <c r="AA513" s="142">
        <f>Z513*Input!X513/100</f>
        <v>1.8324379508039285E-6</v>
      </c>
      <c r="AB513" s="143">
        <v>0</v>
      </c>
      <c r="AC513" s="143">
        <v>0</v>
      </c>
      <c r="AD513" s="142">
        <f>(((Input!G513*$L$4*0.000000001*Input!U513*(230/229))-((AB513*0.000000000000001)+(Input!G513*AC513*0.000000000000001)))/Input!F513)*1000000000000</f>
        <v>224.14434927284168</v>
      </c>
      <c r="AE513" s="142">
        <f>AD513*Input!V513/100</f>
        <v>0.63594370451365589</v>
      </c>
      <c r="AF513" s="142">
        <f t="shared" si="1669"/>
        <v>10.218409977350436</v>
      </c>
      <c r="AG513" s="142">
        <f>AF513*Input!V513/100</f>
        <v>2.8991734640275872E-2</v>
      </c>
      <c r="AH513" s="138">
        <f t="shared" si="1670"/>
        <v>44572.070599900697</v>
      </c>
      <c r="AI513" s="147">
        <f t="shared" si="1671"/>
        <v>378.04231651901875</v>
      </c>
      <c r="AJ513" s="144">
        <f t="shared" si="1672"/>
        <v>0.49809050063154281</v>
      </c>
      <c r="AK513" s="147">
        <f t="shared" si="1673"/>
        <v>3.1028492826596623</v>
      </c>
      <c r="AL513" s="147">
        <f t="shared" si="1674"/>
        <v>0.99853705074138643</v>
      </c>
      <c r="AM513" s="147">
        <f t="shared" si="1675"/>
        <v>2.8397696457219948E-3</v>
      </c>
      <c r="AN513" s="138">
        <f>AF513/Q513</f>
        <v>0.99853705074138643</v>
      </c>
      <c r="AO513" s="142">
        <f t="shared" si="1676"/>
        <v>2.8397696457219948E-3</v>
      </c>
      <c r="AP513" s="138">
        <f t="shared" si="1677"/>
        <v>669.56510000000003</v>
      </c>
      <c r="AQ513" s="138" t="e">
        <f t="shared" si="1678"/>
        <v>#VALUE!</v>
      </c>
      <c r="AR513" s="138" t="e">
        <f t="shared" si="1679"/>
        <v>#VALUE!</v>
      </c>
      <c r="AS513" s="146">
        <f t="shared" si="1680"/>
        <v>2.2402752156270952E-5</v>
      </c>
      <c r="AT513" s="146">
        <f t="shared" si="1681"/>
        <v>1.7911829199375417E-7</v>
      </c>
      <c r="AU513" s="138">
        <v>0.75</v>
      </c>
      <c r="AV513" s="138">
        <f t="shared" si="1682"/>
        <v>0.375</v>
      </c>
      <c r="AW513" s="138">
        <f t="shared" si="1683"/>
        <v>669.56320000000005</v>
      </c>
      <c r="AX513" s="148">
        <f t="shared" si="1684"/>
        <v>305.93981663239998</v>
      </c>
      <c r="AY513" s="148">
        <f t="shared" si="1685"/>
        <v>263.28039899582313</v>
      </c>
      <c r="AZ513" s="138" t="str">
        <f>Input!B513</f>
        <v>Hu1-13</v>
      </c>
      <c r="BA513" s="149">
        <f>Input!E513</f>
        <v>0</v>
      </c>
      <c r="BB513" s="138">
        <f t="shared" si="1686"/>
        <v>3.30492236171624</v>
      </c>
      <c r="BC513" s="144">
        <f t="shared" si="1687"/>
        <v>20.785360752821877</v>
      </c>
      <c r="BD513" s="138">
        <f t="shared" si="1688"/>
        <v>669505.20000000007</v>
      </c>
      <c r="BE513" s="150">
        <f t="shared" si="1689"/>
        <v>131640.19949791156</v>
      </c>
      <c r="BF513" s="151">
        <f t="shared" si="1690"/>
        <v>39.321217025640465</v>
      </c>
      <c r="BG513" s="152"/>
      <c r="BH513" s="152"/>
      <c r="BI513" s="152"/>
      <c r="BJ513" s="152"/>
      <c r="BK513" s="152"/>
      <c r="BL513" s="152"/>
      <c r="BM513" s="156"/>
      <c r="BN513" s="152"/>
      <c r="BO513" s="152"/>
      <c r="BP513" s="152"/>
      <c r="BQ513" s="152"/>
      <c r="BR513" s="152"/>
      <c r="BS513" s="152"/>
      <c r="BT513" s="152"/>
      <c r="BU513" s="152"/>
      <c r="BV513" s="152"/>
      <c r="BW513" s="152"/>
      <c r="BX513" s="152"/>
      <c r="BY513" s="152"/>
      <c r="BZ513" s="152"/>
      <c r="CA513" s="152"/>
      <c r="CB513" s="152"/>
      <c r="CC513" s="152"/>
      <c r="CD513" s="152"/>
      <c r="CE513" s="152"/>
      <c r="CF513" s="152"/>
      <c r="CG513" s="152"/>
      <c r="CH513" s="152"/>
      <c r="CI513" s="152"/>
      <c r="CJ513" s="152"/>
      <c r="CK513" s="152"/>
      <c r="CL513" s="152"/>
      <c r="CM513" s="152"/>
      <c r="CN513" s="152"/>
      <c r="CO513" s="152"/>
      <c r="CP513" s="152"/>
      <c r="CQ513" s="152"/>
      <c r="CR513" s="152"/>
      <c r="CS513" s="152"/>
      <c r="CT513" s="152"/>
      <c r="CU513" s="152"/>
      <c r="CV513" s="152"/>
      <c r="CW513" s="152"/>
      <c r="CX513" s="152"/>
      <c r="CY513" s="152"/>
      <c r="CZ513" s="152"/>
      <c r="DA513" s="152"/>
      <c r="DB513" s="152"/>
      <c r="DC513" s="152"/>
      <c r="DD513" s="152"/>
      <c r="DE513" s="152"/>
    </row>
    <row r="514" spans="1:109" ht="15" customHeight="1" x14ac:dyDescent="0.2">
      <c r="A514" s="9">
        <f>Input!A514</f>
        <v>8729</v>
      </c>
      <c r="B514" s="9" t="str">
        <f>Input!B514</f>
        <v>M39-62 15.1cm</v>
      </c>
      <c r="C514" s="9">
        <f>Input!O514</f>
        <v>2.2377227209253685</v>
      </c>
      <c r="D514" s="9">
        <f>C514*Input!P514/100</f>
        <v>7.2445095198299106E-3</v>
      </c>
      <c r="E514" s="11">
        <f>Input!M514</f>
        <v>1.079345272304312</v>
      </c>
      <c r="F514" s="12">
        <f>E514*Input!N514/100</f>
        <v>9.3825909509013679E-5</v>
      </c>
      <c r="G514" s="13">
        <f t="shared" ref="G514:G515" si="1691">E514*137.88</f>
        <v>148.82012614531854</v>
      </c>
      <c r="H514" s="12">
        <f>G514*Input!L514/100</f>
        <v>1.0321830700699164E-2</v>
      </c>
      <c r="I514" s="9">
        <v>0.3</v>
      </c>
      <c r="J514" s="21">
        <f>(((C514*$G$4*0.000000001*Input!G514*(234/233))-(I514*0.000000000000001))/Input!F514)*1000000000000</f>
        <v>31.946309304100485</v>
      </c>
      <c r="K514" s="9">
        <f>J514*Input!P514/100</f>
        <v>0.10342449478337558</v>
      </c>
      <c r="L514" s="14">
        <f t="shared" ref="L514:L515" si="1692">(J514/234)*602200000000*0.0000028263/(365.2425*24*60)</f>
        <v>0.44179423618765656</v>
      </c>
      <c r="M514" s="22">
        <f>L514*Input!P514/100</f>
        <v>1.4302855845088442E-3</v>
      </c>
      <c r="N514" s="9">
        <v>5.0000000000000001E-3</v>
      </c>
      <c r="O514" s="21">
        <f>(((G514*$D$4*0.000000001*Input!G514*(238/236))-(N514*0.000000001))/Input!F514)*1000000</f>
        <v>0.21400855709434391</v>
      </c>
      <c r="P514" s="58">
        <f>O514*Input!N514/100</f>
        <v>1.8603451580623818E-5</v>
      </c>
      <c r="Q514" s="66">
        <f t="shared" ref="Q514:Q515" si="1693">(O514/238.05)*602200000000000000*0.00000000015512/(365.2425*24*60)</f>
        <v>0.15967160892405616</v>
      </c>
      <c r="R514" s="67">
        <f>Q514*Input!N514/100</f>
        <v>1.3880019966255299E-5</v>
      </c>
      <c r="S514" s="65">
        <f>Input!S514*0.0000028263/0.000000000155125</f>
        <v>2.7537099336604633</v>
      </c>
      <c r="T514" s="9">
        <f>S514*Input!T514/100</f>
        <v>1.9690547759886748E-3</v>
      </c>
      <c r="U514" s="9">
        <f>S514*1/((U513+U515)/2)</f>
        <v>2.7493191554036009</v>
      </c>
      <c r="V514" s="9">
        <f>U514*Input!T514/100</f>
        <v>1.965915126895174E-3</v>
      </c>
      <c r="W514" s="3">
        <v>3.0000000000000001E-3</v>
      </c>
      <c r="X514" s="21">
        <f>((($L$4*0.000000001*Input!G514/Input!W514*(232/229))-(W514*0.000000001))/Input!F514)*1000000000</f>
        <v>4.0163114015803074E-2</v>
      </c>
      <c r="Y514" s="21">
        <f>X514*Input!X514/100</f>
        <v>1.2893016082300967E-4</v>
      </c>
      <c r="Z514" s="21">
        <f t="shared" ref="Z514:Z515" si="1694">(X514/232)*6.022E+23*0.000000001*0.000000000049475/(365.2425*24*60)</f>
        <v>9.8066832580828895E-6</v>
      </c>
      <c r="AA514" s="21">
        <f>Z514*Input!X514/100</f>
        <v>3.1481056202650171E-8</v>
      </c>
      <c r="AB514" s="14">
        <v>0.05</v>
      </c>
      <c r="AC514" s="14">
        <v>0</v>
      </c>
      <c r="AD514" s="21">
        <f>(((Input!G514*$L$4*0.000000001*Input!U514*(230/229))-((AB514*0.000000000000001)+(Input!G514*AC514*0.000000000000001)))/Input!F514)*1000000000000</f>
        <v>8.4253167220427496</v>
      </c>
      <c r="AE514" s="21">
        <f>AD514*Input!V514/100</f>
        <v>2.7244236076402834E-2</v>
      </c>
      <c r="AF514" s="21">
        <f t="shared" ref="AF514:AF515" si="1695">(AD514/230)*602200000000*0.0000091577/(365.2425*24*60)</f>
        <v>0.38409775099911725</v>
      </c>
      <c r="AG514" s="21">
        <f>AF514*Input!V514/100</f>
        <v>1.2420245018513912E-3</v>
      </c>
      <c r="AH514" s="9">
        <f t="shared" ref="AH514:AH515" si="1696">AF514/Z514</f>
        <v>39166.937576222343</v>
      </c>
      <c r="AI514" s="3">
        <f t="shared" ref="AI514:AI515" si="1697">AH514*SQRT((AG514/AF514)^2+(AA514/Z514)^2)</f>
        <v>178.46297935086886</v>
      </c>
      <c r="AJ514" s="22">
        <f t="shared" ref="AJ514:AJ515" si="1698">(U514-1)*1000</f>
        <v>1749.3191554036009</v>
      </c>
      <c r="AK514" s="3">
        <f t="shared" ref="AK514:AK515" si="1699">V514*1000</f>
        <v>1.965915126895174</v>
      </c>
      <c r="AL514" s="3">
        <f t="shared" ref="AL514:AL515" si="1700">AF514/Q514</f>
        <v>2.4055481972490416</v>
      </c>
      <c r="AM514" s="3">
        <f t="shared" ref="AM514:AM515" si="1701">AL514*SQRT((R514/Q514)^2+(AG514/AF514)^2)</f>
        <v>7.7814285477041546E-3</v>
      </c>
      <c r="AN514" s="9">
        <f>AL514*1/((AN513+AN515)/2)</f>
        <v>2.409866336600861</v>
      </c>
      <c r="AO514" s="21">
        <f t="shared" ref="AO514:AO515" si="1702">AN514*SQRT((R514/Q514)^2+(AG514/AF514)^2)</f>
        <v>7.7953967953009557E-3</v>
      </c>
      <c r="AP514" s="58">
        <f t="shared" ref="AP514:AP515" si="1703">ThU_Alter_Kombi(AN514,U514)</f>
        <v>163.76240000000001</v>
      </c>
      <c r="AQ514" s="58">
        <f t="shared" ref="AQ514:AQ515" si="1704">Montealter(AN514,AO514,U514,V514)</f>
        <v>1.1156999999999999</v>
      </c>
      <c r="AR514" s="58">
        <f t="shared" ref="AR514:AR515" si="1705">(AQ514/AP514)*100</f>
        <v>0.6812919204896849</v>
      </c>
      <c r="AS514" s="67">
        <f t="shared" ref="AS514:AS515" si="1706">Z514/Q514</f>
        <v>6.1417827027390918E-5</v>
      </c>
      <c r="AT514" s="67">
        <f t="shared" ref="AT514:AT515" si="1707">AS514*SQRT((Y514/X514)^2+(P514/O514)^2)</f>
        <v>1.9723353783015538E-7</v>
      </c>
      <c r="AU514" s="58">
        <v>0.75</v>
      </c>
      <c r="AV514" s="58">
        <f t="shared" ref="AV514:AV515" si="1708">AU514/2</f>
        <v>0.375</v>
      </c>
      <c r="AW514" s="58">
        <f t="shared" ref="AW514:AW515" si="1709">marincorr_age(AN514,U514,AS514,AU514)</f>
        <v>163.7611</v>
      </c>
      <c r="AX514" s="57">
        <f t="shared" ref="AX514:AX515" si="1710">marincorr_age_error(AN514, AO514, U514, V514, AS514, AT514, AU514, AV514)</f>
        <v>1.0066067509000001</v>
      </c>
      <c r="AY514" s="47">
        <f t="shared" ref="AY514:AY515" si="1711">SQRT(((AU514*EXP(-0.0000091577*AW514*1000))/(0.0000091577*(EXP(-0.0000091577*AW514*1000)+(AJ514/1000)*EXP(-(0.0000091577-0.0000028263)*AW514*1000)-AS514*AU514*EXP(-0.0000091577*AW514*1000))))^2*AT514^2+((AS514*EXP(-0.0000091577*AW514*1000))/(0.0000091577*(EXP(-0.0000091577*AW514*1000)+(AJ514/1000)*EXP(-(0.0000091577-0.0000028263)*AW514*1000)-AS514*AU514*EXP(-0.0000091577*AW514*1000))))^2*AV514^2+((0.0000091577/(0.0000091577-0.0000028263))*(EXP(-(0.0000091577-0.0000028263)*AW514*1000)-1)/(0.0000091577*(EXP(-0.0000091577*AW514*1000)+(AJ514/1000)*EXP(-(0.0000091577-0.0000028263)*AW514*1000)-AS514*AU514*EXP(-0.0000091577*AW514*1000))))^2*T514^2+(1/(0.0000091577*(EXP(-0.0000091577*AW514*1000)+(AJ514/1000)*EXP(-(0.0000091577-0.0000028263)*AW514*1000)-AS514*AU514*EXP(-0.0000091577*AW514*1000))))^2*AO514^2)/1000</f>
        <v>1.0369070731006718</v>
      </c>
      <c r="AZ514" s="9" t="str">
        <f>Input!B514</f>
        <v>M39-62 15.1cm</v>
      </c>
      <c r="BA514" s="48" t="str">
        <f>Input!E514</f>
        <v>15.1cm</v>
      </c>
      <c r="BB514" s="58">
        <f t="shared" ref="BB514:BB515" si="1712">((U514-1)*EXP(0.0000028263*AW514*1000))*1000</f>
        <v>2778.9263695607815</v>
      </c>
      <c r="BC514" s="22">
        <f t="shared" ref="BC514:BC515" si="1713">SQRT((EXP(0.0000028263*AW514*1000)*V514)^2+((U514-1)*0.0000028263*EXP(0.0000028263*AW514*1000)*AX514*1000)^2)*1000</f>
        <v>8.5004422216919782</v>
      </c>
      <c r="BD514" s="9">
        <f t="shared" ref="BD514:BD515" si="1714">AW514*1000-58</f>
        <v>163703.1</v>
      </c>
      <c r="BE514" s="49">
        <f t="shared" ref="BE514:BE515" si="1715">AY514/2*1000</f>
        <v>518.45353655033591</v>
      </c>
      <c r="BF514" s="89">
        <f t="shared" ref="BF514:BF515" si="1716">AY514/AW514*100</f>
        <v>0.63318277240484566</v>
      </c>
      <c r="BG514" s="85"/>
      <c r="BH514" s="85"/>
      <c r="BI514" s="85"/>
      <c r="BJ514" s="85"/>
      <c r="BK514" s="85"/>
      <c r="BL514" s="85"/>
      <c r="BM514" s="90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s="155" customFormat="1" ht="15" customHeight="1" x14ac:dyDescent="0.2">
      <c r="A515" s="138">
        <f>Input!A515</f>
        <v>8717</v>
      </c>
      <c r="B515" s="138" t="str">
        <f>Input!B515</f>
        <v>Hu1-13</v>
      </c>
      <c r="C515" s="138">
        <f>Input!O515</f>
        <v>2.0933855376894797</v>
      </c>
      <c r="D515" s="138">
        <f>C515*Input!P515/100</f>
        <v>6.8667872823407153E-2</v>
      </c>
      <c r="E515" s="139">
        <f>Input!M515</f>
        <v>2.7685654100609374</v>
      </c>
      <c r="F515" s="140">
        <f>E515*Input!N515/100</f>
        <v>1.1244350242666029E-3</v>
      </c>
      <c r="G515" s="141">
        <f t="shared" si="1691"/>
        <v>381.72979873920201</v>
      </c>
      <c r="H515" s="140">
        <f>G515*Input!L515/100</f>
        <v>6.9467821071571234E-2</v>
      </c>
      <c r="I515" s="138">
        <v>0</v>
      </c>
      <c r="J515" s="142">
        <f>(((C515*$G$4*0.000000001*Input!G515*(234/233))-(I515*0.000000000000001))/Input!F515)*1000000000000</f>
        <v>746.48440102444067</v>
      </c>
      <c r="K515" s="138">
        <f>J515*Input!P515/100</f>
        <v>24.486409689626452</v>
      </c>
      <c r="L515" s="143">
        <f t="shared" si="1692"/>
        <v>10.3233366532973</v>
      </c>
      <c r="M515" s="144">
        <f>L515*Input!P515/100</f>
        <v>0.33862924705415054</v>
      </c>
      <c r="N515" s="138">
        <v>0</v>
      </c>
      <c r="O515" s="142">
        <f>(((G515*$D$4*0.000000001*Input!G515*(238/236))-(N515*0.000000001))/Input!F515)*1000000</f>
        <v>13.71212096710363</v>
      </c>
      <c r="P515" s="138">
        <f>O515*Input!N515/100</f>
        <v>5.5690896867964549E-3</v>
      </c>
      <c r="Q515" s="145">
        <f t="shared" si="1693"/>
        <v>10.230602207245042</v>
      </c>
      <c r="R515" s="146">
        <f>Q515*Input!N515/100</f>
        <v>4.1550932477020068E-3</v>
      </c>
      <c r="S515" s="144">
        <f>Input!S515*0.0000028263/0.000000000155125</f>
        <v>1.0026959935679511</v>
      </c>
      <c r="T515" s="138">
        <f>S515*Input!T515/100</f>
        <v>6.4887565105778353E-3</v>
      </c>
      <c r="U515" s="144">
        <f>S515</f>
        <v>1.0026959935679511</v>
      </c>
      <c r="V515" s="138">
        <f>U515*Input!T515/100</f>
        <v>6.4887565105778353E-3</v>
      </c>
      <c r="W515" s="147">
        <v>0</v>
      </c>
      <c r="X515" s="142">
        <f>((($L$4*0.000000001*Input!G515/Input!W515*(232/229))-(W515*0.000000001))/Input!F515)*1000000000</f>
        <v>0.93091709182679105</v>
      </c>
      <c r="Y515" s="142">
        <f>X515*Input!X515/100</f>
        <v>1.8360725358252897E-2</v>
      </c>
      <c r="Z515" s="142">
        <f t="shared" si="1694"/>
        <v>2.2730331755373631E-4</v>
      </c>
      <c r="AA515" s="142">
        <f>Z515*Input!X515/100</f>
        <v>4.4831637782416189E-6</v>
      </c>
      <c r="AB515" s="143">
        <v>0</v>
      </c>
      <c r="AC515" s="143">
        <v>0</v>
      </c>
      <c r="AD515" s="142">
        <f>(((Input!G515*$L$4*0.000000001*Input!U515*(230/229))-((AB515*0.000000000000001)+(Input!G515*AC515*0.000000000000001)))/Input!F515)*1000000000000</f>
        <v>223.93586478176891</v>
      </c>
      <c r="AE515" s="142">
        <f>AD515*Input!V515/100</f>
        <v>1.3697761414405483</v>
      </c>
      <c r="AF515" s="142">
        <f t="shared" si="1695"/>
        <v>10.208905477189663</v>
      </c>
      <c r="AG515" s="142">
        <f>AF515*Input!V515/100</f>
        <v>6.2446072077395068E-2</v>
      </c>
      <c r="AH515" s="138">
        <f t="shared" si="1696"/>
        <v>44913.138915256692</v>
      </c>
      <c r="AI515" s="147">
        <f t="shared" si="1697"/>
        <v>927.4565877960581</v>
      </c>
      <c r="AJ515" s="144">
        <f t="shared" si="1698"/>
        <v>2.6959935679511382</v>
      </c>
      <c r="AK515" s="147">
        <f t="shared" si="1699"/>
        <v>6.4887565105778355</v>
      </c>
      <c r="AL515" s="147">
        <f t="shared" si="1700"/>
        <v>0.99787923236424803</v>
      </c>
      <c r="AM515" s="147">
        <f t="shared" si="1701"/>
        <v>6.1172911805775472E-3</v>
      </c>
      <c r="AN515" s="138">
        <f>AF515/Q515</f>
        <v>0.99787923236424803</v>
      </c>
      <c r="AO515" s="142">
        <f t="shared" si="1702"/>
        <v>6.1172911805775472E-3</v>
      </c>
      <c r="AP515" s="138">
        <f t="shared" si="1703"/>
        <v>560.34130000000005</v>
      </c>
      <c r="AQ515" s="138" t="e">
        <f t="shared" si="1704"/>
        <v>#VALUE!</v>
      </c>
      <c r="AR515" s="138" t="e">
        <f t="shared" si="1705"/>
        <v>#VALUE!</v>
      </c>
      <c r="AS515" s="146">
        <f t="shared" si="1706"/>
        <v>2.2217980227279887E-5</v>
      </c>
      <c r="AT515" s="146">
        <f t="shared" si="1707"/>
        <v>4.383040309234853E-7</v>
      </c>
      <c r="AU515" s="138">
        <v>0.75</v>
      </c>
      <c r="AV515" s="138">
        <f t="shared" si="1708"/>
        <v>0.375</v>
      </c>
      <c r="AW515" s="138">
        <f t="shared" si="1709"/>
        <v>560.33950000000004</v>
      </c>
      <c r="AX515" s="148">
        <f t="shared" si="1710"/>
        <v>254.02739489859999</v>
      </c>
      <c r="AY515" s="148">
        <f t="shared" si="1711"/>
        <v>200.26502043509794</v>
      </c>
      <c r="AZ515" s="138" t="str">
        <f>Input!B515</f>
        <v>Hu1-13</v>
      </c>
      <c r="BA515" s="149">
        <f>Input!E515</f>
        <v>0</v>
      </c>
      <c r="BB515" s="138">
        <f t="shared" si="1712"/>
        <v>13.137284545707132</v>
      </c>
      <c r="BC515" s="144">
        <f t="shared" si="1713"/>
        <v>32.995825663880225</v>
      </c>
      <c r="BD515" s="138">
        <f t="shared" si="1714"/>
        <v>560281.5</v>
      </c>
      <c r="BE515" s="150">
        <f t="shared" si="1715"/>
        <v>100132.51021754897</v>
      </c>
      <c r="BF515" s="151">
        <f t="shared" si="1716"/>
        <v>35.739943451264445</v>
      </c>
      <c r="BG515" s="152"/>
      <c r="BH515" s="152"/>
      <c r="BI515" s="152"/>
      <c r="BJ515" s="152"/>
      <c r="BK515" s="152"/>
      <c r="BL515" s="152"/>
      <c r="BM515" s="156"/>
      <c r="BN515" s="152"/>
      <c r="BO515" s="152"/>
      <c r="BP515" s="152"/>
      <c r="BQ515" s="152"/>
      <c r="BR515" s="152"/>
      <c r="BS515" s="152"/>
      <c r="BT515" s="152"/>
      <c r="BU515" s="152"/>
      <c r="BV515" s="152"/>
      <c r="BW515" s="152"/>
      <c r="BX515" s="152"/>
      <c r="BY515" s="152"/>
      <c r="BZ515" s="152"/>
      <c r="CA515" s="152"/>
      <c r="CB515" s="152"/>
      <c r="CC515" s="152"/>
      <c r="CD515" s="152"/>
      <c r="CE515" s="152"/>
      <c r="CF515" s="152"/>
      <c r="CG515" s="152"/>
      <c r="CH515" s="152"/>
      <c r="CI515" s="152"/>
      <c r="CJ515" s="152"/>
      <c r="CK515" s="152"/>
      <c r="CL515" s="152"/>
      <c r="CM515" s="152"/>
      <c r="CN515" s="152"/>
      <c r="CO515" s="152"/>
      <c r="CP515" s="152"/>
      <c r="CQ515" s="152"/>
      <c r="CR515" s="152"/>
      <c r="CS515" s="152"/>
      <c r="CT515" s="152"/>
      <c r="CU515" s="152"/>
      <c r="CV515" s="152"/>
      <c r="CW515" s="152"/>
      <c r="CX515" s="152"/>
      <c r="CY515" s="152"/>
      <c r="CZ515" s="152"/>
      <c r="DA515" s="152"/>
      <c r="DB515" s="152"/>
      <c r="DC515" s="152"/>
      <c r="DD515" s="152"/>
      <c r="DE515" s="152"/>
    </row>
    <row r="516" spans="1:109" x14ac:dyDescent="0.2">
      <c r="A516" s="85"/>
      <c r="B516" s="85"/>
      <c r="C516" s="85"/>
      <c r="D516" s="85"/>
      <c r="E516" s="86"/>
      <c r="F516" s="85"/>
      <c r="G516" s="87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8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s="155" customFormat="1" ht="15" customHeight="1" x14ac:dyDescent="0.2">
      <c r="A517" s="138">
        <f>Input!A517</f>
        <v>8717</v>
      </c>
      <c r="B517" s="138" t="str">
        <f>Input!B517</f>
        <v>Hu1-13</v>
      </c>
      <c r="C517" s="138">
        <f>Input!O517</f>
        <v>2.1091389963670961</v>
      </c>
      <c r="D517" s="138">
        <f>C517*Input!P517/100</f>
        <v>2.0081497420055515E-2</v>
      </c>
      <c r="E517" s="139">
        <f>Input!M517</f>
        <v>2.7686047297801966</v>
      </c>
      <c r="F517" s="140">
        <f>E517*Input!N517/100</f>
        <v>3.8525153524054825E-4</v>
      </c>
      <c r="G517" s="141">
        <f t="shared" ref="G517:G523" si="1717">E517*137.88</f>
        <v>381.73522014209351</v>
      </c>
      <c r="H517" s="140">
        <f>G517*Input!L517/100</f>
        <v>6.2992986057924361E-2</v>
      </c>
      <c r="I517" s="138">
        <v>0</v>
      </c>
      <c r="J517" s="142">
        <f>(((C517*$G$4*0.000000001*Input!G517*(234/233))-(I517*0.000000000000001))/Input!F517)*1000000000000</f>
        <v>752.10195734806155</v>
      </c>
      <c r="K517" s="138">
        <f>J517*Input!P517/100</f>
        <v>7.1609000365166366</v>
      </c>
      <c r="L517" s="143">
        <f t="shared" ref="L517:L523" si="1718">(J517/234)*602200000000*0.0000028263/(365.2425*24*60)</f>
        <v>10.401023373901257</v>
      </c>
      <c r="M517" s="144">
        <f>L517*Input!P517/100</f>
        <v>9.9030042310488703E-2</v>
      </c>
      <c r="N517" s="138">
        <v>0</v>
      </c>
      <c r="O517" s="142">
        <f>(((G517*$D$4*0.000000001*Input!G517*(238/236))-(N517*0.000000001))/Input!F517)*1000000</f>
        <v>13.712315709386015</v>
      </c>
      <c r="P517" s="138">
        <f>O517*Input!N517/100</f>
        <v>1.9080696575864949E-3</v>
      </c>
      <c r="Q517" s="145">
        <f t="shared" ref="Q517:Q523" si="1719">(O517/238.05)*602200000000000000*0.00000000015512/(365.2425*24*60)</f>
        <v>10.230747504302206</v>
      </c>
      <c r="R517" s="146">
        <f>Q517*Input!N517/100</f>
        <v>1.4236092065781261E-3</v>
      </c>
      <c r="S517" s="144">
        <f>Input!S517*0.0000028263/0.000000000155125</f>
        <v>1.0017117200963463</v>
      </c>
      <c r="T517" s="138">
        <f>S517*Input!T517/100</f>
        <v>1.5233100150376473E-3</v>
      </c>
      <c r="U517" s="144">
        <f>S517</f>
        <v>1.0017117200963463</v>
      </c>
      <c r="V517" s="138">
        <f>U517*Input!T517/100</f>
        <v>1.5233100150376473E-3</v>
      </c>
      <c r="W517" s="147">
        <v>0</v>
      </c>
      <c r="X517" s="142">
        <f>((($L$4*0.000000001*Input!G517/Input!W517*(232/229))-(W517*0.000000001))/Input!F517)*1000000000</f>
        <v>0.91831946591428681</v>
      </c>
      <c r="Y517" s="142">
        <f>X517*Input!X517/100</f>
        <v>3.987993242392243E-3</v>
      </c>
      <c r="Z517" s="142">
        <f t="shared" ref="Z517:Z523" si="1720">(X517/232)*6.022E+23*0.000000001*0.000000000049475/(365.2425*24*60)</f>
        <v>2.2422733776095589E-4</v>
      </c>
      <c r="AA517" s="142">
        <f>Z517*Input!X517/100</f>
        <v>9.7375384160021565E-7</v>
      </c>
      <c r="AB517" s="143">
        <v>0</v>
      </c>
      <c r="AC517" s="143">
        <v>0</v>
      </c>
      <c r="AD517" s="142">
        <f>(((Input!G517*$L$4*0.000000001*Input!U517*(230/229))-((AB517*0.000000000000001)+(Input!G517*AC517*0.000000000000001)))/Input!F517)*1000000000000</f>
        <v>223.16104540602686</v>
      </c>
      <c r="AE517" s="142">
        <f>AD517*Input!V517/100</f>
        <v>0.55858735672008175</v>
      </c>
      <c r="AF517" s="142">
        <f t="shared" ref="AF517:AF523" si="1721">(AD517/230)*602200000000*0.0000091577/(365.2425*24*60)</f>
        <v>10.173582605721286</v>
      </c>
      <c r="AG517" s="142">
        <f>AF517*Input!V517/100</f>
        <v>2.5465172946128257E-2</v>
      </c>
      <c r="AH517" s="138">
        <f t="shared" ref="AH517:AH523" si="1722">AF517/Z517</f>
        <v>45371.731686736304</v>
      </c>
      <c r="AI517" s="147">
        <f t="shared" ref="AI517:AI523" si="1723">AH517*SQRT((AG517/AF517)^2+(AA517/Z517)^2)</f>
        <v>227.42267037555672</v>
      </c>
      <c r="AJ517" s="144">
        <f t="shared" ref="AJ517:AJ523" si="1724">(U517-1)*1000</f>
        <v>1.7117200963463475</v>
      </c>
      <c r="AK517" s="147">
        <f t="shared" ref="AK517:AK523" si="1725">V517*1000</f>
        <v>1.5233100150376473</v>
      </c>
      <c r="AL517" s="147">
        <f t="shared" ref="AL517:AL523" si="1726">AF517/Q517</f>
        <v>0.99441244165620535</v>
      </c>
      <c r="AM517" s="147">
        <f t="shared" ref="AM517:AM523" si="1727">AL517*SQRT((R517/Q517)^2+(AG517/AF517)^2)</f>
        <v>2.4929255633108992E-3</v>
      </c>
      <c r="AN517" s="138">
        <f>AF517/Q517</f>
        <v>0.99441244165620535</v>
      </c>
      <c r="AO517" s="142">
        <f t="shared" ref="AO517:AO523" si="1728">AN517*SQRT((R517/Q517)^2+(AG517/AF517)^2)</f>
        <v>2.4929255633108992E-3</v>
      </c>
      <c r="AP517" s="138">
        <f t="shared" ref="AP517:AP523" si="1729">ThU_Alter_Kombi(AN517,U517)</f>
        <v>527.57309999999995</v>
      </c>
      <c r="AQ517" s="138" t="e">
        <f t="shared" ref="AQ517:AQ523" si="1730">Montealter(AN517,AO517,U517,V517)</f>
        <v>#VALUE!</v>
      </c>
      <c r="AR517" s="138" t="e">
        <f t="shared" ref="AR517:AR523" si="1731">(AQ517/AP517)*100</f>
        <v>#VALUE!</v>
      </c>
      <c r="AS517" s="146">
        <f t="shared" ref="AS517:AS523" si="1732">Z517/Q517</f>
        <v>2.1917004370077986E-5</v>
      </c>
      <c r="AT517" s="146">
        <f t="shared" ref="AT517:AT523" si="1733">AS517*SQRT((Y517/X517)^2+(P517/O517)^2)</f>
        <v>9.5227996959692111E-8</v>
      </c>
      <c r="AU517" s="138">
        <v>0.75</v>
      </c>
      <c r="AV517" s="138">
        <f t="shared" ref="AV517:AV523" si="1734">AU517/2</f>
        <v>0.375</v>
      </c>
      <c r="AW517" s="138">
        <f t="shared" ref="AW517:AW523" si="1735">marincorr_age(AN517,U517,AS517,AU517)</f>
        <v>527.57129999999995</v>
      </c>
      <c r="AX517" s="148">
        <f t="shared" ref="AX517:AX523" si="1736">marincorr_age_error(AN517, AO517, U517, V517, AS517, AT517, AU517, AV517)</f>
        <v>89.953128297099994</v>
      </c>
      <c r="AY517" s="148">
        <f t="shared" ref="AY517:AY523" si="1737">SQRT(((AU517*EXP(-0.0000091577*AW517*1000))/(0.0000091577*(EXP(-0.0000091577*AW517*1000)+(AJ517/1000)*EXP(-(0.0000091577-0.0000028263)*AW517*1000)-AS517*AU517*EXP(-0.0000091577*AW517*1000))))^2*AT517^2+((AS517*EXP(-0.0000091577*AW517*1000))/(0.0000091577*(EXP(-0.0000091577*AW517*1000)+(AJ517/1000)*EXP(-(0.0000091577-0.0000028263)*AW517*1000)-AS517*AU517*EXP(-0.0000091577*AW517*1000))))^2*AV517^2+((0.0000091577/(0.0000091577-0.0000028263))*(EXP(-(0.0000091577-0.0000028263)*AW517*1000)-1)/(0.0000091577*(EXP(-0.0000091577*AW517*1000)+(AJ517/1000)*EXP(-(0.0000091577-0.0000028263)*AW517*1000)-AS517*AU517*EXP(-0.0000091577*AW517*1000))))^2*T517^2+(1/(0.0000091577*(EXP(-0.0000091577*AW517*1000)+(AJ517/1000)*EXP(-(0.0000091577-0.0000028263)*AW517*1000)-AS517*AU517*EXP(-0.0000091577*AW517*1000))))^2*AO517^2)/1000</f>
        <v>44.512571879941952</v>
      </c>
      <c r="AZ517" s="138" t="str">
        <f>Input!B517</f>
        <v>Hu1-13</v>
      </c>
      <c r="BA517" s="149">
        <f>Input!E517</f>
        <v>0</v>
      </c>
      <c r="BB517" s="138">
        <f t="shared" ref="BB517:BB523" si="1738">((U517-1)*EXP(0.0000028263*AW517*1000))*1000</f>
        <v>7.6032328695553639</v>
      </c>
      <c r="BC517" s="144">
        <f t="shared" ref="BC517:BC523" si="1739">SQRT((EXP(0.0000028263*AW517*1000)*V517)^2+((U517-1)*0.0000028263*EXP(0.0000028263*AW517*1000)*AX517*1000)^2)*1000</f>
        <v>7.0370354237496864</v>
      </c>
      <c r="BD517" s="138">
        <f t="shared" ref="BD517:BD523" si="1740">AW517*1000-58</f>
        <v>527513.29999999993</v>
      </c>
      <c r="BE517" s="150">
        <f t="shared" ref="BE517:BE523" si="1741">AY517/2*1000</f>
        <v>22256.285939970974</v>
      </c>
      <c r="BF517" s="151">
        <f t="shared" ref="BF517:BF523" si="1742">AY517/AW517*100</f>
        <v>8.4372618222298961</v>
      </c>
      <c r="BG517" s="152"/>
      <c r="BH517" s="152"/>
      <c r="BI517" s="152"/>
      <c r="BJ517" s="152"/>
      <c r="BK517" s="152"/>
      <c r="BL517" s="152"/>
      <c r="BM517" s="156"/>
      <c r="BN517" s="152"/>
      <c r="BO517" s="152"/>
      <c r="BP517" s="152"/>
      <c r="BQ517" s="152"/>
      <c r="BR517" s="152"/>
      <c r="BS517" s="152"/>
      <c r="BT517" s="152"/>
      <c r="BU517" s="152"/>
      <c r="BV517" s="152"/>
      <c r="BW517" s="152"/>
      <c r="BX517" s="152"/>
      <c r="BY517" s="152"/>
      <c r="BZ517" s="152"/>
      <c r="CA517" s="152"/>
      <c r="CB517" s="152"/>
      <c r="CC517" s="152"/>
      <c r="CD517" s="152"/>
      <c r="CE517" s="152"/>
      <c r="CF517" s="152"/>
      <c r="CG517" s="152"/>
      <c r="CH517" s="152"/>
      <c r="CI517" s="152"/>
      <c r="CJ517" s="152"/>
      <c r="CK517" s="152"/>
      <c r="CL517" s="152"/>
      <c r="CM517" s="152"/>
      <c r="CN517" s="152"/>
      <c r="CO517" s="152"/>
      <c r="CP517" s="152"/>
      <c r="CQ517" s="152"/>
      <c r="CR517" s="152"/>
      <c r="CS517" s="152"/>
      <c r="CT517" s="152"/>
      <c r="CU517" s="152"/>
      <c r="CV517" s="152"/>
      <c r="CW517" s="152"/>
      <c r="CX517" s="152"/>
      <c r="CY517" s="152"/>
      <c r="CZ517" s="152"/>
      <c r="DA517" s="152"/>
      <c r="DB517" s="152"/>
      <c r="DC517" s="152"/>
      <c r="DD517" s="152"/>
      <c r="DE517" s="152"/>
    </row>
    <row r="518" spans="1:109" ht="15" customHeight="1" x14ac:dyDescent="0.2">
      <c r="A518" s="9">
        <f>Input!A518</f>
        <v>8730</v>
      </c>
      <c r="B518" s="9" t="str">
        <f>Input!B518</f>
        <v>M39-62 25.1</v>
      </c>
      <c r="C518" s="9">
        <f>Input!O518</f>
        <v>2.1264631119437936</v>
      </c>
      <c r="D518" s="9">
        <f>C518*Input!P518/100</f>
        <v>1.0028666735630031E-2</v>
      </c>
      <c r="E518" s="11">
        <f>Input!M518</f>
        <v>1.0671547191589654</v>
      </c>
      <c r="F518" s="12">
        <f>E518*Input!N518/100</f>
        <v>9.2264407668478466E-5</v>
      </c>
      <c r="G518" s="13">
        <f t="shared" si="1717"/>
        <v>147.13929267763814</v>
      </c>
      <c r="H518" s="12">
        <f>G518*Input!L518/100</f>
        <v>2.1086093250738954E-2</v>
      </c>
      <c r="I518" s="9">
        <v>0.3</v>
      </c>
      <c r="J518" s="21">
        <f>(((C518*$G$4*0.000000001*Input!G518*(234/233))-(I518*0.000000000000001))/Input!F518)*1000000000000</f>
        <v>31.328065917268638</v>
      </c>
      <c r="K518" s="9">
        <f>J518*Input!P518/100</f>
        <v>0.14774708801270817</v>
      </c>
      <c r="L518" s="14">
        <f t="shared" si="1718"/>
        <v>0.43324437954339046</v>
      </c>
      <c r="M518" s="22">
        <f>L518*Input!P518/100</f>
        <v>2.0432348311717695E-3</v>
      </c>
      <c r="N518" s="9">
        <v>5.0000000000000001E-3</v>
      </c>
      <c r="O518" s="21">
        <f>(((G518*$D$4*0.000000001*Input!G518*(238/236))-(N518*0.000000001))/Input!F518)*1000000</f>
        <v>0.21835338515329167</v>
      </c>
      <c r="P518" s="58">
        <f>O518*Input!N518/100</f>
        <v>1.8878467556656679E-5</v>
      </c>
      <c r="Q518" s="66">
        <f t="shared" si="1719"/>
        <v>0.16291328157532653</v>
      </c>
      <c r="R518" s="67">
        <f>Q518*Input!N518/100</f>
        <v>1.4085209160412744E-5</v>
      </c>
      <c r="S518" s="65">
        <f>Input!S518*0.0000028263/0.000000000155125</f>
        <v>2.6325817309329183</v>
      </c>
      <c r="T518" s="9">
        <f>S518*Input!T518/100</f>
        <v>2.4670733271062294E-3</v>
      </c>
      <c r="U518" s="9">
        <f>S518*1/((U517+U519)/2)</f>
        <v>2.6287078605190555</v>
      </c>
      <c r="V518" s="9">
        <f>U518*Input!T518/100</f>
        <v>2.463443003968144E-3</v>
      </c>
      <c r="W518" s="3">
        <v>3.0000000000000001E-3</v>
      </c>
      <c r="X518" s="21">
        <f>((($L$4*0.000000001*Input!G518/Input!W518*(232/229))-(W518*0.000000001))/Input!F518)*1000000000</f>
        <v>3.1161921719988186E-2</v>
      </c>
      <c r="Y518" s="21">
        <f>X518*Input!X518/100</f>
        <v>1.1488983296724964E-4</v>
      </c>
      <c r="Z518" s="21">
        <f t="shared" si="1720"/>
        <v>7.6088496499762071E-6</v>
      </c>
      <c r="AA518" s="21">
        <f>Z518*Input!X518/100</f>
        <v>2.8052809875263809E-8</v>
      </c>
      <c r="AB518" s="14">
        <v>0.05</v>
      </c>
      <c r="AC518" s="14">
        <v>0</v>
      </c>
      <c r="AD518" s="21">
        <f>(((Input!G518*$L$4*0.000000001*Input!U518*(230/229))-((AB518*0.000000000000001)+(Input!G518*AC518*0.000000000000001)))/Input!F518)*1000000000000</f>
        <v>8.1894710053860322</v>
      </c>
      <c r="AE518" s="21">
        <f>AD518*Input!V518/100</f>
        <v>2.2107828069679522E-2</v>
      </c>
      <c r="AF518" s="21">
        <f t="shared" si="1721"/>
        <v>0.3733458929575531</v>
      </c>
      <c r="AG518" s="21">
        <f>AF518*Input!V518/100</f>
        <v>1.0078632437428711E-3</v>
      </c>
      <c r="AH518" s="9">
        <f t="shared" si="1722"/>
        <v>49067.32425166537</v>
      </c>
      <c r="AI518" s="3">
        <f t="shared" si="1723"/>
        <v>224.21412145102295</v>
      </c>
      <c r="AJ518" s="22">
        <f t="shared" si="1724"/>
        <v>1628.7078605190554</v>
      </c>
      <c r="AK518" s="3">
        <f t="shared" si="1725"/>
        <v>2.4634430039681439</v>
      </c>
      <c r="AL518" s="3">
        <f t="shared" si="1726"/>
        <v>2.2916848113757284</v>
      </c>
      <c r="AM518" s="3">
        <f t="shared" si="1727"/>
        <v>6.1896734226610951E-3</v>
      </c>
      <c r="AN518" s="9">
        <f>AL518*1/((AN517+AN519)/2)</f>
        <v>2.3026312886328211</v>
      </c>
      <c r="AO518" s="21">
        <f t="shared" si="1728"/>
        <v>6.219239058831331E-3</v>
      </c>
      <c r="AP518" s="58">
        <f t="shared" si="1729"/>
        <v>164.49539999999999</v>
      </c>
      <c r="AQ518" s="58">
        <f t="shared" si="1730"/>
        <v>0.90920000000000001</v>
      </c>
      <c r="AR518" s="58">
        <f t="shared" si="1731"/>
        <v>0.55272062319067894</v>
      </c>
      <c r="AS518" s="67">
        <f t="shared" si="1732"/>
        <v>4.6704906907532205E-5</v>
      </c>
      <c r="AT518" s="67">
        <f t="shared" si="1733"/>
        <v>1.722420783205353E-7</v>
      </c>
      <c r="AU518" s="58">
        <v>0.75</v>
      </c>
      <c r="AV518" s="58">
        <f t="shared" si="1734"/>
        <v>0.375</v>
      </c>
      <c r="AW518" s="58">
        <f t="shared" si="1735"/>
        <v>164.49440000000001</v>
      </c>
      <c r="AX518" s="57">
        <f t="shared" si="1736"/>
        <v>0.94678656130000005</v>
      </c>
      <c r="AY518" s="47">
        <f t="shared" si="1737"/>
        <v>0.90947712647070944</v>
      </c>
      <c r="AZ518" s="9" t="str">
        <f>Input!B518</f>
        <v>M39-62 25.1</v>
      </c>
      <c r="BA518" s="48">
        <f>Input!E518</f>
        <v>25.1</v>
      </c>
      <c r="BB518" s="58">
        <f t="shared" si="1738"/>
        <v>2592.6940259098774</v>
      </c>
      <c r="BC518" s="22">
        <f t="shared" si="1739"/>
        <v>7.969383866792584</v>
      </c>
      <c r="BD518" s="9">
        <f t="shared" si="1740"/>
        <v>164436.40000000002</v>
      </c>
      <c r="BE518" s="49">
        <f t="shared" si="1741"/>
        <v>454.73856323535472</v>
      </c>
      <c r="BF518" s="89">
        <f t="shared" si="1742"/>
        <v>0.55289245498370121</v>
      </c>
      <c r="BG518" s="85"/>
      <c r="BH518" s="85"/>
      <c r="BI518" s="85"/>
      <c r="BJ518" s="85"/>
      <c r="BK518" s="85"/>
      <c r="BL518" s="85"/>
      <c r="BM518" s="90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s="155" customFormat="1" ht="15" customHeight="1" x14ac:dyDescent="0.2">
      <c r="A519" s="138">
        <f>Input!A519</f>
        <v>8717</v>
      </c>
      <c r="B519" s="138" t="str">
        <f>Input!B519</f>
        <v>Hu1-13</v>
      </c>
      <c r="C519" s="138">
        <f>Input!O519</f>
        <v>2.1293489069771332</v>
      </c>
      <c r="D519" s="138">
        <f>C519*Input!P519/100</f>
        <v>1.869869047105609E-2</v>
      </c>
      <c r="E519" s="139">
        <f>Input!M519</f>
        <v>2.7677054353115387</v>
      </c>
      <c r="F519" s="140">
        <f>E519*Input!N519/100</f>
        <v>4.3472830260547009E-4</v>
      </c>
      <c r="G519" s="141">
        <f t="shared" si="1717"/>
        <v>381.61122542075492</v>
      </c>
      <c r="H519" s="140">
        <f>G519*Input!L519/100</f>
        <v>8.7122051565806796E-2</v>
      </c>
      <c r="I519" s="138">
        <v>0</v>
      </c>
      <c r="J519" s="142">
        <f>(((C519*$G$4*0.000000001*Input!G519*(234/233))-(I519*0.000000000000001))/Input!F519)*1000000000000</f>
        <v>759.30864849256136</v>
      </c>
      <c r="K519" s="138">
        <f>J519*Input!P519/100</f>
        <v>6.6678022298911142</v>
      </c>
      <c r="L519" s="143">
        <f t="shared" si="1718"/>
        <v>10.500686673950005</v>
      </c>
      <c r="M519" s="144">
        <f>L519*Input!P519/100</f>
        <v>9.2210858073266982E-2</v>
      </c>
      <c r="N519" s="138">
        <v>0</v>
      </c>
      <c r="O519" s="142">
        <f>(((G519*$D$4*0.000000001*Input!G519*(238/236))-(N519*0.000000001))/Input!F519)*1000000</f>
        <v>13.707861693420028</v>
      </c>
      <c r="P519" s="138">
        <f>O519*Input!N519/100</f>
        <v>2.1531176585127655E-3</v>
      </c>
      <c r="Q519" s="145">
        <f t="shared" si="1719"/>
        <v>10.227424366643049</v>
      </c>
      <c r="R519" s="146">
        <f>Q519*Input!N519/100</f>
        <v>1.6064393190874701E-3</v>
      </c>
      <c r="S519" s="144">
        <f>Input!S519*0.0000028263/0.000000000155125</f>
        <v>1.0012356370231308</v>
      </c>
      <c r="T519" s="138">
        <f>S519*Input!T519/100</f>
        <v>1.3080313137953437E-3</v>
      </c>
      <c r="U519" s="144">
        <f>S519</f>
        <v>1.0012356370231308</v>
      </c>
      <c r="V519" s="138">
        <f>U519*Input!T519/100</f>
        <v>1.3080313137953437E-3</v>
      </c>
      <c r="W519" s="147">
        <v>0</v>
      </c>
      <c r="X519" s="142">
        <f>((($L$4*0.000000001*Input!G519/Input!W519*(232/229))-(W519*0.000000001))/Input!F519)*1000000000</f>
        <v>0.89345145155582895</v>
      </c>
      <c r="Y519" s="142">
        <f>X519*Input!X519/100</f>
        <v>5.1831727580624399E-3</v>
      </c>
      <c r="Z519" s="142">
        <f t="shared" si="1720"/>
        <v>2.1815528020150223E-4</v>
      </c>
      <c r="AA519" s="142">
        <f>Z519*Input!X519/100</f>
        <v>1.2655824817329186E-6</v>
      </c>
      <c r="AB519" s="143">
        <v>0</v>
      </c>
      <c r="AC519" s="143">
        <v>0</v>
      </c>
      <c r="AD519" s="142">
        <f>(((Input!G519*$L$4*0.000000001*Input!U519*(230/229))-((AB519*0.000000000000001)+(Input!G519*AC519*0.000000000000001)))/Input!F519)*1000000000000</f>
        <v>223.46260815064068</v>
      </c>
      <c r="AE519" s="142">
        <f>AD519*Input!V519/100</f>
        <v>0.66080154746255604</v>
      </c>
      <c r="AF519" s="142">
        <f t="shared" si="1721"/>
        <v>10.187330406048869</v>
      </c>
      <c r="AG519" s="142">
        <f>AF519*Input!V519/100</f>
        <v>3.0124967002494646E-2</v>
      </c>
      <c r="AH519" s="138">
        <f t="shared" si="1722"/>
        <v>46697.610970677379</v>
      </c>
      <c r="AI519" s="147">
        <f t="shared" si="1723"/>
        <v>304.07079153449979</v>
      </c>
      <c r="AJ519" s="144">
        <f t="shared" si="1724"/>
        <v>1.2356370231307867</v>
      </c>
      <c r="AK519" s="147">
        <f t="shared" si="1725"/>
        <v>1.3080313137953437</v>
      </c>
      <c r="AL519" s="147">
        <f t="shared" si="1726"/>
        <v>0.99607975975603902</v>
      </c>
      <c r="AM519" s="147">
        <f t="shared" si="1727"/>
        <v>2.9496609495055712E-3</v>
      </c>
      <c r="AN519" s="138">
        <f>AF519/Q519</f>
        <v>0.99607975975603902</v>
      </c>
      <c r="AO519" s="142">
        <f t="shared" si="1728"/>
        <v>2.9496609495055712E-3</v>
      </c>
      <c r="AP519" s="138">
        <f t="shared" si="1729"/>
        <v>565.07349999999997</v>
      </c>
      <c r="AQ519" s="138" t="e">
        <f t="shared" si="1730"/>
        <v>#VALUE!</v>
      </c>
      <c r="AR519" s="138" t="e">
        <f t="shared" si="1731"/>
        <v>#VALUE!</v>
      </c>
      <c r="AS519" s="146">
        <f t="shared" si="1732"/>
        <v>2.133042224326E-5</v>
      </c>
      <c r="AT519" s="146">
        <f t="shared" si="1733"/>
        <v>1.2378935623663895E-7</v>
      </c>
      <c r="AU519" s="138">
        <v>0.75</v>
      </c>
      <c r="AV519" s="138">
        <f t="shared" si="1734"/>
        <v>0.375</v>
      </c>
      <c r="AW519" s="138">
        <f t="shared" si="1735"/>
        <v>565.07180000000005</v>
      </c>
      <c r="AX519" s="148">
        <f t="shared" si="1736"/>
        <v>171.77297659359999</v>
      </c>
      <c r="AY519" s="148">
        <f t="shared" si="1737"/>
        <v>66.685090514638986</v>
      </c>
      <c r="AZ519" s="138" t="str">
        <f>Input!B519</f>
        <v>Hu1-13</v>
      </c>
      <c r="BA519" s="149">
        <f>Input!E519</f>
        <v>0</v>
      </c>
      <c r="BB519" s="138">
        <f t="shared" si="1738"/>
        <v>6.1021982410005844</v>
      </c>
      <c r="BC519" s="144">
        <f t="shared" si="1739"/>
        <v>7.1066449139125716</v>
      </c>
      <c r="BD519" s="138">
        <f t="shared" si="1740"/>
        <v>565013.80000000005</v>
      </c>
      <c r="BE519" s="150">
        <f t="shared" si="1741"/>
        <v>33342.545257319493</v>
      </c>
      <c r="BF519" s="151">
        <f t="shared" si="1742"/>
        <v>11.801171198888174</v>
      </c>
      <c r="BG519" s="152"/>
      <c r="BH519" s="152"/>
      <c r="BI519" s="152"/>
      <c r="BJ519" s="152"/>
      <c r="BK519" s="152"/>
      <c r="BL519" s="152"/>
      <c r="BM519" s="156"/>
      <c r="BN519" s="152"/>
      <c r="BO519" s="152"/>
      <c r="BP519" s="152"/>
      <c r="BQ519" s="152"/>
      <c r="BR519" s="152"/>
      <c r="BS519" s="152"/>
      <c r="BT519" s="152"/>
      <c r="BU519" s="152"/>
      <c r="BV519" s="152"/>
      <c r="BW519" s="152"/>
      <c r="BX519" s="152"/>
      <c r="BY519" s="152"/>
      <c r="BZ519" s="152"/>
      <c r="CA519" s="152"/>
      <c r="CB519" s="152"/>
      <c r="CC519" s="152"/>
      <c r="CD519" s="152"/>
      <c r="CE519" s="152"/>
      <c r="CF519" s="152"/>
      <c r="CG519" s="152"/>
      <c r="CH519" s="152"/>
      <c r="CI519" s="152"/>
      <c r="CJ519" s="152"/>
      <c r="CK519" s="152"/>
      <c r="CL519" s="152"/>
      <c r="CM519" s="152"/>
      <c r="CN519" s="152"/>
      <c r="CO519" s="152"/>
      <c r="CP519" s="152"/>
      <c r="CQ519" s="152"/>
      <c r="CR519" s="152"/>
      <c r="CS519" s="152"/>
      <c r="CT519" s="152"/>
      <c r="CU519" s="152"/>
      <c r="CV519" s="152"/>
      <c r="CW519" s="152"/>
      <c r="CX519" s="152"/>
      <c r="CY519" s="152"/>
      <c r="CZ519" s="152"/>
      <c r="DA519" s="152"/>
      <c r="DB519" s="152"/>
      <c r="DC519" s="152"/>
      <c r="DD519" s="152"/>
      <c r="DE519" s="152"/>
    </row>
    <row r="520" spans="1:109" ht="15" customHeight="1" x14ac:dyDescent="0.2">
      <c r="A520" s="9">
        <f>Input!A520</f>
        <v>8731</v>
      </c>
      <c r="B520" s="9" t="str">
        <f>Input!B520</f>
        <v>M39-62 35.5</v>
      </c>
      <c r="C520" s="9">
        <f>Input!O520</f>
        <v>2.1314759543563557</v>
      </c>
      <c r="D520" s="9">
        <f>C520*Input!P520/100</f>
        <v>9.1223748870460104E-3</v>
      </c>
      <c r="E520" s="11">
        <f>Input!M520</f>
        <v>1.0563334054631266</v>
      </c>
      <c r="F520" s="12">
        <f>E520*Input!N520/100</f>
        <v>1.0654580128351436E-4</v>
      </c>
      <c r="G520" s="13">
        <f t="shared" si="1717"/>
        <v>145.64724994525588</v>
      </c>
      <c r="H520" s="12">
        <f>G520*Input!L520/100</f>
        <v>1.3344753096292232E-2</v>
      </c>
      <c r="I520" s="9">
        <v>0.3</v>
      </c>
      <c r="J520" s="21">
        <f>(((C520*$G$4*0.000000001*Input!G520*(234/233))-(I520*0.000000000000001))/Input!F520)*1000000000000</f>
        <v>29.965401391054211</v>
      </c>
      <c r="K520" s="9">
        <f>J520*Input!P520/100</f>
        <v>0.12824710716126844</v>
      </c>
      <c r="L520" s="14">
        <f t="shared" si="1718"/>
        <v>0.41439971965456734</v>
      </c>
      <c r="M520" s="22">
        <f>L520*Input!P520/100</f>
        <v>1.7735642703589759E-3</v>
      </c>
      <c r="N520" s="9">
        <v>5.0000000000000001E-3</v>
      </c>
      <c r="O520" s="21">
        <f>(((G520*$D$4*0.000000001*Input!G520*(238/236))-(N520*0.000000001))/Input!F520)*1000000</f>
        <v>0.20625063499295332</v>
      </c>
      <c r="P520" s="58">
        <f>O520*Input!N520/100</f>
        <v>2.0803222786392267E-5</v>
      </c>
      <c r="Q520" s="66">
        <f t="shared" si="1719"/>
        <v>0.15388342960704662</v>
      </c>
      <c r="R520" s="67">
        <f>Q520*Input!N520/100</f>
        <v>1.5521267458686254E-5</v>
      </c>
      <c r="S520" s="65">
        <f>Input!S520*0.0000028263/0.000000000155125</f>
        <v>2.6767666596098527</v>
      </c>
      <c r="T520" s="9">
        <f>S520*Input!T520/100</f>
        <v>1.7357555457611989E-3</v>
      </c>
      <c r="U520" s="9">
        <f>S520*1/((U519+U521)/2)</f>
        <v>2.6767364025604183</v>
      </c>
      <c r="V520" s="9">
        <f>U520*Input!T520/100</f>
        <v>1.7357359255073506E-3</v>
      </c>
      <c r="W520" s="3">
        <v>3.0000000000000001E-3</v>
      </c>
      <c r="X520" s="21">
        <f>((($L$4*0.000000001*Input!G520/Input!W520*(232/229))-(W520*0.000000001))/Input!F520)*1000000000</f>
        <v>5.656650751372664E-2</v>
      </c>
      <c r="Y520" s="21">
        <f>X520*Input!X520/100</f>
        <v>1.5634941279571172E-4</v>
      </c>
      <c r="Z520" s="21">
        <f t="shared" si="1720"/>
        <v>1.3811922601041648E-5</v>
      </c>
      <c r="AA520" s="21">
        <f>Z520*Input!X520/100</f>
        <v>3.8176052989105817E-8</v>
      </c>
      <c r="AB520" s="14">
        <v>0.05</v>
      </c>
      <c r="AC520" s="14">
        <v>0</v>
      </c>
      <c r="AD520" s="21">
        <f>(((Input!G520*$L$4*0.000000001*Input!U520*(230/229))-((AB520*0.000000000000001)+(Input!G520*AC520*0.000000000000001)))/Input!F520)*1000000000000</f>
        <v>7.9014156045324357</v>
      </c>
      <c r="AE520" s="21">
        <f>AD520*Input!V520/100</f>
        <v>1.6540554018052038E-2</v>
      </c>
      <c r="AF520" s="21">
        <f t="shared" si="1721"/>
        <v>0.360213872491005</v>
      </c>
      <c r="AG520" s="21">
        <f>AF520*Input!V520/100</f>
        <v>7.5405943873797137E-4</v>
      </c>
      <c r="AH520" s="9">
        <f t="shared" si="1722"/>
        <v>26079.922607142245</v>
      </c>
      <c r="AI520" s="3">
        <f t="shared" si="1723"/>
        <v>90.425663518233662</v>
      </c>
      <c r="AJ520" s="22">
        <f t="shared" si="1724"/>
        <v>1676.7364025604184</v>
      </c>
      <c r="AK520" s="3">
        <f t="shared" si="1725"/>
        <v>1.7357359255073506</v>
      </c>
      <c r="AL520" s="3">
        <f t="shared" si="1726"/>
        <v>2.3408230074598628</v>
      </c>
      <c r="AM520" s="3">
        <f t="shared" si="1727"/>
        <v>4.9058838320377735E-3</v>
      </c>
      <c r="AN520" s="9">
        <f>AL520*1/((AN519+AN521)/2)</f>
        <v>2.3464699378202947</v>
      </c>
      <c r="AO520" s="21">
        <f t="shared" si="1728"/>
        <v>4.9177186372612357E-3</v>
      </c>
      <c r="AP520" s="58">
        <f t="shared" si="1729"/>
        <v>164.34620000000001</v>
      </c>
      <c r="AQ520" s="58">
        <f t="shared" si="1730"/>
        <v>0.68710000000000004</v>
      </c>
      <c r="AR520" s="58">
        <f t="shared" si="1731"/>
        <v>0.4180808561439206</v>
      </c>
      <c r="AS520" s="67">
        <f t="shared" si="1732"/>
        <v>8.975574976663487E-5</v>
      </c>
      <c r="AT520" s="67">
        <f t="shared" si="1733"/>
        <v>2.4824936380217581E-7</v>
      </c>
      <c r="AU520" s="58">
        <v>0.75</v>
      </c>
      <c r="AV520" s="58">
        <f t="shared" si="1734"/>
        <v>0.375</v>
      </c>
      <c r="AW520" s="58">
        <f t="shared" si="1735"/>
        <v>164.3442</v>
      </c>
      <c r="AX520" s="57">
        <f t="shared" si="1736"/>
        <v>0.64036174909999999</v>
      </c>
      <c r="AY520" s="47">
        <f t="shared" si="1737"/>
        <v>0.69445175711401097</v>
      </c>
      <c r="AZ520" s="9" t="str">
        <f>Input!B520</f>
        <v>M39-62 35.5</v>
      </c>
      <c r="BA520" s="48">
        <f>Input!E520</f>
        <v>35.5</v>
      </c>
      <c r="BB520" s="58">
        <f t="shared" si="1738"/>
        <v>2668.016464197648</v>
      </c>
      <c r="BC520" s="22">
        <f t="shared" si="1739"/>
        <v>5.5627889666859609</v>
      </c>
      <c r="BD520" s="9">
        <f t="shared" si="1740"/>
        <v>164286.20000000001</v>
      </c>
      <c r="BE520" s="49">
        <f t="shared" si="1741"/>
        <v>347.2258785570055</v>
      </c>
      <c r="BF520" s="89">
        <f t="shared" si="1742"/>
        <v>0.42255933407690144</v>
      </c>
      <c r="BG520" s="85"/>
      <c r="BH520" s="85"/>
      <c r="BI520" s="85"/>
      <c r="BJ520" s="85"/>
      <c r="BK520" s="85"/>
      <c r="BL520" s="85"/>
      <c r="BM520" s="90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s="155" customFormat="1" ht="15" customHeight="1" x14ac:dyDescent="0.2">
      <c r="A521" s="138">
        <f>Input!A521</f>
        <v>8717</v>
      </c>
      <c r="B521" s="138" t="str">
        <f>Input!B521</f>
        <v>Hu1-13</v>
      </c>
      <c r="C521" s="138">
        <f>Input!O521</f>
        <v>2.1617087131737507</v>
      </c>
      <c r="D521" s="138">
        <f>C521*Input!P521/100</f>
        <v>1.765572515323402E-2</v>
      </c>
      <c r="E521" s="139">
        <f>Input!M521</f>
        <v>2.7677658915527021</v>
      </c>
      <c r="F521" s="140">
        <f>E521*Input!N521/100</f>
        <v>3.6353979838861847E-4</v>
      </c>
      <c r="G521" s="141">
        <f t="shared" si="1717"/>
        <v>381.61956112728654</v>
      </c>
      <c r="H521" s="140">
        <f>G521*Input!L521/100</f>
        <v>2.7703402002750847E-2</v>
      </c>
      <c r="I521" s="138">
        <v>0</v>
      </c>
      <c r="J521" s="142">
        <f>(((C521*$G$4*0.000000001*Input!G521*(234/233))-(I521*0.000000000000001))/Input!F521)*1000000000000</f>
        <v>770.84789442267845</v>
      </c>
      <c r="K521" s="138">
        <f>J521*Input!P521/100</f>
        <v>6.2958892083542493</v>
      </c>
      <c r="L521" s="143">
        <f t="shared" si="1718"/>
        <v>10.660266057388306</v>
      </c>
      <c r="M521" s="144">
        <f>L521*Input!P521/100</f>
        <v>8.7067571325679119E-2</v>
      </c>
      <c r="N521" s="138">
        <v>0</v>
      </c>
      <c r="O521" s="142">
        <f>(((G521*$D$4*0.000000001*Input!G521*(238/236))-(N521*0.000000001))/Input!F521)*1000000</f>
        <v>13.708161120440622</v>
      </c>
      <c r="P521" s="138">
        <f>O521*Input!N521/100</f>
        <v>1.8005360009722448E-3</v>
      </c>
      <c r="Q521" s="145">
        <f t="shared" si="1719"/>
        <v>10.227647768897532</v>
      </c>
      <c r="R521" s="146">
        <f>Q521*Input!N521/100</f>
        <v>1.3433784335744328E-3</v>
      </c>
      <c r="S521" s="144">
        <f>Input!S521*0.0000028263/0.000000000155125</f>
        <v>0.9987869703949217</v>
      </c>
      <c r="T521" s="138">
        <f>S521*Input!T521/100</f>
        <v>1.5156181629837229E-3</v>
      </c>
      <c r="U521" s="144">
        <f>S521</f>
        <v>0.9987869703949217</v>
      </c>
      <c r="V521" s="138">
        <f>U521*Input!T521/100</f>
        <v>1.5156181629837229E-3</v>
      </c>
      <c r="W521" s="147">
        <v>0</v>
      </c>
      <c r="X521" s="142">
        <f>((($L$4*0.000000001*Input!G521/Input!W521*(232/229))-(W521*0.000000001))/Input!F521)*1000000000</f>
        <v>0.89356240642266016</v>
      </c>
      <c r="Y521" s="142">
        <f>X521*Input!X521/100</f>
        <v>5.5288303296273733E-3</v>
      </c>
      <c r="Z521" s="142">
        <f t="shared" si="1720"/>
        <v>2.1818237220523804E-4</v>
      </c>
      <c r="AA521" s="142">
        <f>Z521*Input!X521/100</f>
        <v>1.349982170431401E-6</v>
      </c>
      <c r="AB521" s="143">
        <v>0</v>
      </c>
      <c r="AC521" s="143">
        <v>0</v>
      </c>
      <c r="AD521" s="142">
        <f>(((Input!G521*$L$4*0.000000001*Input!U521*(230/229))-((AB521*0.000000000000001)+(Input!G521*AC521*0.000000000000001)))/Input!F521)*1000000000000</f>
        <v>224.146666690101</v>
      </c>
      <c r="AE521" s="142">
        <f>AD521*Input!V521/100</f>
        <v>1.0122395246222926</v>
      </c>
      <c r="AF521" s="142">
        <f t="shared" si="1721"/>
        <v>10.21851562498207</v>
      </c>
      <c r="AG521" s="142">
        <f>AF521*Input!V521/100</f>
        <v>4.6146505550662846E-2</v>
      </c>
      <c r="AH521" s="138">
        <f t="shared" si="1722"/>
        <v>46834.744354918825</v>
      </c>
      <c r="AI521" s="147">
        <f t="shared" si="1723"/>
        <v>358.76126980383896</v>
      </c>
      <c r="AJ521" s="144">
        <f t="shared" si="1724"/>
        <v>-1.2130296050782974</v>
      </c>
      <c r="AK521" s="147">
        <f t="shared" si="1725"/>
        <v>1.5156181629837229</v>
      </c>
      <c r="AL521" s="147">
        <f t="shared" si="1726"/>
        <v>0.99910711200445979</v>
      </c>
      <c r="AM521" s="147">
        <f t="shared" si="1727"/>
        <v>4.5138453355906948E-3</v>
      </c>
      <c r="AN521" s="138">
        <f>AF521/Q521</f>
        <v>0.99910711200445979</v>
      </c>
      <c r="AO521" s="142">
        <f t="shared" si="1728"/>
        <v>4.5138453355906948E-3</v>
      </c>
      <c r="AP521" s="138" t="str">
        <f t="shared" si="1729"/>
        <v>Out of range</v>
      </c>
      <c r="AQ521" s="138" t="e">
        <f t="shared" si="1730"/>
        <v>#VALUE!</v>
      </c>
      <c r="AR521" s="138" t="e">
        <f t="shared" si="1731"/>
        <v>#VALUE!</v>
      </c>
      <c r="AS521" s="146">
        <f t="shared" si="1732"/>
        <v>2.1332605222164057E-5</v>
      </c>
      <c r="AT521" s="146">
        <f t="shared" si="1733"/>
        <v>1.3202315368859222E-7</v>
      </c>
      <c r="AU521" s="138">
        <v>0.75</v>
      </c>
      <c r="AV521" s="138">
        <f t="shared" si="1734"/>
        <v>0.375</v>
      </c>
      <c r="AW521" s="138" t="str">
        <f t="shared" si="1735"/>
        <v>Out of range</v>
      </c>
      <c r="AX521" s="148">
        <f t="shared" si="1736"/>
        <v>323.47090424620001</v>
      </c>
      <c r="AY521" s="148" t="e">
        <f t="shared" si="1737"/>
        <v>#VALUE!</v>
      </c>
      <c r="AZ521" s="138" t="str">
        <f>Input!B521</f>
        <v>Hu1-13</v>
      </c>
      <c r="BA521" s="149">
        <f>Input!E521</f>
        <v>0</v>
      </c>
      <c r="BB521" s="138" t="e">
        <f t="shared" si="1738"/>
        <v>#VALUE!</v>
      </c>
      <c r="BC521" s="144" t="e">
        <f t="shared" si="1739"/>
        <v>#VALUE!</v>
      </c>
      <c r="BD521" s="138" t="e">
        <f t="shared" si="1740"/>
        <v>#VALUE!</v>
      </c>
      <c r="BE521" s="150" t="e">
        <f t="shared" si="1741"/>
        <v>#VALUE!</v>
      </c>
      <c r="BF521" s="151" t="e">
        <f t="shared" si="1742"/>
        <v>#VALUE!</v>
      </c>
      <c r="BG521" s="152"/>
      <c r="BH521" s="152"/>
      <c r="BI521" s="152"/>
      <c r="BJ521" s="152"/>
      <c r="BK521" s="152"/>
      <c r="BL521" s="152"/>
      <c r="BM521" s="156"/>
      <c r="BN521" s="152"/>
      <c r="BO521" s="152"/>
      <c r="BP521" s="152"/>
      <c r="BQ521" s="152"/>
      <c r="BR521" s="152"/>
      <c r="BS521" s="152"/>
      <c r="BT521" s="152"/>
      <c r="BU521" s="152"/>
      <c r="BV521" s="152"/>
      <c r="BW521" s="152"/>
      <c r="BX521" s="152"/>
      <c r="BY521" s="152"/>
      <c r="BZ521" s="152"/>
      <c r="CA521" s="152"/>
      <c r="CB521" s="152"/>
      <c r="CC521" s="152"/>
      <c r="CD521" s="152"/>
      <c r="CE521" s="152"/>
      <c r="CF521" s="152"/>
      <c r="CG521" s="152"/>
      <c r="CH521" s="152"/>
      <c r="CI521" s="152"/>
      <c r="CJ521" s="152"/>
      <c r="CK521" s="152"/>
      <c r="CL521" s="152"/>
      <c r="CM521" s="152"/>
      <c r="CN521" s="152"/>
      <c r="CO521" s="152"/>
      <c r="CP521" s="152"/>
      <c r="CQ521" s="152"/>
      <c r="CR521" s="152"/>
      <c r="CS521" s="152"/>
      <c r="CT521" s="152"/>
      <c r="CU521" s="152"/>
      <c r="CV521" s="152"/>
      <c r="CW521" s="152"/>
      <c r="CX521" s="152"/>
      <c r="CY521" s="152"/>
      <c r="CZ521" s="152"/>
      <c r="DA521" s="152"/>
      <c r="DB521" s="152"/>
      <c r="DC521" s="152"/>
      <c r="DD521" s="152"/>
      <c r="DE521" s="152"/>
    </row>
    <row r="522" spans="1:109" ht="15" customHeight="1" x14ac:dyDescent="0.2">
      <c r="A522" s="9">
        <f>Input!A522</f>
        <v>8732</v>
      </c>
      <c r="B522" s="9" t="str">
        <f>Input!B522</f>
        <v>M39-62 41.35</v>
      </c>
      <c r="C522" s="9">
        <f>Input!O522</f>
        <v>2.0165953679888675</v>
      </c>
      <c r="D522" s="9">
        <f>C522*Input!P522/100</f>
        <v>7.473289785637275E-3</v>
      </c>
      <c r="E522" s="11">
        <f>Input!M522</f>
        <v>1.0048526524996044</v>
      </c>
      <c r="F522" s="12">
        <f>E522*Input!N522/100</f>
        <v>6.8636787090170572E-5</v>
      </c>
      <c r="G522" s="13">
        <f t="shared" si="1717"/>
        <v>138.54908372664545</v>
      </c>
      <c r="H522" s="12">
        <f>G522*Input!L522/100</f>
        <v>9.9222336580812205E-3</v>
      </c>
      <c r="I522" s="9">
        <v>0.3</v>
      </c>
      <c r="J522" s="21">
        <f>(((C522*$G$4*0.000000001*Input!G522*(234/233))-(I522*0.000000000000001))/Input!F522)*1000000000000</f>
        <v>32.144171468536904</v>
      </c>
      <c r="K522" s="9">
        <f>J522*Input!P522/100</f>
        <v>0.11912290988903833</v>
      </c>
      <c r="L522" s="14">
        <f t="shared" si="1718"/>
        <v>0.44453052609756505</v>
      </c>
      <c r="M522" s="22">
        <f>L522*Input!P522/100</f>
        <v>1.6473832543818657E-3</v>
      </c>
      <c r="N522" s="9">
        <v>5.0000000000000001E-3</v>
      </c>
      <c r="O522" s="21">
        <f>(((G522*$D$4*0.000000001*Input!G522*(238/236))-(N522*0.000000001))/Input!F522)*1000000</f>
        <v>0.22245437152124892</v>
      </c>
      <c r="P522" s="58">
        <f>O522*Input!N522/100</f>
        <v>1.5194818163041747E-5</v>
      </c>
      <c r="Q522" s="66">
        <f t="shared" si="1719"/>
        <v>0.16597302414094128</v>
      </c>
      <c r="R522" s="67">
        <f>Q522*Input!N522/100</f>
        <v>1.1336841369066307E-5</v>
      </c>
      <c r="S522" s="65">
        <f>Input!S522*0.0000028263/0.000000000155125</f>
        <v>2.655251728805569</v>
      </c>
      <c r="T522" s="9">
        <f>S522*Input!T522/100</f>
        <v>1.7620345424144857E-3</v>
      </c>
      <c r="U522" s="9">
        <f>S522*1/((U521+U523)/2)</f>
        <v>2.6592262392123223</v>
      </c>
      <c r="V522" s="9">
        <f>U522*Input!T522/100</f>
        <v>1.7646720417332546E-3</v>
      </c>
      <c r="W522" s="3">
        <v>3.0000000000000001E-3</v>
      </c>
      <c r="X522" s="21">
        <f>((($L$4*0.000000001*Input!G522/Input!W522*(232/229))-(W522*0.000000001))/Input!F522)*1000000000</f>
        <v>8.5656441836915606E-2</v>
      </c>
      <c r="Y522" s="21">
        <f>X522*Input!X522/100</f>
        <v>2.3272205020089472E-4</v>
      </c>
      <c r="Z522" s="21">
        <f t="shared" si="1720"/>
        <v>2.0914852214360472E-5</v>
      </c>
      <c r="AA522" s="21">
        <f>Z522*Input!X522/100</f>
        <v>5.6824065798131211E-8</v>
      </c>
      <c r="AB522" s="14">
        <v>0.05</v>
      </c>
      <c r="AC522" s="14">
        <v>0</v>
      </c>
      <c r="AD522" s="21">
        <f>(((Input!G522*$L$4*0.000000001*Input!U522*(230/229))-((AB522*0.000000000000001)+(Input!G522*AC522*0.000000000000001)))/Input!F522)*1000000000000</f>
        <v>8.5101871615553684</v>
      </c>
      <c r="AE522" s="21">
        <f>AD522*Input!V522/100</f>
        <v>2.7391332471126829E-2</v>
      </c>
      <c r="AF522" s="21">
        <f t="shared" si="1721"/>
        <v>0.38796686904162564</v>
      </c>
      <c r="AG522" s="21">
        <f>AF522*Input!V522/100</f>
        <v>1.2487304093273378E-3</v>
      </c>
      <c r="AH522" s="9">
        <f t="shared" si="1722"/>
        <v>18549.825983242732</v>
      </c>
      <c r="AI522" s="3">
        <f t="shared" si="1723"/>
        <v>78.13286756640565</v>
      </c>
      <c r="AJ522" s="22">
        <f t="shared" si="1724"/>
        <v>1659.2262392123223</v>
      </c>
      <c r="AK522" s="3">
        <f t="shared" si="1725"/>
        <v>1.7646720417332546</v>
      </c>
      <c r="AL522" s="3">
        <f t="shared" si="1726"/>
        <v>2.3375296741726608</v>
      </c>
      <c r="AM522" s="3">
        <f t="shared" si="1727"/>
        <v>7.5253889844015326E-3</v>
      </c>
      <c r="AN522" s="9">
        <f>AL522*1/((AN521+AN523)/2)</f>
        <v>2.3413782919793991</v>
      </c>
      <c r="AO522" s="21">
        <f t="shared" si="1728"/>
        <v>7.5377791355803626E-3</v>
      </c>
      <c r="AP522" s="58">
        <f t="shared" si="1729"/>
        <v>165.87979999999999</v>
      </c>
      <c r="AQ522" s="58">
        <f t="shared" si="1730"/>
        <v>1.0629</v>
      </c>
      <c r="AR522" s="58">
        <f t="shared" si="1731"/>
        <v>0.64076518057050946</v>
      </c>
      <c r="AS522" s="67">
        <f t="shared" si="1732"/>
        <v>1.2601356348487065E-4</v>
      </c>
      <c r="AT522" s="67">
        <f t="shared" si="1733"/>
        <v>3.4247746699732523E-7</v>
      </c>
      <c r="AU522" s="58">
        <v>0.75</v>
      </c>
      <c r="AV522" s="58">
        <f t="shared" si="1734"/>
        <v>0.375</v>
      </c>
      <c r="AW522" s="58">
        <f t="shared" si="1735"/>
        <v>165.87690000000001</v>
      </c>
      <c r="AX522" s="57">
        <f t="shared" si="1736"/>
        <v>0.98817858300000005</v>
      </c>
      <c r="AY522" s="47">
        <f t="shared" si="1737"/>
        <v>1.0542559210186668</v>
      </c>
      <c r="AZ522" s="9" t="str">
        <f>Input!B522</f>
        <v>M39-62 41.35</v>
      </c>
      <c r="BA522" s="48">
        <f>Input!E522</f>
        <v>41.35</v>
      </c>
      <c r="BB522" s="58">
        <f t="shared" si="1738"/>
        <v>2651.6159728324951</v>
      </c>
      <c r="BC522" s="22">
        <f t="shared" si="1739"/>
        <v>7.9244601734061826</v>
      </c>
      <c r="BD522" s="9">
        <f t="shared" si="1740"/>
        <v>165818.9</v>
      </c>
      <c r="BE522" s="49">
        <f t="shared" si="1741"/>
        <v>527.12796050933343</v>
      </c>
      <c r="BF522" s="89">
        <f t="shared" si="1742"/>
        <v>0.63556524206725995</v>
      </c>
      <c r="BG522" s="85"/>
      <c r="BH522" s="85"/>
      <c r="BI522" s="85"/>
      <c r="BJ522" s="85"/>
      <c r="BK522" s="85"/>
      <c r="BL522" s="85"/>
      <c r="BM522" s="90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s="155" customFormat="1" ht="15" customHeight="1" x14ac:dyDescent="0.2">
      <c r="A523" s="138">
        <f>Input!A523</f>
        <v>8717</v>
      </c>
      <c r="B523" s="138" t="str">
        <f>Input!B523</f>
        <v>Hu1-13</v>
      </c>
      <c r="C523" s="138">
        <f>Input!O523</f>
        <v>2.0972735232492199</v>
      </c>
      <c r="D523" s="138">
        <f>C523*Input!P523/100</f>
        <v>1.9756124817009977E-2</v>
      </c>
      <c r="E523" s="139">
        <f>Input!M523</f>
        <v>2.7683237325033594</v>
      </c>
      <c r="F523" s="140">
        <f>E523*Input!N523/100</f>
        <v>3.4185288133770856E-4</v>
      </c>
      <c r="G523" s="141">
        <f t="shared" si="1717"/>
        <v>381.69647623756316</v>
      </c>
      <c r="H523" s="140">
        <f>G523*Input!L523/100</f>
        <v>2.8773878672615251E-2</v>
      </c>
      <c r="I523" s="138">
        <v>0</v>
      </c>
      <c r="J523" s="142">
        <f>(((C523*$G$4*0.000000001*Input!G523*(234/233))-(I523*0.000000000000001))/Input!F523)*1000000000000</f>
        <v>747.87082532111276</v>
      </c>
      <c r="K523" s="138">
        <f>J523*Input!P523/100</f>
        <v>7.0448747901770208</v>
      </c>
      <c r="L523" s="143">
        <f t="shared" si="1718"/>
        <v>10.342509893540788</v>
      </c>
      <c r="M523" s="144">
        <f>L523*Input!P523/100</f>
        <v>9.7425497491331281E-2</v>
      </c>
      <c r="N523" s="138">
        <v>0</v>
      </c>
      <c r="O523" s="142">
        <f>(((G523*$D$4*0.000000001*Input!G523*(238/236))-(N523*0.000000001))/Input!F523)*1000000</f>
        <v>13.710923989097443</v>
      </c>
      <c r="P523" s="138">
        <f>O523*Input!N523/100</f>
        <v>1.6931252716013703E-3</v>
      </c>
      <c r="Q523" s="145">
        <f t="shared" si="1719"/>
        <v>10.229709142936356</v>
      </c>
      <c r="R523" s="146">
        <f>Q523*Input!N523/100</f>
        <v>1.2632393764862001E-3</v>
      </c>
      <c r="S523" s="144">
        <f>Input!S523*0.0000028263/0.000000000155125</f>
        <v>0.99822380638807917</v>
      </c>
      <c r="T523" s="138">
        <f>S523*Input!T523/100</f>
        <v>1.6523774937492947E-3</v>
      </c>
      <c r="U523" s="144">
        <f>S523</f>
        <v>0.99822380638807917</v>
      </c>
      <c r="V523" s="138">
        <f>U523*Input!T523/100</f>
        <v>1.6523774937492947E-3</v>
      </c>
      <c r="W523" s="147">
        <v>0</v>
      </c>
      <c r="X523" s="142">
        <f>((($L$4*0.000000001*Input!G523/Input!W523*(232/229))-(W523*0.000000001))/Input!F523)*1000000000</f>
        <v>0.90476064824632185</v>
      </c>
      <c r="Y523" s="142">
        <f>X523*Input!X523/100</f>
        <v>4.5186756446157399E-3</v>
      </c>
      <c r="Z523" s="142">
        <f t="shared" si="1720"/>
        <v>2.2091666244400927E-4</v>
      </c>
      <c r="AA523" s="142">
        <f>Z523*Input!X523/100</f>
        <v>1.1033312998420403E-6</v>
      </c>
      <c r="AB523" s="143">
        <v>0</v>
      </c>
      <c r="AC523" s="143">
        <v>0</v>
      </c>
      <c r="AD523" s="142">
        <f>(((Input!G523*$L$4*0.000000001*Input!U523*(230/229))-((AB523*0.000000000000001)+(Input!G523*AC523*0.000000000000001)))/Input!F523)*1000000000000</f>
        <v>223.85487247531515</v>
      </c>
      <c r="AE523" s="142">
        <f>AD523*Input!V523/100</f>
        <v>0.78562924603534312</v>
      </c>
      <c r="AF523" s="142">
        <f t="shared" si="1721"/>
        <v>10.205213157507989</v>
      </c>
      <c r="AG523" s="142">
        <f>AF523*Input!V523/100</f>
        <v>3.5815677496352324E-2</v>
      </c>
      <c r="AH523" s="138">
        <f t="shared" si="1722"/>
        <v>46194.854858874547</v>
      </c>
      <c r="AI523" s="147">
        <f t="shared" si="1723"/>
        <v>281.97893494176424</v>
      </c>
      <c r="AJ523" s="144">
        <f t="shared" si="1724"/>
        <v>-1.7761936119208288</v>
      </c>
      <c r="AK523" s="147">
        <f t="shared" si="1725"/>
        <v>1.6523774937492948</v>
      </c>
      <c r="AL523" s="147">
        <f t="shared" si="1726"/>
        <v>0.99760540743768056</v>
      </c>
      <c r="AM523" s="147">
        <f t="shared" si="1727"/>
        <v>3.5033099338932739E-3</v>
      </c>
      <c r="AN523" s="138">
        <f>AF523/Q523</f>
        <v>0.99760540743768056</v>
      </c>
      <c r="AO523" s="142">
        <f t="shared" si="1728"/>
        <v>3.5033099338932739E-3</v>
      </c>
      <c r="AP523" s="138" t="str">
        <f t="shared" si="1729"/>
        <v>Out of range</v>
      </c>
      <c r="AQ523" s="138" t="e">
        <f t="shared" si="1730"/>
        <v>#VALUE!</v>
      </c>
      <c r="AR523" s="138" t="e">
        <f t="shared" si="1731"/>
        <v>#VALUE!</v>
      </c>
      <c r="AS523" s="146">
        <f t="shared" si="1732"/>
        <v>2.1595595667209452E-5</v>
      </c>
      <c r="AT523" s="146">
        <f t="shared" si="1733"/>
        <v>1.0788855221597142E-7</v>
      </c>
      <c r="AU523" s="138">
        <v>0.75</v>
      </c>
      <c r="AV523" s="138">
        <f t="shared" si="1734"/>
        <v>0.375</v>
      </c>
      <c r="AW523" s="138" t="str">
        <f t="shared" si="1735"/>
        <v>Out of range</v>
      </c>
      <c r="AX523" s="148">
        <f t="shared" si="1736"/>
        <v>327.50409665799998</v>
      </c>
      <c r="AY523" s="148" t="e">
        <f t="shared" si="1737"/>
        <v>#VALUE!</v>
      </c>
      <c r="AZ523" s="138" t="str">
        <f>Input!B523</f>
        <v>Hu1-13</v>
      </c>
      <c r="BA523" s="149">
        <f>Input!E523</f>
        <v>0</v>
      </c>
      <c r="BB523" s="138" t="e">
        <f t="shared" si="1738"/>
        <v>#VALUE!</v>
      </c>
      <c r="BC523" s="144" t="e">
        <f t="shared" si="1739"/>
        <v>#VALUE!</v>
      </c>
      <c r="BD523" s="138" t="e">
        <f t="shared" si="1740"/>
        <v>#VALUE!</v>
      </c>
      <c r="BE523" s="150" t="e">
        <f t="shared" si="1741"/>
        <v>#VALUE!</v>
      </c>
      <c r="BF523" s="151" t="e">
        <f t="shared" si="1742"/>
        <v>#VALUE!</v>
      </c>
      <c r="BG523" s="152"/>
      <c r="BH523" s="152"/>
      <c r="BI523" s="152"/>
      <c r="BJ523" s="152"/>
      <c r="BK523" s="152"/>
      <c r="BL523" s="152"/>
      <c r="BM523" s="156"/>
      <c r="BN523" s="152"/>
      <c r="BO523" s="152"/>
      <c r="BP523" s="152"/>
      <c r="BQ523" s="152"/>
      <c r="BR523" s="152"/>
      <c r="BS523" s="152"/>
      <c r="BT523" s="152"/>
      <c r="BU523" s="152"/>
      <c r="BV523" s="152"/>
      <c r="BW523" s="152"/>
      <c r="BX523" s="152"/>
      <c r="BY523" s="152"/>
      <c r="BZ523" s="152"/>
      <c r="CA523" s="152"/>
      <c r="CB523" s="152"/>
      <c r="CC523" s="152"/>
      <c r="CD523" s="152"/>
      <c r="CE523" s="152"/>
      <c r="CF523" s="152"/>
      <c r="CG523" s="152"/>
      <c r="CH523" s="152"/>
      <c r="CI523" s="152"/>
      <c r="CJ523" s="152"/>
      <c r="CK523" s="152"/>
      <c r="CL523" s="152"/>
      <c r="CM523" s="152"/>
      <c r="CN523" s="152"/>
      <c r="CO523" s="152"/>
      <c r="CP523" s="152"/>
      <c r="CQ523" s="152"/>
      <c r="CR523" s="152"/>
      <c r="CS523" s="152"/>
      <c r="CT523" s="152"/>
      <c r="CU523" s="152"/>
      <c r="CV523" s="152"/>
      <c r="CW523" s="152"/>
      <c r="CX523" s="152"/>
      <c r="CY523" s="152"/>
      <c r="CZ523" s="152"/>
      <c r="DA523" s="152"/>
      <c r="DB523" s="152"/>
      <c r="DC523" s="152"/>
      <c r="DD523" s="152"/>
      <c r="DE523" s="152"/>
    </row>
    <row r="524" spans="1:109" x14ac:dyDescent="0.2">
      <c r="A524" s="85"/>
      <c r="B524" s="85"/>
      <c r="C524" s="85"/>
      <c r="D524" s="85"/>
      <c r="E524" s="86"/>
      <c r="F524" s="85"/>
      <c r="G524" s="87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  <c r="BB524" s="85"/>
      <c r="BC524" s="85"/>
      <c r="BD524" s="85"/>
      <c r="BE524" s="85"/>
      <c r="BF524" s="88"/>
      <c r="BG524" s="85"/>
      <c r="BH524" s="85"/>
      <c r="BI524" s="85"/>
      <c r="BJ524" s="85"/>
      <c r="BK524" s="85"/>
      <c r="BL524" s="85"/>
      <c r="BM524" s="85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s="155" customFormat="1" ht="15" customHeight="1" x14ac:dyDescent="0.2">
      <c r="A525" s="138">
        <f>Input!A525</f>
        <v>8717</v>
      </c>
      <c r="B525" s="138" t="str">
        <f>Input!B525</f>
        <v>Hu1-13</v>
      </c>
      <c r="C525" s="138">
        <f>Input!O525</f>
        <v>2.0928470377752753</v>
      </c>
      <c r="D525" s="138">
        <f>C525*Input!P525/100</f>
        <v>7.4484076209424465E-3</v>
      </c>
      <c r="E525" s="139">
        <f>Input!M525</f>
        <v>2.7691676449830243</v>
      </c>
      <c r="F525" s="140">
        <f>E525*Input!N525/100</f>
        <v>1.4795180321739543E-4</v>
      </c>
      <c r="G525" s="141">
        <f t="shared" ref="G525:G531" si="1743">E525*137.88</f>
        <v>381.81283489025935</v>
      </c>
      <c r="H525" s="140">
        <f>G525*Input!L525/100</f>
        <v>1.4472693874181481E-2</v>
      </c>
      <c r="I525" s="138">
        <v>0</v>
      </c>
      <c r="J525" s="142">
        <f>(((C525*$G$4*0.000000001*Input!G525*(234/233))-(I525*0.000000000000001))/Input!F525)*1000000000000</f>
        <v>746.29237629766715</v>
      </c>
      <c r="K525" s="138">
        <f>J525*Input!P525/100</f>
        <v>2.6560420913397258</v>
      </c>
      <c r="L525" s="143">
        <f t="shared" ref="L525:L531" si="1744">(J525/234)*602200000000*0.0000028263/(365.2425*24*60)</f>
        <v>10.320681090907089</v>
      </c>
      <c r="M525" s="144">
        <f>L525*Input!P525/100</f>
        <v>3.6731131469859173E-2</v>
      </c>
      <c r="N525" s="138">
        <v>0</v>
      </c>
      <c r="O525" s="142">
        <f>(((G525*$D$4*0.000000001*Input!G525*(238/236))-(N525*0.000000001))/Input!F525)*1000000</f>
        <v>13.715103709744373</v>
      </c>
      <c r="P525" s="138">
        <f>O525*Input!N525/100</f>
        <v>7.3277409868867252E-4</v>
      </c>
      <c r="Q525" s="145">
        <f t="shared" ref="Q525:Q531" si="1745">(O525/238.05)*602200000000000000*0.00000000015512/(365.2425*24*60)</f>
        <v>10.232827629082935</v>
      </c>
      <c r="R525" s="146">
        <f>Q525*Input!N525/100</f>
        <v>5.4672215403010988E-4</v>
      </c>
      <c r="S525" s="144">
        <f>Input!S525*0.0000028263/0.000000000155125</f>
        <v>0.99909150493269117</v>
      </c>
      <c r="T525" s="138">
        <f>S525*Input!T525/100</f>
        <v>8.1945395397341322E-4</v>
      </c>
      <c r="U525" s="144">
        <f>S525</f>
        <v>0.99909150493269117</v>
      </c>
      <c r="V525" s="138">
        <f>U525*Input!T525/100</f>
        <v>8.1945395397341322E-4</v>
      </c>
      <c r="W525" s="147">
        <v>0</v>
      </c>
      <c r="X525" s="142">
        <f>((($L$4*0.000000001*Input!G525/Input!W525*(232/229))-(W525*0.000000001))/Input!F525)*1000000000</f>
        <v>0.88087968062624611</v>
      </c>
      <c r="Y525" s="142">
        <f>X525*Input!X525/100</f>
        <v>1.9952556300226812E-3</v>
      </c>
      <c r="Z525" s="142">
        <f t="shared" ref="Z525:Z531" si="1746">(X525/232)*6.022E+23*0.000000001*0.000000000049475/(365.2425*24*60)</f>
        <v>2.150856134557643E-4</v>
      </c>
      <c r="AA525" s="142">
        <f>Z525*Input!X525/100</f>
        <v>4.8718433473161581E-7</v>
      </c>
      <c r="AB525" s="143">
        <v>0</v>
      </c>
      <c r="AC525" s="143">
        <v>0</v>
      </c>
      <c r="AD525" s="142">
        <f>(((Input!G525*$L$4*0.000000001*Input!U525*(230/229))-((AB525*0.000000000000001)+(Input!G525*AC525*0.000000000000001)))/Input!F525)*1000000000000</f>
        <v>224.32825940833067</v>
      </c>
      <c r="AE525" s="142">
        <f>AD525*Input!V525/100</f>
        <v>0.38405261759930759</v>
      </c>
      <c r="AF525" s="142">
        <f t="shared" ref="AF525:AF531" si="1747">(AD525/230)*602200000000*0.0000091577/(365.2425*24*60)</f>
        <v>10.226794168919454</v>
      </c>
      <c r="AG525" s="142">
        <f>AF525*Input!V525/100</f>
        <v>1.7508391856567829E-2</v>
      </c>
      <c r="AH525" s="138">
        <f t="shared" ref="AH525:AH531" si="1748">AF525/Z525</f>
        <v>47547.550971012541</v>
      </c>
      <c r="AI525" s="147">
        <f t="shared" ref="AI525:AI531" si="1749">AH525*SQRT((AG525/AF525)^2+(AA525/Z525)^2)</f>
        <v>135.00100407240191</v>
      </c>
      <c r="AJ525" s="144">
        <f t="shared" ref="AJ525:AJ531" si="1750">(U525-1)*1000</f>
        <v>-0.90849506730883434</v>
      </c>
      <c r="AK525" s="147">
        <f t="shared" ref="AK525:AK531" si="1751">V525*1000</f>
        <v>0.81945395397341325</v>
      </c>
      <c r="AL525" s="147">
        <f t="shared" ref="AL525:AL531" si="1752">AF525/Q525</f>
        <v>0.99941038192157827</v>
      </c>
      <c r="AM525" s="147">
        <f t="shared" ref="AM525:AM531" si="1753">AL525*SQRT((R525/Q525)^2+(AG525/AF525)^2)</f>
        <v>1.7118353212144468E-3</v>
      </c>
      <c r="AN525" s="138">
        <f>AF525/Q525</f>
        <v>0.99941038192157827</v>
      </c>
      <c r="AO525" s="142">
        <f t="shared" ref="AO525:AO531" si="1754">AN525*SQRT((R525/Q525)^2+(AG525/AF525)^2)</f>
        <v>1.7118353212144468E-3</v>
      </c>
      <c r="AP525" s="138" t="str">
        <f t="shared" ref="AP525:AP531" si="1755">ThU_Alter_Kombi(AN525,U525)</f>
        <v>Out of range</v>
      </c>
      <c r="AQ525" s="138" t="e">
        <f t="shared" ref="AQ525:AQ531" si="1756">Montealter(AN525,AO525,U525,V525)</f>
        <v>#VALUE!</v>
      </c>
      <c r="AR525" s="138" t="e">
        <f t="shared" ref="AR525:AR531" si="1757">(AQ525/AP525)*100</f>
        <v>#VALUE!</v>
      </c>
      <c r="AS525" s="146">
        <f t="shared" ref="AS525:AS531" si="1758">Z525/Q525</f>
        <v>2.1019176834804188E-5</v>
      </c>
      <c r="AT525" s="146">
        <f t="shared" ref="AT525:AT531" si="1759">AS525*SQRT((Y525/X525)^2+(P525/O525)^2)</f>
        <v>4.7623185440291079E-8</v>
      </c>
      <c r="AU525" s="138">
        <v>0.75</v>
      </c>
      <c r="AV525" s="138">
        <f t="shared" ref="AV525:AV531" si="1760">AU525/2</f>
        <v>0.375</v>
      </c>
      <c r="AW525" s="138" t="str">
        <f t="shared" ref="AW525:AW531" si="1761">marincorr_age(AN525,U525,AS525,AU525)</f>
        <v>Out of range</v>
      </c>
      <c r="AX525" s="148">
        <f t="shared" ref="AX525:AX531" si="1762">marincorr_age_error(AN525, AO525, U525, V525, AS525, AT525, AU525, AV525)</f>
        <v>339.35440468949997</v>
      </c>
      <c r="AY525" s="148" t="e">
        <f t="shared" ref="AY525:AY531" si="1763">SQRT(((AU525*EXP(-0.0000091577*AW525*1000))/(0.0000091577*(EXP(-0.0000091577*AW525*1000)+(AJ525/1000)*EXP(-(0.0000091577-0.0000028263)*AW525*1000)-AS525*AU525*EXP(-0.0000091577*AW525*1000))))^2*AT525^2+((AS525*EXP(-0.0000091577*AW525*1000))/(0.0000091577*(EXP(-0.0000091577*AW525*1000)+(AJ525/1000)*EXP(-(0.0000091577-0.0000028263)*AW525*1000)-AS525*AU525*EXP(-0.0000091577*AW525*1000))))^2*AV525^2+((0.0000091577/(0.0000091577-0.0000028263))*(EXP(-(0.0000091577-0.0000028263)*AW525*1000)-1)/(0.0000091577*(EXP(-0.0000091577*AW525*1000)+(AJ525/1000)*EXP(-(0.0000091577-0.0000028263)*AW525*1000)-AS525*AU525*EXP(-0.0000091577*AW525*1000))))^2*T525^2+(1/(0.0000091577*(EXP(-0.0000091577*AW525*1000)+(AJ525/1000)*EXP(-(0.0000091577-0.0000028263)*AW525*1000)-AS525*AU525*EXP(-0.0000091577*AW525*1000))))^2*AO525^2)/1000</f>
        <v>#VALUE!</v>
      </c>
      <c r="AZ525" s="138" t="str">
        <f>Input!B525</f>
        <v>Hu1-13</v>
      </c>
      <c r="BA525" s="149">
        <f>Input!E525</f>
        <v>0</v>
      </c>
      <c r="BB525" s="138" t="e">
        <f t="shared" ref="BB525:BB531" si="1764">((U525-1)*EXP(0.0000028263*AW525*1000))*1000</f>
        <v>#VALUE!</v>
      </c>
      <c r="BC525" s="144" t="e">
        <f t="shared" ref="BC525:BC531" si="1765">SQRT((EXP(0.0000028263*AW525*1000)*V525)^2+((U525-1)*0.0000028263*EXP(0.0000028263*AW525*1000)*AX525*1000)^2)*1000</f>
        <v>#VALUE!</v>
      </c>
      <c r="BD525" s="138" t="e">
        <f t="shared" ref="BD525:BD531" si="1766">AW525*1000-58</f>
        <v>#VALUE!</v>
      </c>
      <c r="BE525" s="150" t="e">
        <f t="shared" ref="BE525:BE531" si="1767">AY525/2*1000</f>
        <v>#VALUE!</v>
      </c>
      <c r="BF525" s="151" t="e">
        <f t="shared" ref="BF525:BF531" si="1768">AY525/AW525*100</f>
        <v>#VALUE!</v>
      </c>
      <c r="BG525" s="152"/>
      <c r="BH525" s="152"/>
      <c r="BI525" s="152"/>
      <c r="BJ525" s="152"/>
      <c r="BK525" s="152"/>
      <c r="BL525" s="152"/>
      <c r="BM525" s="156"/>
      <c r="BN525" s="152"/>
      <c r="BO525" s="152"/>
      <c r="BP525" s="152"/>
      <c r="BQ525" s="152"/>
      <c r="BR525" s="152"/>
      <c r="BS525" s="152"/>
      <c r="BT525" s="152"/>
      <c r="BU525" s="152"/>
      <c r="BV525" s="152"/>
      <c r="BW525" s="152"/>
      <c r="BX525" s="152"/>
      <c r="BY525" s="152"/>
      <c r="BZ525" s="152"/>
      <c r="CA525" s="152"/>
      <c r="CB525" s="152"/>
      <c r="CC525" s="152"/>
      <c r="CD525" s="152"/>
      <c r="CE525" s="152"/>
      <c r="CF525" s="152"/>
      <c r="CG525" s="152"/>
      <c r="CH525" s="152"/>
      <c r="CI525" s="152"/>
      <c r="CJ525" s="152"/>
      <c r="CK525" s="152"/>
      <c r="CL525" s="152"/>
      <c r="CM525" s="152"/>
      <c r="CN525" s="152"/>
      <c r="CO525" s="152"/>
      <c r="CP525" s="152"/>
      <c r="CQ525" s="152"/>
      <c r="CR525" s="152"/>
      <c r="CS525" s="152"/>
      <c r="CT525" s="152"/>
      <c r="CU525" s="152"/>
      <c r="CV525" s="152"/>
      <c r="CW525" s="152"/>
      <c r="CX525" s="152"/>
      <c r="CY525" s="152"/>
      <c r="CZ525" s="152"/>
      <c r="DA525" s="152"/>
      <c r="DB525" s="152"/>
      <c r="DC525" s="152"/>
      <c r="DD525" s="152"/>
      <c r="DE525" s="152"/>
    </row>
    <row r="526" spans="1:109" ht="15" customHeight="1" x14ac:dyDescent="0.2">
      <c r="A526" s="9">
        <f>Input!A526</f>
        <v>8752</v>
      </c>
      <c r="B526" s="9" t="str">
        <f>Input!B526</f>
        <v>KF21- 1</v>
      </c>
      <c r="C526" s="9">
        <f>Input!O526</f>
        <v>2.639265746368046</v>
      </c>
      <c r="D526" s="9">
        <f>C526*Input!P526/100</f>
        <v>5.5827438377550106E-3</v>
      </c>
      <c r="E526" s="11">
        <f>Input!M526</f>
        <v>2.9140840025132428</v>
      </c>
      <c r="F526" s="12">
        <f>E526*Input!N526/100</f>
        <v>1.1356616001365779E-4</v>
      </c>
      <c r="G526" s="13">
        <f t="shared" si="1743"/>
        <v>401.79390226652589</v>
      </c>
      <c r="H526" s="12">
        <f>G526*Input!L526/100</f>
        <v>1.3032530730196374E-2</v>
      </c>
      <c r="I526" s="9">
        <v>0.3</v>
      </c>
      <c r="J526" s="21">
        <f>(((C526*$G$4*0.000000001*Input!G526*(234/233))-(I526*0.000000000000001))/Input!F526)*1000000000000</f>
        <v>106.93890602368981</v>
      </c>
      <c r="K526" s="9">
        <f>J526*Input!P526/100</f>
        <v>0.22620401884182337</v>
      </c>
      <c r="L526" s="14">
        <f t="shared" si="1744"/>
        <v>1.4788873373681222</v>
      </c>
      <c r="M526" s="22">
        <f>L526*Input!P526/100</f>
        <v>3.1282371548933307E-3</v>
      </c>
      <c r="N526" s="9">
        <v>5.0000000000000001E-3</v>
      </c>
      <c r="O526" s="21">
        <f>(((G526*$D$4*0.000000001*Input!G526*(238/236))-(N526*0.000000001))/Input!F526)*1000000</f>
        <v>1.6399552348780397</v>
      </c>
      <c r="P526" s="58">
        <f>O526*Input!N526/100</f>
        <v>6.3911479030381461E-5</v>
      </c>
      <c r="Q526" s="66">
        <f t="shared" si="1745"/>
        <v>1.2235692556955502</v>
      </c>
      <c r="R526" s="67">
        <f>Q526*Input!N526/100</f>
        <v>4.7684302086100058E-5</v>
      </c>
      <c r="S526" s="65">
        <f>Input!S526*0.0000028263/0.000000000155125</f>
        <v>1.2068307962897862</v>
      </c>
      <c r="T526" s="9">
        <f>S526*Input!T526/100</f>
        <v>6.1746610931010047E-4</v>
      </c>
      <c r="U526" s="9">
        <f>S526*1/((U525+U527)/2)</f>
        <v>1.2084774964514509</v>
      </c>
      <c r="V526" s="9">
        <f>U526*Input!T526/100</f>
        <v>6.1830863134811054E-4</v>
      </c>
      <c r="W526" s="3">
        <v>3.0000000000000001E-3</v>
      </c>
      <c r="X526" s="21">
        <f>((($L$4*0.000000001*Input!G526/Input!W526*(232/229))-(W526*0.000000001))/Input!F526)*1000000000</f>
        <v>63.885172219615285</v>
      </c>
      <c r="Y526" s="21">
        <f>X526*Input!X526/100</f>
        <v>8.7827719013148814E-2</v>
      </c>
      <c r="Z526" s="21">
        <f t="shared" si="1746"/>
        <v>1.5598931113741138E-2</v>
      </c>
      <c r="AA526" s="21">
        <f>Z526*Input!X526/100</f>
        <v>2.1445015974183614E-5</v>
      </c>
      <c r="AB526" s="14">
        <v>0.05</v>
      </c>
      <c r="AC526" s="14">
        <v>0</v>
      </c>
      <c r="AD526" s="21">
        <f>(((Input!G526*$L$4*0.000000001*Input!U526*(230/229))-((AB526*0.000000000000001)+(Input!G526*AC526*0.000000000000001)))/Input!F526)*1000000000000</f>
        <v>23.374123366493841</v>
      </c>
      <c r="AE526" s="21">
        <f>AD526*Input!V526/100</f>
        <v>4.1070050140790092E-2</v>
      </c>
      <c r="AF526" s="21">
        <f t="shared" si="1747"/>
        <v>1.0655917768833101</v>
      </c>
      <c r="AG526" s="21">
        <f>AF526*Input!V526/100</f>
        <v>1.8723229538929148E-3</v>
      </c>
      <c r="AH526" s="9">
        <f t="shared" si="1748"/>
        <v>68.311845799782247</v>
      </c>
      <c r="AI526" s="3">
        <f t="shared" si="1749"/>
        <v>0.15240298378401895</v>
      </c>
      <c r="AJ526" s="22">
        <f t="shared" si="1750"/>
        <v>208.47749645145086</v>
      </c>
      <c r="AK526" s="3">
        <f t="shared" si="1751"/>
        <v>0.61830863134811054</v>
      </c>
      <c r="AL526" s="3">
        <f t="shared" si="1752"/>
        <v>0.87088799585566878</v>
      </c>
      <c r="AM526" s="3">
        <f t="shared" si="1753"/>
        <v>1.53059046371605E-3</v>
      </c>
      <c r="AN526" s="9">
        <f>AL526*1/((AN525+AN527)/2)</f>
        <v>0.87024904672142989</v>
      </c>
      <c r="AO526" s="21">
        <f t="shared" si="1754"/>
        <v>1.5294675070829128E-3</v>
      </c>
      <c r="AP526" s="58">
        <f t="shared" si="1755"/>
        <v>131.4376</v>
      </c>
      <c r="AQ526" s="58">
        <f t="shared" si="1756"/>
        <v>0.4451</v>
      </c>
      <c r="AR526" s="58">
        <f t="shared" si="1757"/>
        <v>0.33863978039769443</v>
      </c>
      <c r="AS526" s="67">
        <f t="shared" si="1758"/>
        <v>1.2748711232429398E-2</v>
      </c>
      <c r="AT526" s="67">
        <f t="shared" si="1759"/>
        <v>1.7533646393920123E-5</v>
      </c>
      <c r="AU526" s="58">
        <v>0.75</v>
      </c>
      <c r="AV526" s="58">
        <f t="shared" si="1760"/>
        <v>0.375</v>
      </c>
      <c r="AW526" s="58">
        <f t="shared" si="1761"/>
        <v>130.6327</v>
      </c>
      <c r="AX526" s="57">
        <f t="shared" si="1762"/>
        <v>0.59284199380000002</v>
      </c>
      <c r="AY526" s="47">
        <f t="shared" si="1763"/>
        <v>0.60484319503700845</v>
      </c>
      <c r="AZ526" s="9" t="str">
        <f>Input!B526</f>
        <v>KF21- 1</v>
      </c>
      <c r="BA526" s="48">
        <f>Input!E526</f>
        <v>0</v>
      </c>
      <c r="BB526" s="58">
        <f t="shared" si="1764"/>
        <v>301.58089985507871</v>
      </c>
      <c r="BC526" s="22">
        <f t="shared" si="1765"/>
        <v>1.0273072577778248</v>
      </c>
      <c r="BD526" s="9">
        <f t="shared" si="1766"/>
        <v>130574.7</v>
      </c>
      <c r="BE526" s="49">
        <f t="shared" si="1767"/>
        <v>302.4215975185042</v>
      </c>
      <c r="BF526" s="89">
        <f t="shared" si="1768"/>
        <v>0.46301055940588265</v>
      </c>
      <c r="BG526" s="85"/>
      <c r="BH526" s="85"/>
      <c r="BI526" s="85"/>
      <c r="BJ526" s="85"/>
      <c r="BK526" s="85"/>
      <c r="BL526" s="85"/>
      <c r="BM526" s="90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s="155" customFormat="1" ht="15" customHeight="1" x14ac:dyDescent="0.2">
      <c r="A527" s="138">
        <f>Input!A527</f>
        <v>8717</v>
      </c>
      <c r="B527" s="138" t="str">
        <f>Input!B527</f>
        <v>Hu1-13</v>
      </c>
      <c r="C527" s="138">
        <f>Input!O527</f>
        <v>2.0816685814174325</v>
      </c>
      <c r="D527" s="138">
        <f>C527*Input!P527/100</f>
        <v>6.4200395807247424E-3</v>
      </c>
      <c r="E527" s="139">
        <f>Input!M527</f>
        <v>2.7691346217434689</v>
      </c>
      <c r="F527" s="140">
        <f>E527*Input!N527/100</f>
        <v>2.0871040028473957E-4</v>
      </c>
      <c r="G527" s="141">
        <f t="shared" si="1743"/>
        <v>381.8082816459895</v>
      </c>
      <c r="H527" s="140">
        <f>G527*Input!L527/100</f>
        <v>1.8099115655936998E-2</v>
      </c>
      <c r="I527" s="138">
        <v>0</v>
      </c>
      <c r="J527" s="142">
        <f>(((C527*$G$4*0.000000001*Input!G527*(234/233))-(I527*0.000000000000001))/Input!F527)*1000000000000</f>
        <v>742.30622890702818</v>
      </c>
      <c r="K527" s="138">
        <f>J527*Input!P527/100</f>
        <v>2.2893343412795635</v>
      </c>
      <c r="L527" s="143">
        <f t="shared" si="1744"/>
        <v>10.265555569989631</v>
      </c>
      <c r="M527" s="144">
        <f>L527*Input!P527/100</f>
        <v>3.1659829843128581E-2</v>
      </c>
      <c r="N527" s="138">
        <v>0</v>
      </c>
      <c r="O527" s="142">
        <f>(((G527*$D$4*0.000000001*Input!G527*(238/236))-(N527*0.000000001))/Input!F527)*1000000</f>
        <v>13.714940152598905</v>
      </c>
      <c r="P527" s="138">
        <f>O527*Input!N527/100</f>
        <v>1.0336986243478271E-3</v>
      </c>
      <c r="Q527" s="145">
        <f t="shared" si="1745"/>
        <v>10.232705599230847</v>
      </c>
      <c r="R527" s="146">
        <f>Q527*Input!N527/100</f>
        <v>7.7124169581424334E-4</v>
      </c>
      <c r="S527" s="144">
        <f>Input!S527*0.0000028263/0.000000000155125</f>
        <v>0.99818324752815324</v>
      </c>
      <c r="T527" s="138">
        <f>S527*Input!T527/100</f>
        <v>1.1976357515053786E-3</v>
      </c>
      <c r="U527" s="144">
        <f>S527</f>
        <v>0.99818324752815324</v>
      </c>
      <c r="V527" s="138">
        <f>U527*Input!T527/100</f>
        <v>1.1976357515053786E-3</v>
      </c>
      <c r="W527" s="147">
        <v>0</v>
      </c>
      <c r="X527" s="142">
        <f>((($L$4*0.000000001*Input!G527/Input!W527*(232/229))-(W527*0.000000001))/Input!F527)*1000000000</f>
        <v>0.88129640438554202</v>
      </c>
      <c r="Y527" s="142">
        <f>X527*Input!X527/100</f>
        <v>3.2697809663453474E-3</v>
      </c>
      <c r="Z527" s="142">
        <f t="shared" si="1746"/>
        <v>2.1518736547409449E-4</v>
      </c>
      <c r="AA527" s="142">
        <f>Z527*Input!X527/100</f>
        <v>7.9838695395083276E-7</v>
      </c>
      <c r="AB527" s="143">
        <v>0</v>
      </c>
      <c r="AC527" s="143">
        <v>0</v>
      </c>
      <c r="AD527" s="142">
        <f>(((Input!G527*$L$4*0.000000001*Input!U527*(230/229))-((AB527*0.000000000000001)+(Input!G527*AC527*0.000000000000001)))/Input!F527)*1000000000000</f>
        <v>224.91987348406693</v>
      </c>
      <c r="AE527" s="142">
        <f>AD527*Input!V527/100</f>
        <v>0.46815331647870478</v>
      </c>
      <c r="AF527" s="142">
        <f t="shared" si="1747"/>
        <v>10.253764981227937</v>
      </c>
      <c r="AG527" s="142">
        <f>AF527*Input!V527/100</f>
        <v>2.1342418559981598E-2</v>
      </c>
      <c r="AH527" s="138">
        <f t="shared" si="1748"/>
        <v>47650.404374983365</v>
      </c>
      <c r="AI527" s="147">
        <f t="shared" si="1749"/>
        <v>202.71236154837322</v>
      </c>
      <c r="AJ527" s="144">
        <f t="shared" si="1750"/>
        <v>-1.8167524718467609</v>
      </c>
      <c r="AK527" s="147">
        <f t="shared" si="1751"/>
        <v>1.1976357515053786</v>
      </c>
      <c r="AL527" s="147">
        <f t="shared" si="1752"/>
        <v>1.0020580463097337</v>
      </c>
      <c r="AM527" s="147">
        <f t="shared" si="1753"/>
        <v>2.0870732768299548E-3</v>
      </c>
      <c r="AN527" s="138">
        <f>AF527/Q527</f>
        <v>1.0020580463097337</v>
      </c>
      <c r="AO527" s="142">
        <f t="shared" si="1754"/>
        <v>2.0870732768299548E-3</v>
      </c>
      <c r="AP527" s="138" t="str">
        <f t="shared" si="1755"/>
        <v>Out of range</v>
      </c>
      <c r="AQ527" s="138" t="e">
        <f t="shared" si="1756"/>
        <v>#VALUE!</v>
      </c>
      <c r="AR527" s="138" t="e">
        <f t="shared" si="1757"/>
        <v>#VALUE!</v>
      </c>
      <c r="AS527" s="146">
        <f t="shared" si="1758"/>
        <v>2.1029371302372784E-5</v>
      </c>
      <c r="AT527" s="146">
        <f t="shared" si="1759"/>
        <v>7.8039152581439623E-8</v>
      </c>
      <c r="AU527" s="138">
        <v>0.75</v>
      </c>
      <c r="AV527" s="138">
        <f t="shared" si="1760"/>
        <v>0.375</v>
      </c>
      <c r="AW527" s="138" t="str">
        <f t="shared" si="1761"/>
        <v>Out of range</v>
      </c>
      <c r="AX527" s="148">
        <f t="shared" si="1762"/>
        <v>0</v>
      </c>
      <c r="AY527" s="148" t="e">
        <f t="shared" si="1763"/>
        <v>#VALUE!</v>
      </c>
      <c r="AZ527" s="138" t="str">
        <f>Input!B527</f>
        <v>Hu1-13</v>
      </c>
      <c r="BA527" s="149">
        <f>Input!E527</f>
        <v>0</v>
      </c>
      <c r="BB527" s="138" t="e">
        <f t="shared" si="1764"/>
        <v>#VALUE!</v>
      </c>
      <c r="BC527" s="144" t="e">
        <f t="shared" si="1765"/>
        <v>#VALUE!</v>
      </c>
      <c r="BD527" s="138" t="e">
        <f t="shared" si="1766"/>
        <v>#VALUE!</v>
      </c>
      <c r="BE527" s="150" t="e">
        <f t="shared" si="1767"/>
        <v>#VALUE!</v>
      </c>
      <c r="BF527" s="151" t="e">
        <f t="shared" si="1768"/>
        <v>#VALUE!</v>
      </c>
      <c r="BG527" s="152"/>
      <c r="BH527" s="152"/>
      <c r="BI527" s="152"/>
      <c r="BJ527" s="152"/>
      <c r="BK527" s="152"/>
      <c r="BL527" s="152"/>
      <c r="BM527" s="156"/>
      <c r="BN527" s="152"/>
      <c r="BO527" s="152"/>
      <c r="BP527" s="152"/>
      <c r="BQ527" s="152"/>
      <c r="BR527" s="152"/>
      <c r="BS527" s="152"/>
      <c r="BT527" s="152"/>
      <c r="BU527" s="152"/>
      <c r="BV527" s="152"/>
      <c r="BW527" s="152"/>
      <c r="BX527" s="152"/>
      <c r="BY527" s="152"/>
      <c r="BZ527" s="152"/>
      <c r="CA527" s="152"/>
      <c r="CB527" s="152"/>
      <c r="CC527" s="152"/>
      <c r="CD527" s="152"/>
      <c r="CE527" s="152"/>
      <c r="CF527" s="152"/>
      <c r="CG527" s="152"/>
      <c r="CH527" s="152"/>
      <c r="CI527" s="152"/>
      <c r="CJ527" s="152"/>
      <c r="CK527" s="152"/>
      <c r="CL527" s="152"/>
      <c r="CM527" s="152"/>
      <c r="CN527" s="152"/>
      <c r="CO527" s="152"/>
      <c r="CP527" s="152"/>
      <c r="CQ527" s="152"/>
      <c r="CR527" s="152"/>
      <c r="CS527" s="152"/>
      <c r="CT527" s="152"/>
      <c r="CU527" s="152"/>
      <c r="CV527" s="152"/>
      <c r="CW527" s="152"/>
      <c r="CX527" s="152"/>
      <c r="CY527" s="152"/>
      <c r="CZ527" s="152"/>
      <c r="DA527" s="152"/>
      <c r="DB527" s="152"/>
      <c r="DC527" s="152"/>
      <c r="DD527" s="152"/>
      <c r="DE527" s="152"/>
    </row>
    <row r="528" spans="1:109" ht="15" customHeight="1" x14ac:dyDescent="0.2">
      <c r="A528" s="9">
        <f>Input!A528</f>
        <v>8753</v>
      </c>
      <c r="B528" s="9" t="str">
        <f>Input!B528</f>
        <v>KF21-2</v>
      </c>
      <c r="C528" s="9">
        <f>Input!O528</f>
        <v>1.8068372872014844</v>
      </c>
      <c r="D528" s="9">
        <f>C528*Input!P528/100</f>
        <v>6.6905107555526077E-3</v>
      </c>
      <c r="E528" s="11">
        <f>Input!M528</f>
        <v>1.8661238720199371</v>
      </c>
      <c r="F528" s="12">
        <f>E528*Input!N528/100</f>
        <v>1.0772362343891165E-4</v>
      </c>
      <c r="G528" s="13">
        <f t="shared" si="1743"/>
        <v>257.30115947410894</v>
      </c>
      <c r="H528" s="12">
        <f>G528*Input!L528/100</f>
        <v>0.13644968248680425</v>
      </c>
      <c r="I528" s="9">
        <v>0.3</v>
      </c>
      <c r="J528" s="21">
        <f>(((C528*$G$4*0.000000001*Input!G528*(234/233))-(I528*0.000000000000001))/Input!F528)*1000000000000</f>
        <v>68.741854118022374</v>
      </c>
      <c r="K528" s="9">
        <f>J528*Input!P528/100</f>
        <v>0.25454318304754492</v>
      </c>
      <c r="L528" s="14">
        <f t="shared" si="1744"/>
        <v>0.95064987460998784</v>
      </c>
      <c r="M528" s="22">
        <f>L528*Input!P528/100</f>
        <v>3.5201471963720921E-3</v>
      </c>
      <c r="N528" s="9">
        <v>5.0000000000000001E-3</v>
      </c>
      <c r="O528" s="21">
        <f>(((G528*$D$4*0.000000001*Input!G528*(238/236))-(N528*0.000000001))/Input!F528)*1000000</f>
        <v>0.98609349033332316</v>
      </c>
      <c r="P528" s="58">
        <f>O528*Input!N528/100</f>
        <v>5.6923104313138589E-5</v>
      </c>
      <c r="Q528" s="66">
        <f t="shared" si="1745"/>
        <v>0.73572354437046594</v>
      </c>
      <c r="R528" s="67">
        <f>Q528*Input!N528/100</f>
        <v>4.2470281441241187E-5</v>
      </c>
      <c r="S528" s="65">
        <f>Input!S528*0.0000028263/0.000000000155125</f>
        <v>1.290933963427179</v>
      </c>
      <c r="T528" s="9">
        <f>S528*Input!T528/100</f>
        <v>1.4033683751444137E-3</v>
      </c>
      <c r="U528" s="9">
        <f>S528*1/((U527+U529)/2)</f>
        <v>1.2924572711758253</v>
      </c>
      <c r="V528" s="9">
        <f>U528*Input!T528/100</f>
        <v>1.4050243559928744E-3</v>
      </c>
      <c r="W528" s="3">
        <v>3.0000000000000001E-3</v>
      </c>
      <c r="X528" s="21">
        <f>((($L$4*0.000000001*Input!G528/Input!W528*(232/229))-(W528*0.000000001))/Input!F528)*1000000000</f>
        <v>18.830181950721826</v>
      </c>
      <c r="Y528" s="21">
        <f>X528*Input!X528/100</f>
        <v>6.6477980259464997E-2</v>
      </c>
      <c r="Z528" s="21">
        <f t="shared" si="1746"/>
        <v>4.5977916455915016E-3</v>
      </c>
      <c r="AA528" s="21">
        <f>Z528*Input!X528/100</f>
        <v>1.6232020649224169E-5</v>
      </c>
      <c r="AB528" s="14">
        <v>0.05</v>
      </c>
      <c r="AC528" s="14">
        <v>0</v>
      </c>
      <c r="AD528" s="21">
        <f>(((Input!G528*$L$4*0.000000001*Input!U528*(230/229))-((AB528*0.000000000000001)+(Input!G528*AC528*0.000000000000001)))/Input!F528)*1000000000000</f>
        <v>16.028483288846488</v>
      </c>
      <c r="AE528" s="21">
        <f>AD528*Input!V528/100</f>
        <v>4.3911965102640893E-2</v>
      </c>
      <c r="AF528" s="21">
        <f t="shared" si="1747"/>
        <v>0.73071489016738134</v>
      </c>
      <c r="AG528" s="21">
        <f>AF528*Input!V528/100</f>
        <v>2.0018816614631365E-3</v>
      </c>
      <c r="AH528" s="9">
        <f t="shared" si="1748"/>
        <v>158.92736045749535</v>
      </c>
      <c r="AI528" s="3">
        <f t="shared" si="1749"/>
        <v>0.71019746753151247</v>
      </c>
      <c r="AJ528" s="22">
        <f t="shared" si="1750"/>
        <v>292.45727117582533</v>
      </c>
      <c r="AK528" s="3">
        <f t="shared" si="1751"/>
        <v>1.4050243559928743</v>
      </c>
      <c r="AL528" s="3">
        <f t="shared" si="1752"/>
        <v>0.99319220617389603</v>
      </c>
      <c r="AM528" s="3">
        <f t="shared" si="1753"/>
        <v>2.7215739142471326E-3</v>
      </c>
      <c r="AN528" s="9">
        <f>AL528*1/((AN527+AN529)/2)</f>
        <v>0.98069031438300669</v>
      </c>
      <c r="AO528" s="21">
        <f t="shared" si="1754"/>
        <v>2.6873158699679696E-3</v>
      </c>
      <c r="AP528" s="58">
        <f t="shared" si="1755"/>
        <v>142.62950000000001</v>
      </c>
      <c r="AQ528" s="58">
        <f t="shared" si="1756"/>
        <v>0.77059999999999995</v>
      </c>
      <c r="AR528" s="58">
        <f t="shared" si="1757"/>
        <v>0.54028093767418373</v>
      </c>
      <c r="AS528" s="67">
        <f t="shared" si="1758"/>
        <v>6.2493468922836751E-3</v>
      </c>
      <c r="AT528" s="67">
        <f t="shared" si="1759"/>
        <v>2.2065612164571895E-5</v>
      </c>
      <c r="AU528" s="58">
        <v>0.75</v>
      </c>
      <c r="AV528" s="58">
        <f t="shared" si="1760"/>
        <v>0.375</v>
      </c>
      <c r="AW528" s="58">
        <f t="shared" si="1761"/>
        <v>142.27289999999999</v>
      </c>
      <c r="AX528" s="57">
        <f t="shared" si="1762"/>
        <v>0.83400930080000002</v>
      </c>
      <c r="AY528" s="47">
        <f t="shared" si="1763"/>
        <v>0.84525365073218206</v>
      </c>
      <c r="AZ528" s="9" t="str">
        <f>Input!B528</f>
        <v>KF21-2</v>
      </c>
      <c r="BA528" s="48">
        <f>Input!E528</f>
        <v>0</v>
      </c>
      <c r="BB528" s="58">
        <f t="shared" si="1764"/>
        <v>437.21474067314807</v>
      </c>
      <c r="BC528" s="22">
        <f t="shared" si="1765"/>
        <v>2.3396741358548336</v>
      </c>
      <c r="BD528" s="9">
        <f t="shared" si="1766"/>
        <v>142214.9</v>
      </c>
      <c r="BE528" s="49">
        <f t="shared" si="1767"/>
        <v>422.62682536609105</v>
      </c>
      <c r="BF528" s="89">
        <f t="shared" si="1768"/>
        <v>0.59410727603934566</v>
      </c>
      <c r="BG528" s="85"/>
      <c r="BH528" s="85"/>
      <c r="BI528" s="85"/>
      <c r="BJ528" s="85"/>
      <c r="BK528" s="85"/>
      <c r="BL528" s="85"/>
      <c r="BM528" s="90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  <c r="CM528" s="85"/>
      <c r="CN528" s="85"/>
      <c r="CO528" s="85"/>
      <c r="CP528" s="85"/>
      <c r="CQ528" s="85"/>
      <c r="CR528" s="85"/>
      <c r="CS528" s="85"/>
      <c r="CT528" s="85"/>
      <c r="CU528" s="85"/>
      <c r="CV528" s="85"/>
      <c r="CW528" s="85"/>
      <c r="CX528" s="85"/>
      <c r="CY528" s="85"/>
      <c r="CZ528" s="85"/>
      <c r="DA528" s="85"/>
      <c r="DB528" s="85"/>
      <c r="DC528" s="85"/>
      <c r="DD528" s="85"/>
      <c r="DE528" s="85"/>
    </row>
    <row r="529" spans="1:109" s="155" customFormat="1" ht="15" customHeight="1" x14ac:dyDescent="0.2">
      <c r="A529" s="138">
        <f>Input!A529</f>
        <v>8717</v>
      </c>
      <c r="B529" s="138" t="str">
        <f>Input!B529</f>
        <v>Hu1-13</v>
      </c>
      <c r="C529" s="138">
        <f>Input!O529</f>
        <v>2.1184224164144676</v>
      </c>
      <c r="D529" s="138">
        <f>C529*Input!P529/100</f>
        <v>1.0488266993251972E-2</v>
      </c>
      <c r="E529" s="139">
        <f>Input!M529</f>
        <v>2.769115882549626</v>
      </c>
      <c r="F529" s="140">
        <f>E529*Input!N529/100</f>
        <v>2.2081735487776907E-4</v>
      </c>
      <c r="G529" s="141">
        <f t="shared" si="1743"/>
        <v>381.80569788594244</v>
      </c>
      <c r="H529" s="140">
        <f>G529*Input!L529/100</f>
        <v>4.2888991693927202E-2</v>
      </c>
      <c r="I529" s="138">
        <v>0</v>
      </c>
      <c r="J529" s="142">
        <f>(((C529*$G$4*0.000000001*Input!G529*(234/233))-(I529*0.000000000000001))/Input!F529)*1000000000000</f>
        <v>755.41235007255159</v>
      </c>
      <c r="K529" s="138">
        <f>J529*Input!P529/100</f>
        <v>3.740031429128686</v>
      </c>
      <c r="L529" s="143">
        <f t="shared" si="1744"/>
        <v>10.446803698985931</v>
      </c>
      <c r="M529" s="144">
        <f>L529*Input!P529/100</f>
        <v>5.1721916069273545E-2</v>
      </c>
      <c r="N529" s="138">
        <v>0</v>
      </c>
      <c r="O529" s="142">
        <f>(((G529*$D$4*0.000000001*Input!G529*(238/236))-(N529*0.000000001))/Input!F529)*1000000</f>
        <v>13.714847341321317</v>
      </c>
      <c r="P529" s="138">
        <f>O529*Input!N529/100</f>
        <v>1.0936618187587543E-3</v>
      </c>
      <c r="Q529" s="145">
        <f t="shared" si="1745"/>
        <v>10.23263635281276</v>
      </c>
      <c r="R529" s="146">
        <f>Q529*Input!N529/100</f>
        <v>8.1598018598404458E-4</v>
      </c>
      <c r="S529" s="144">
        <f>Input!S529*0.0000028263/0.000000000155125</f>
        <v>0.99945952522322701</v>
      </c>
      <c r="T529" s="138">
        <f>S529*Input!T529/100</f>
        <v>9.5782433257932359E-4</v>
      </c>
      <c r="U529" s="144">
        <f>S529</f>
        <v>0.99945952522322701</v>
      </c>
      <c r="V529" s="138">
        <f>U529*Input!T529/100</f>
        <v>9.5782433257932359E-4</v>
      </c>
      <c r="W529" s="147">
        <v>0</v>
      </c>
      <c r="X529" s="142">
        <f>((($L$4*0.000000001*Input!G529/Input!W529*(232/229))-(W529*0.000000001))/Input!F529)*1000000000</f>
        <v>0.89905902257232717</v>
      </c>
      <c r="Y529" s="142">
        <f>X529*Input!X529/100</f>
        <v>4.0366751007206722E-3</v>
      </c>
      <c r="Z529" s="142">
        <f t="shared" si="1746"/>
        <v>2.1952448859466537E-4</v>
      </c>
      <c r="AA529" s="142">
        <f>Z529*Input!X529/100</f>
        <v>9.856405584731635E-7</v>
      </c>
      <c r="AB529" s="143">
        <v>0</v>
      </c>
      <c r="AC529" s="143">
        <v>0</v>
      </c>
      <c r="AD529" s="142">
        <f>(((Input!G529*$L$4*0.000000001*Input!U529*(230/229))-((AB529*0.000000000000001)+(Input!G529*AC529*0.000000000000001)))/Input!F529)*1000000000000</f>
        <v>229.71723231378363</v>
      </c>
      <c r="AE529" s="142">
        <f>AD529*Input!V529/100</f>
        <v>0.80702596685767913</v>
      </c>
      <c r="AF529" s="142">
        <f t="shared" si="1747"/>
        <v>10.472469487897589</v>
      </c>
      <c r="AG529" s="142">
        <f>AF529*Input!V529/100</f>
        <v>3.6791122410501816E-2</v>
      </c>
      <c r="AH529" s="138">
        <f t="shared" si="1748"/>
        <v>47705.244890624374</v>
      </c>
      <c r="AI529" s="147">
        <f t="shared" si="1749"/>
        <v>271.96662693977254</v>
      </c>
      <c r="AJ529" s="144">
        <f t="shared" si="1750"/>
        <v>-0.54047477677299227</v>
      </c>
      <c r="AK529" s="147">
        <f t="shared" si="1751"/>
        <v>0.95782433257932353</v>
      </c>
      <c r="AL529" s="147">
        <f t="shared" si="1752"/>
        <v>1.023438059051019</v>
      </c>
      <c r="AM529" s="147">
        <f t="shared" si="1753"/>
        <v>3.5963946885240227E-3</v>
      </c>
      <c r="AN529" s="138">
        <f>AF529/Q529</f>
        <v>1.023438059051019</v>
      </c>
      <c r="AO529" s="142">
        <f t="shared" si="1754"/>
        <v>3.5963946885240227E-3</v>
      </c>
      <c r="AP529" s="138" t="str">
        <f t="shared" si="1755"/>
        <v>Out of range</v>
      </c>
      <c r="AQ529" s="138" t="e">
        <f t="shared" si="1756"/>
        <v>#VALUE!</v>
      </c>
      <c r="AR529" s="138" t="e">
        <f t="shared" si="1757"/>
        <v>#VALUE!</v>
      </c>
      <c r="AS529" s="146">
        <f t="shared" si="1758"/>
        <v>2.1453365586897086E-5</v>
      </c>
      <c r="AT529" s="146">
        <f t="shared" si="1759"/>
        <v>9.6338418184168924E-8</v>
      </c>
      <c r="AU529" s="138">
        <v>0.75</v>
      </c>
      <c r="AV529" s="138">
        <f t="shared" si="1760"/>
        <v>0.375</v>
      </c>
      <c r="AW529" s="138" t="str">
        <f t="shared" si="1761"/>
        <v>Out of range</v>
      </c>
      <c r="AX529" s="148">
        <f t="shared" si="1762"/>
        <v>0</v>
      </c>
      <c r="AY529" s="148" t="e">
        <f t="shared" si="1763"/>
        <v>#VALUE!</v>
      </c>
      <c r="AZ529" s="138" t="str">
        <f>Input!B529</f>
        <v>Hu1-13</v>
      </c>
      <c r="BA529" s="149">
        <f>Input!E529</f>
        <v>0</v>
      </c>
      <c r="BB529" s="138" t="e">
        <f t="shared" si="1764"/>
        <v>#VALUE!</v>
      </c>
      <c r="BC529" s="144" t="e">
        <f t="shared" si="1765"/>
        <v>#VALUE!</v>
      </c>
      <c r="BD529" s="138" t="e">
        <f t="shared" si="1766"/>
        <v>#VALUE!</v>
      </c>
      <c r="BE529" s="150" t="e">
        <f t="shared" si="1767"/>
        <v>#VALUE!</v>
      </c>
      <c r="BF529" s="151" t="e">
        <f t="shared" si="1768"/>
        <v>#VALUE!</v>
      </c>
      <c r="BG529" s="152"/>
      <c r="BH529" s="152"/>
      <c r="BI529" s="152"/>
      <c r="BJ529" s="152"/>
      <c r="BK529" s="152"/>
      <c r="BL529" s="152"/>
      <c r="BM529" s="156"/>
      <c r="BN529" s="152"/>
      <c r="BO529" s="152"/>
      <c r="BP529" s="152"/>
      <c r="BQ529" s="152"/>
      <c r="BR529" s="152"/>
      <c r="BS529" s="152"/>
      <c r="BT529" s="152"/>
      <c r="BU529" s="152"/>
      <c r="BV529" s="152"/>
      <c r="BW529" s="152"/>
      <c r="BX529" s="152"/>
      <c r="BY529" s="152"/>
      <c r="BZ529" s="152"/>
      <c r="CA529" s="152"/>
      <c r="CB529" s="152"/>
      <c r="CC529" s="152"/>
      <c r="CD529" s="152"/>
      <c r="CE529" s="152"/>
      <c r="CF529" s="152"/>
      <c r="CG529" s="152"/>
      <c r="CH529" s="152"/>
      <c r="CI529" s="152"/>
      <c r="CJ529" s="152"/>
      <c r="CK529" s="152"/>
      <c r="CL529" s="152"/>
      <c r="CM529" s="152"/>
      <c r="CN529" s="152"/>
      <c r="CO529" s="152"/>
      <c r="CP529" s="152"/>
      <c r="CQ529" s="152"/>
      <c r="CR529" s="152"/>
      <c r="CS529" s="152"/>
      <c r="CT529" s="152"/>
      <c r="CU529" s="152"/>
      <c r="CV529" s="152"/>
      <c r="CW529" s="152"/>
      <c r="CX529" s="152"/>
      <c r="CY529" s="152"/>
      <c r="CZ529" s="152"/>
      <c r="DA529" s="152"/>
      <c r="DB529" s="152"/>
      <c r="DC529" s="152"/>
      <c r="DD529" s="152"/>
      <c r="DE529" s="152"/>
    </row>
    <row r="530" spans="1:109" ht="15" customHeight="1" x14ac:dyDescent="0.2">
      <c r="A530" s="9">
        <f>Input!A530</f>
        <v>8754</v>
      </c>
      <c r="B530" s="9" t="str">
        <f>Input!B530</f>
        <v>KF21-3</v>
      </c>
      <c r="C530" s="9">
        <f>Input!O530</f>
        <v>1.4345626062790047</v>
      </c>
      <c r="D530" s="9">
        <f>C530*Input!P530/100</f>
        <v>3.4575169951530662E-3</v>
      </c>
      <c r="E530" s="11">
        <f>Input!M530</f>
        <v>1.5462210618131114</v>
      </c>
      <c r="F530" s="12">
        <f>E530*Input!N530/100</f>
        <v>6.7467376133913576E-5</v>
      </c>
      <c r="G530" s="13">
        <f t="shared" si="1743"/>
        <v>213.19296000279178</v>
      </c>
      <c r="H530" s="12">
        <f>G530*Input!L530/100</f>
        <v>5.1698532341200441E-2</v>
      </c>
      <c r="I530" s="9">
        <v>0.3</v>
      </c>
      <c r="J530" s="21">
        <f>(((C530*$G$4*0.000000001*Input!G530*(234/233))-(I530*0.000000000000001))/Input!F530)*1000000000000</f>
        <v>52.893534195379686</v>
      </c>
      <c r="K530" s="9">
        <f>J530*Input!P530/100</f>
        <v>0.12748157007144739</v>
      </c>
      <c r="L530" s="14">
        <f t="shared" si="1744"/>
        <v>0.73147913008261156</v>
      </c>
      <c r="M530" s="22">
        <f>L530*Input!P530/100</f>
        <v>1.7629774488688514E-3</v>
      </c>
      <c r="N530" s="9">
        <v>5.0000000000000001E-3</v>
      </c>
      <c r="O530" s="21">
        <f>(((G530*$D$4*0.000000001*Input!G530*(238/236))-(N530*0.000000001))/Input!F530)*1000000</f>
        <v>0.79182739347019726</v>
      </c>
      <c r="P530" s="58">
        <f>O530*Input!N530/100</f>
        <v>3.4550374398435959E-5</v>
      </c>
      <c r="Q530" s="66">
        <f t="shared" si="1745"/>
        <v>0.59078176883268918</v>
      </c>
      <c r="R530" s="67">
        <f>Q530*Input!N530/100</f>
        <v>2.5778006001389882E-5</v>
      </c>
      <c r="S530" s="65">
        <f>Input!S530*0.0000028263/0.000000000155125</f>
        <v>1.2376811121021223</v>
      </c>
      <c r="T530" s="9">
        <f>S530*Input!T530/100</f>
        <v>9.4507082522413935E-4</v>
      </c>
      <c r="U530" s="9">
        <f>S530*1/((U529+U531)/2)</f>
        <v>1.2380092472939859</v>
      </c>
      <c r="V530" s="9">
        <f>U530*Input!T530/100</f>
        <v>9.4532138329885451E-4</v>
      </c>
      <c r="W530" s="3">
        <v>3.0000000000000001E-3</v>
      </c>
      <c r="X530" s="21">
        <f>((($L$4*0.000000001*Input!G530/Input!W530*(232/229))-(W530*0.000000001))/Input!F530)*1000000000</f>
        <v>13.715978018519307</v>
      </c>
      <c r="Y530" s="21">
        <f>X530*Input!X530/100</f>
        <v>5.6708607091938507E-2</v>
      </c>
      <c r="Z530" s="21">
        <f t="shared" si="1746"/>
        <v>3.3490493777330343E-3</v>
      </c>
      <c r="AA530" s="21">
        <f>Z530*Input!X530/100</f>
        <v>1.3846619252154969E-5</v>
      </c>
      <c r="AB530" s="14">
        <v>0.05</v>
      </c>
      <c r="AC530" s="14">
        <v>0</v>
      </c>
      <c r="AD530" s="21">
        <f>(((Input!G530*$L$4*0.000000001*Input!U530*(230/229))-((AB530*0.000000000000001)+(Input!G530*AC530*0.000000000000001)))/Input!F530)*1000000000000</f>
        <v>11.526589724773528</v>
      </c>
      <c r="AE530" s="21">
        <f>AD530*Input!V530/100</f>
        <v>3.867613228013142E-2</v>
      </c>
      <c r="AF530" s="21">
        <f t="shared" si="1747"/>
        <v>0.52548020876081936</v>
      </c>
      <c r="AG530" s="21">
        <f>AF530*Input!V530/100</f>
        <v>1.7631877727845332E-3</v>
      </c>
      <c r="AH530" s="9">
        <f t="shared" si="1748"/>
        <v>156.90428820028805</v>
      </c>
      <c r="AI530" s="3">
        <f t="shared" si="1749"/>
        <v>0.83547117772751922</v>
      </c>
      <c r="AJ530" s="22">
        <f t="shared" si="1750"/>
        <v>238.00924729398588</v>
      </c>
      <c r="AK530" s="3">
        <f t="shared" si="1751"/>
        <v>0.94532138329885451</v>
      </c>
      <c r="AL530" s="3">
        <f t="shared" si="1752"/>
        <v>0.88946585098437014</v>
      </c>
      <c r="AM530" s="3">
        <f t="shared" si="1753"/>
        <v>2.9847516336582486E-3</v>
      </c>
      <c r="AN530" s="9">
        <f>AL530*1/((AN529+AN531)/2)</f>
        <v>0.87917876843116638</v>
      </c>
      <c r="AO530" s="21">
        <f t="shared" si="1754"/>
        <v>2.9502316052363907E-3</v>
      </c>
      <c r="AP530" s="58">
        <f t="shared" si="1755"/>
        <v>127.3954</v>
      </c>
      <c r="AQ530" s="58">
        <f t="shared" si="1756"/>
        <v>0.83199999999999996</v>
      </c>
      <c r="AR530" s="58">
        <f t="shared" si="1757"/>
        <v>0.65308480525984458</v>
      </c>
      <c r="AS530" s="67">
        <f t="shared" si="1758"/>
        <v>5.6688434789555825E-3</v>
      </c>
      <c r="AT530" s="67">
        <f t="shared" si="1759"/>
        <v>2.3439095562464684E-5</v>
      </c>
      <c r="AU530" s="58">
        <v>0.75</v>
      </c>
      <c r="AV530" s="58">
        <f t="shared" si="1760"/>
        <v>0.375</v>
      </c>
      <c r="AW530" s="58">
        <f t="shared" si="1761"/>
        <v>127.04859999999999</v>
      </c>
      <c r="AX530" s="57">
        <f t="shared" si="1762"/>
        <v>0.76823778330000003</v>
      </c>
      <c r="AY530" s="47">
        <f t="shared" si="1763"/>
        <v>0.81516147196943867</v>
      </c>
      <c r="AZ530" s="9" t="str">
        <f>Input!B530</f>
        <v>KF21-3</v>
      </c>
      <c r="BA530" s="48">
        <f>Input!E530</f>
        <v>0</v>
      </c>
      <c r="BB530" s="58">
        <f t="shared" si="1764"/>
        <v>340.8310790773815</v>
      </c>
      <c r="BC530" s="22">
        <f t="shared" si="1765"/>
        <v>1.5427825471045116</v>
      </c>
      <c r="BD530" s="9">
        <f t="shared" si="1766"/>
        <v>126990.59999999999</v>
      </c>
      <c r="BE530" s="49">
        <f t="shared" si="1767"/>
        <v>407.58073598471935</v>
      </c>
      <c r="BF530" s="89">
        <f t="shared" si="1768"/>
        <v>0.64161389576070782</v>
      </c>
      <c r="BG530" s="85"/>
      <c r="BH530" s="85"/>
      <c r="BI530" s="85"/>
      <c r="BJ530" s="85"/>
      <c r="BK530" s="85"/>
      <c r="BL530" s="85"/>
      <c r="BM530" s="90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s="155" customFormat="1" ht="15" customHeight="1" x14ac:dyDescent="0.2">
      <c r="A531" s="138">
        <f>Input!A531</f>
        <v>8717</v>
      </c>
      <c r="B531" s="138" t="str">
        <f>Input!B531</f>
        <v>Hu1-13</v>
      </c>
      <c r="C531" s="138">
        <f>Input!O531</f>
        <v>2.1267389676905237</v>
      </c>
      <c r="D531" s="138">
        <f>C531*Input!P531/100</f>
        <v>1.2055063445912305E-2</v>
      </c>
      <c r="E531" s="139">
        <f>Input!M531</f>
        <v>2.7688765282597583</v>
      </c>
      <c r="F531" s="140">
        <f>E531*Input!N531/100</f>
        <v>2.2286596125996604E-4</v>
      </c>
      <c r="G531" s="141">
        <f t="shared" si="1743"/>
        <v>381.77269571645547</v>
      </c>
      <c r="H531" s="140">
        <f>G531*Input!L531/100</f>
        <v>1.7134099859853744E-2</v>
      </c>
      <c r="I531" s="138">
        <v>0</v>
      </c>
      <c r="J531" s="142">
        <f>(((C531*$G$4*0.000000001*Input!G531*(234/233))-(I531*0.000000000000001))/Input!F531)*1000000000000</f>
        <v>758.37796519032315</v>
      </c>
      <c r="K531" s="138">
        <f>J531*Input!P531/100</f>
        <v>4.2987384090107925</v>
      </c>
      <c r="L531" s="143">
        <f t="shared" si="1744"/>
        <v>10.487816000385465</v>
      </c>
      <c r="M531" s="144">
        <f>L531*Input!P531/100</f>
        <v>5.9448427481909413E-2</v>
      </c>
      <c r="N531" s="138">
        <v>0</v>
      </c>
      <c r="O531" s="142">
        <f>(((G531*$D$4*0.000000001*Input!G531*(238/236))-(N531*0.000000001))/Input!F531)*1000000</f>
        <v>13.713661869970435</v>
      </c>
      <c r="P531" s="138">
        <f>O531*Input!N531/100</f>
        <v>1.1038081344009938E-3</v>
      </c>
      <c r="Q531" s="145">
        <f t="shared" si="1745"/>
        <v>10.231751873610158</v>
      </c>
      <c r="R531" s="146">
        <f>Q531*Input!N531/100</f>
        <v>8.2355034376298568E-4</v>
      </c>
      <c r="S531" s="144">
        <f>Input!S531*0.0000028263/0.000000000155125</f>
        <v>1.0000103734183527</v>
      </c>
      <c r="T531" s="138">
        <f>S531*Input!T531/100</f>
        <v>1.0020844467045593E-3</v>
      </c>
      <c r="U531" s="144">
        <f>S531</f>
        <v>1.0000103734183527</v>
      </c>
      <c r="V531" s="138">
        <f>U531*Input!T531/100</f>
        <v>1.0020844467045593E-3</v>
      </c>
      <c r="W531" s="147">
        <v>0</v>
      </c>
      <c r="X531" s="142">
        <f>((($L$4*0.000000001*Input!G531/Input!W531*(232/229))-(W531*0.000000001))/Input!F531)*1000000000</f>
        <v>0.92367957267028789</v>
      </c>
      <c r="Y531" s="142">
        <f>X531*Input!X531/100</f>
        <v>3.1910846651649759E-3</v>
      </c>
      <c r="Z531" s="142">
        <f t="shared" si="1746"/>
        <v>2.2553612246238439E-4</v>
      </c>
      <c r="AA531" s="142">
        <f>Z531*Input!X531/100</f>
        <v>7.79171568934747E-7</v>
      </c>
      <c r="AB531" s="143">
        <v>0</v>
      </c>
      <c r="AC531" s="143">
        <v>0</v>
      </c>
      <c r="AD531" s="142">
        <f>(((Input!G531*$L$4*0.000000001*Input!U531*(230/229))-((AB531*0.000000000000001)+(Input!G531*AC531*0.000000000000001)))/Input!F531)*1000000000000</f>
        <v>224.42881929033629</v>
      </c>
      <c r="AE531" s="142">
        <f>AD531*Input!V531/100</f>
        <v>0.55691836781529558</v>
      </c>
      <c r="AF531" s="142">
        <f t="shared" si="1747"/>
        <v>10.231378545482778</v>
      </c>
      <c r="AG531" s="142">
        <f>AF531*Input!V531/100</f>
        <v>2.5389086205900004E-2</v>
      </c>
      <c r="AH531" s="138">
        <f t="shared" si="1748"/>
        <v>45364.700047945531</v>
      </c>
      <c r="AI531" s="147">
        <f t="shared" si="1749"/>
        <v>192.96333143946964</v>
      </c>
      <c r="AJ531" s="144">
        <f t="shared" si="1750"/>
        <v>1.0373418352749297E-2</v>
      </c>
      <c r="AK531" s="147">
        <f t="shared" si="1751"/>
        <v>1.0020844467045593</v>
      </c>
      <c r="AL531" s="147">
        <f t="shared" si="1752"/>
        <v>0.99996351278529905</v>
      </c>
      <c r="AM531" s="147">
        <f t="shared" si="1753"/>
        <v>2.482706662462373E-3</v>
      </c>
      <c r="AN531" s="138">
        <f>AF531/Q531</f>
        <v>0.99996351278529905</v>
      </c>
      <c r="AO531" s="142">
        <f t="shared" si="1754"/>
        <v>2.482706662462373E-3</v>
      </c>
      <c r="AP531" s="138" t="str">
        <f t="shared" si="1755"/>
        <v>Out of range</v>
      </c>
      <c r="AQ531" s="138" t="e">
        <f t="shared" si="1756"/>
        <v>#VALUE!</v>
      </c>
      <c r="AR531" s="138" t="e">
        <f t="shared" si="1757"/>
        <v>#VALUE!</v>
      </c>
      <c r="AS531" s="146">
        <f t="shared" si="1758"/>
        <v>2.2042766991260756E-5</v>
      </c>
      <c r="AT531" s="146">
        <f t="shared" si="1759"/>
        <v>7.6172978019591094E-8</v>
      </c>
      <c r="AU531" s="138">
        <v>0.75</v>
      </c>
      <c r="AV531" s="138">
        <f t="shared" si="1760"/>
        <v>0.375</v>
      </c>
      <c r="AW531" s="138" t="str">
        <f t="shared" si="1761"/>
        <v>Out of range</v>
      </c>
      <c r="AX531" s="148">
        <f t="shared" si="1762"/>
        <v>371.33775858090002</v>
      </c>
      <c r="AY531" s="148" t="e">
        <f t="shared" si="1763"/>
        <v>#VALUE!</v>
      </c>
      <c r="AZ531" s="138" t="str">
        <f>Input!B531</f>
        <v>Hu1-13</v>
      </c>
      <c r="BA531" s="149">
        <f>Input!E531</f>
        <v>0</v>
      </c>
      <c r="BB531" s="138" t="e">
        <f t="shared" si="1764"/>
        <v>#VALUE!</v>
      </c>
      <c r="BC531" s="144" t="e">
        <f t="shared" si="1765"/>
        <v>#VALUE!</v>
      </c>
      <c r="BD531" s="138" t="e">
        <f t="shared" si="1766"/>
        <v>#VALUE!</v>
      </c>
      <c r="BE531" s="150" t="e">
        <f t="shared" si="1767"/>
        <v>#VALUE!</v>
      </c>
      <c r="BF531" s="151" t="e">
        <f t="shared" si="1768"/>
        <v>#VALUE!</v>
      </c>
      <c r="BG531" s="152"/>
      <c r="BH531" s="152"/>
      <c r="BI531" s="152"/>
      <c r="BJ531" s="152"/>
      <c r="BK531" s="152"/>
      <c r="BL531" s="152"/>
      <c r="BM531" s="156"/>
      <c r="BN531" s="152"/>
      <c r="BO531" s="152"/>
      <c r="BP531" s="152"/>
      <c r="BQ531" s="152"/>
      <c r="BR531" s="152"/>
      <c r="BS531" s="152"/>
      <c r="BT531" s="152"/>
      <c r="BU531" s="152"/>
      <c r="BV531" s="152"/>
      <c r="BW531" s="152"/>
      <c r="BX531" s="152"/>
      <c r="BY531" s="152"/>
      <c r="BZ531" s="152"/>
      <c r="CA531" s="152"/>
      <c r="CB531" s="152"/>
      <c r="CC531" s="152"/>
      <c r="CD531" s="152"/>
      <c r="CE531" s="152"/>
      <c r="CF531" s="152"/>
      <c r="CG531" s="152"/>
      <c r="CH531" s="152"/>
      <c r="CI531" s="152"/>
      <c r="CJ531" s="152"/>
      <c r="CK531" s="152"/>
      <c r="CL531" s="152"/>
      <c r="CM531" s="152"/>
      <c r="CN531" s="152"/>
      <c r="CO531" s="152"/>
      <c r="CP531" s="152"/>
      <c r="CQ531" s="152"/>
      <c r="CR531" s="152"/>
      <c r="CS531" s="152"/>
      <c r="CT531" s="152"/>
      <c r="CU531" s="152"/>
      <c r="CV531" s="152"/>
      <c r="CW531" s="152"/>
      <c r="CX531" s="152"/>
      <c r="CY531" s="152"/>
      <c r="CZ531" s="152"/>
      <c r="DA531" s="152"/>
      <c r="DB531" s="152"/>
      <c r="DC531" s="152"/>
      <c r="DD531" s="152"/>
      <c r="DE531" s="152"/>
    </row>
    <row r="532" spans="1:109" ht="15" customHeight="1" x14ac:dyDescent="0.2">
      <c r="A532" s="9">
        <f>Input!A532</f>
        <v>8755</v>
      </c>
      <c r="B532" s="9" t="str">
        <f>Input!B532</f>
        <v>KF21-4</v>
      </c>
      <c r="C532" s="9">
        <f>Input!O532</f>
        <v>1.3944557220802996</v>
      </c>
      <c r="D532" s="9">
        <f>C532*Input!P532/100</f>
        <v>3.7111447976141965E-3</v>
      </c>
      <c r="E532" s="11">
        <f>Input!M532</f>
        <v>1.3693863783069622</v>
      </c>
      <c r="F532" s="12">
        <f>E532*Input!N532/100</f>
        <v>4.4684153225314673E-4</v>
      </c>
      <c r="G532" s="13">
        <f t="shared" ref="G532:G533" si="1769">E532*137.88</f>
        <v>188.81099384096393</v>
      </c>
      <c r="H532" s="12">
        <f>G532*Input!L532/100</f>
        <v>4.7931778236500945E-2</v>
      </c>
      <c r="I532" s="9">
        <v>0.3</v>
      </c>
      <c r="J532" s="21">
        <f>(((C532*$G$4*0.000000001*Input!G532*(234/233))-(I532*0.000000000000001))/Input!F532)*1000000000000</f>
        <v>47.834967610368295</v>
      </c>
      <c r="K532" s="9">
        <f>J532*Input!P532/100</f>
        <v>0.12730593620170846</v>
      </c>
      <c r="L532" s="14">
        <f t="shared" ref="L532:L533" si="1770">(J532/234)*602200000000*0.0000028263/(365.2425*24*60)</f>
        <v>0.66152283123895605</v>
      </c>
      <c r="M532" s="22">
        <f>L532*Input!P532/100</f>
        <v>1.7605485601170595E-3</v>
      </c>
      <c r="N532" s="9">
        <v>5.0000000000000001E-3</v>
      </c>
      <c r="O532" s="21">
        <f>(((G532*$D$4*0.000000001*Input!G532*(238/236))-(N532*0.000000001))/Input!F532)*1000000</f>
        <v>0.65243901727354203</v>
      </c>
      <c r="P532" s="58">
        <f>O532*Input!N532/100</f>
        <v>2.1289597647428603E-4</v>
      </c>
      <c r="Q532" s="66">
        <f t="shared" ref="Q532:Q533" si="1771">(O532/238.05)*602200000000000000*0.00000000015512/(365.2425*24*60)</f>
        <v>0.48678421567494323</v>
      </c>
      <c r="R532" s="67">
        <f>Q532*Input!N532/100</f>
        <v>1.5884151343593952E-4</v>
      </c>
      <c r="S532" s="65">
        <f>Input!S532*0.0000028263/0.000000000155125</f>
        <v>1.3533496762593593</v>
      </c>
      <c r="T532" s="9">
        <f>S532*Input!T532/100</f>
        <v>1.4201036255614263E-3</v>
      </c>
      <c r="U532" s="9">
        <f>S532*1/((U531+U533)/2)</f>
        <v>1.3534788232940753</v>
      </c>
      <c r="V532" s="9">
        <f>U532*Input!T532/100</f>
        <v>1.4202391427713893E-3</v>
      </c>
      <c r="W532" s="3">
        <v>3.0000000000000001E-3</v>
      </c>
      <c r="X532" s="21">
        <f>((($L$4*0.000000001*Input!G532/Input!W532*(232/229))-(W532*0.000000001))/Input!F532)*1000000000</f>
        <v>4.7383724722207985</v>
      </c>
      <c r="Y532" s="21">
        <f>X532*Input!X532/100</f>
        <v>9.3332596574809031E-3</v>
      </c>
      <c r="Z532" s="21">
        <f t="shared" ref="Z532:Z533" si="1772">(X532/232)*6.022E+23*0.000000001*0.000000000049475/(365.2425*24*60)</f>
        <v>1.1569749789721178E-3</v>
      </c>
      <c r="AA532" s="21">
        <f>Z532*Input!X532/100</f>
        <v>2.2789149564036433E-6</v>
      </c>
      <c r="AB532" s="14">
        <v>0.05</v>
      </c>
      <c r="AC532" s="14">
        <v>0</v>
      </c>
      <c r="AD532" s="21">
        <f>(((Input!G532*$L$4*0.000000001*Input!U532*(230/229))-((AB532*0.000000000000001)+(Input!G532*AC532*0.000000000000001)))/Input!F532)*1000000000000</f>
        <v>10.289544512029593</v>
      </c>
      <c r="AE532" s="21">
        <f>AD532*Input!V532/100</f>
        <v>2.2533470039301361E-2</v>
      </c>
      <c r="AF532" s="21">
        <f t="shared" ref="AF532:AF533" si="1773">(AD532/230)*602200000000*0.0000091577/(365.2425*24*60)</f>
        <v>0.46908514377102883</v>
      </c>
      <c r="AG532" s="21">
        <f>AF532*Input!V532/100</f>
        <v>1.0272676327594712E-3</v>
      </c>
      <c r="AH532" s="9">
        <f t="shared" ref="AH532:AH533" si="1774">AF532/Z532</f>
        <v>405.4410443584307</v>
      </c>
      <c r="AI532" s="3">
        <f t="shared" ref="AI532:AI533" si="1775">AH532*SQRT((AG532/AF532)^2+(AA532/Z532)^2)</f>
        <v>1.1942025964648926</v>
      </c>
      <c r="AJ532" s="22">
        <f t="shared" ref="AJ532:AJ533" si="1776">(U532-1)*1000</f>
        <v>353.47882329407531</v>
      </c>
      <c r="AK532" s="3">
        <f t="shared" ref="AK532:AK533" si="1777">V532*1000</f>
        <v>1.4202391427713894</v>
      </c>
      <c r="AL532" s="3">
        <f t="shared" ref="AL532:AL533" si="1778">AF532/Q532</f>
        <v>0.96364082619364722</v>
      </c>
      <c r="AM532" s="3">
        <f t="shared" ref="AM532:AM533" si="1779">AL532*SQRT((R532/Q532)^2+(AG532/AF532)^2)</f>
        <v>2.1336121241452804E-3</v>
      </c>
      <c r="AN532" s="9">
        <f>AL532*1/((AN531+AN533)/2)</f>
        <v>0.96440282126759358</v>
      </c>
      <c r="AO532" s="21">
        <f t="shared" ref="AO532:AO533" si="1780">AN532*SQRT((R532/Q532)^2+(AG532/AF532)^2)</f>
        <v>2.1352992692766598E-3</v>
      </c>
      <c r="AP532" s="58">
        <f t="shared" ref="AP532:AP533" si="1781">ThU_Alter_Kombi(AN532,U532)</f>
        <v>125.7222</v>
      </c>
      <c r="AQ532" s="58">
        <f t="shared" ref="AQ532:AQ533" si="1782">Montealter(AN532,AO532,U532,V532)</f>
        <v>0.59250000000000003</v>
      </c>
      <c r="AR532" s="58">
        <f t="shared" ref="AR532:AR533" si="1783">(AQ532/AP532)*100</f>
        <v>0.47127714914311075</v>
      </c>
      <c r="AS532" s="67">
        <f t="shared" ref="AS532:AS533" si="1784">Z532/Q532</f>
        <v>2.3767717639897831E-3</v>
      </c>
      <c r="AT532" s="67">
        <f t="shared" ref="AT532:AT533" si="1785">AS532*SQRT((Y532/X532)^2+(P532/O532)^2)</f>
        <v>4.7453767989329384E-6</v>
      </c>
      <c r="AU532" s="58">
        <v>0.75</v>
      </c>
      <c r="AV532" s="58">
        <f t="shared" ref="AV532:AV533" si="1786">AU532/2</f>
        <v>0.375</v>
      </c>
      <c r="AW532" s="58">
        <f t="shared" ref="AW532:AW533" si="1787">marincorr_age(AN532,U532,AS532,AU532)</f>
        <v>125.59269999999999</v>
      </c>
      <c r="AX532" s="57">
        <f t="shared" ref="AX532:AX533" si="1788">marincorr_age_error(AN532, AO532, U532, V532, AS532, AT532, AU532, AV532)</f>
        <v>0.56193531210000003</v>
      </c>
      <c r="AY532" s="47">
        <f t="shared" ref="AY532:AY533" si="1789">SQRT(((AU532*EXP(-0.0000091577*AW532*1000))/(0.0000091577*(EXP(-0.0000091577*AW532*1000)+(AJ532/1000)*EXP(-(0.0000091577-0.0000028263)*AW532*1000)-AS532*AU532*EXP(-0.0000091577*AW532*1000))))^2*AT532^2+((AS532*EXP(-0.0000091577*AW532*1000))/(0.0000091577*(EXP(-0.0000091577*AW532*1000)+(AJ532/1000)*EXP(-(0.0000091577-0.0000028263)*AW532*1000)-AS532*AU532*EXP(-0.0000091577*AW532*1000))))^2*AV532^2+((0.0000091577/(0.0000091577-0.0000028263))*(EXP(-(0.0000091577-0.0000028263)*AW532*1000)-1)/(0.0000091577*(EXP(-0.0000091577*AW532*1000)+(AJ532/1000)*EXP(-(0.0000091577-0.0000028263)*AW532*1000)-AS532*AU532*EXP(-0.0000091577*AW532*1000))))^2*T532^2+(1/(0.0000091577*(EXP(-0.0000091577*AW532*1000)+(AJ532/1000)*EXP(-(0.0000091577-0.0000028263)*AW532*1000)-AS532*AU532*EXP(-0.0000091577*AW532*1000))))^2*AO532^2)/1000</f>
        <v>0.55806629746014169</v>
      </c>
      <c r="AZ532" s="9" t="str">
        <f>Input!B532</f>
        <v>KF21-4</v>
      </c>
      <c r="BA532" s="48">
        <f>Input!E532</f>
        <v>0</v>
      </c>
      <c r="BB532" s="58">
        <f t="shared" ref="BB532:BB533" si="1790">((U532-1)*EXP(0.0000028263*AW532*1000))*1000</f>
        <v>504.10582977261811</v>
      </c>
      <c r="BC532" s="22">
        <f t="shared" ref="BC532:BC533" si="1791">SQRT((EXP(0.0000028263*AW532*1000)*V532)^2+((U532-1)*0.0000028263*EXP(0.0000028263*AW532*1000)*AX532*1000)^2)*1000</f>
        <v>2.1779364137637334</v>
      </c>
      <c r="BD532" s="9">
        <f t="shared" ref="BD532:BD533" si="1792">AW532*1000-58</f>
        <v>125534.7</v>
      </c>
      <c r="BE532" s="49">
        <f t="shared" ref="BE532:BE533" si="1793">AY532/2*1000</f>
        <v>279.03314873007082</v>
      </c>
      <c r="BF532" s="89">
        <f t="shared" ref="BF532:BF533" si="1794">AY532/AW532*100</f>
        <v>0.44434612637529231</v>
      </c>
      <c r="BG532" s="85"/>
      <c r="BH532" s="85"/>
      <c r="BI532" s="85"/>
      <c r="BJ532" s="85"/>
      <c r="BK532" s="85"/>
      <c r="BL532" s="85"/>
      <c r="BM532" s="90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s="155" customFormat="1" ht="15" customHeight="1" x14ac:dyDescent="0.2">
      <c r="A533" s="138">
        <f>Input!A533</f>
        <v>8717</v>
      </c>
      <c r="B533" s="138" t="str">
        <f>Input!B533</f>
        <v>Hu1-13</v>
      </c>
      <c r="C533" s="138">
        <f>Input!O533</f>
        <v>2.1111435364600935</v>
      </c>
      <c r="D533" s="138">
        <f>C533*Input!P533/100</f>
        <v>9.061185522003393E-3</v>
      </c>
      <c r="E533" s="139">
        <f>Input!M533</f>
        <v>2.7691668916900958</v>
      </c>
      <c r="F533" s="140">
        <f>E533*Input!N533/100</f>
        <v>2.6148431707867363E-4</v>
      </c>
      <c r="G533" s="141">
        <f t="shared" si="1769"/>
        <v>381.81273102623038</v>
      </c>
      <c r="H533" s="140">
        <f>G533*Input!L533/100</f>
        <v>2.1078315915825409E-2</v>
      </c>
      <c r="I533" s="138">
        <v>0</v>
      </c>
      <c r="J533" s="142">
        <f>(((C533*$G$4*0.000000001*Input!G533*(234/233))-(I533*0.000000000000001))/Input!F533)*1000000000000</f>
        <v>752.8167601799862</v>
      </c>
      <c r="K533" s="138">
        <f>J533*Input!P533/100</f>
        <v>3.2311456849127107</v>
      </c>
      <c r="L533" s="143">
        <f t="shared" si="1770"/>
        <v>10.410908577482957</v>
      </c>
      <c r="M533" s="144">
        <f>L533*Input!P533/100</f>
        <v>4.4684396131287267E-2</v>
      </c>
      <c r="N533" s="138">
        <v>0</v>
      </c>
      <c r="O533" s="142">
        <f>(((G533*$D$4*0.000000001*Input!G533*(238/236))-(N533*0.000000001))/Input!F533)*1000000</f>
        <v>13.715099978843266</v>
      </c>
      <c r="P533" s="138">
        <f>O533*Input!N533/100</f>
        <v>1.2950767114815384E-3</v>
      </c>
      <c r="Q533" s="145">
        <f t="shared" si="1771"/>
        <v>10.232824845460678</v>
      </c>
      <c r="R533" s="146">
        <f>Q533*Input!N533/100</f>
        <v>9.6625567224946298E-4</v>
      </c>
      <c r="S533" s="144">
        <f>Input!S533*0.0000028263/0.000000000155125</f>
        <v>0.99979878941080513</v>
      </c>
      <c r="T533" s="138">
        <f>S533*Input!T533/100</f>
        <v>1.0548329283034275E-3</v>
      </c>
      <c r="U533" s="144">
        <f>S533</f>
        <v>0.99979878941080513</v>
      </c>
      <c r="V533" s="138">
        <f>U533*Input!T533/100</f>
        <v>1.0548329283034275E-3</v>
      </c>
      <c r="W533" s="147">
        <v>0</v>
      </c>
      <c r="X533" s="142">
        <f>((($L$4*0.000000001*Input!G533/Input!W533*(232/229))-(W533*0.000000001))/Input!F533)*1000000000</f>
        <v>0.91694901790653016</v>
      </c>
      <c r="Y533" s="142">
        <f>X533*Input!X533/100</f>
        <v>2.5833041442267467E-3</v>
      </c>
      <c r="Z533" s="142">
        <f t="shared" si="1772"/>
        <v>2.238927135700017E-4</v>
      </c>
      <c r="AA533" s="142">
        <f>Z533*Input!X533/100</f>
        <v>6.3076895610625457E-7</v>
      </c>
      <c r="AB533" s="143">
        <v>0</v>
      </c>
      <c r="AC533" s="143">
        <v>0</v>
      </c>
      <c r="AD533" s="142">
        <f>(((Input!G533*$L$4*0.000000001*Input!U533*(230/229))-((AB533*0.000000000000001)+(Input!G533*AC533*0.000000000000001)))/Input!F533)*1000000000000</f>
        <v>224.11403226903701</v>
      </c>
      <c r="AE533" s="142">
        <f>AD533*Input!V533/100</f>
        <v>0.40733753626964037</v>
      </c>
      <c r="AF533" s="142">
        <f t="shared" si="1773"/>
        <v>10.217027869904204</v>
      </c>
      <c r="AG533" s="142">
        <f>AF533*Input!V533/100</f>
        <v>1.8569916923046725E-2</v>
      </c>
      <c r="AH533" s="138">
        <f t="shared" si="1774"/>
        <v>45633.588101158886</v>
      </c>
      <c r="AI533" s="147">
        <f t="shared" si="1775"/>
        <v>152.99542268033645</v>
      </c>
      <c r="AJ533" s="144">
        <f t="shared" si="1776"/>
        <v>-0.20121058919486678</v>
      </c>
      <c r="AK533" s="147">
        <f t="shared" si="1777"/>
        <v>1.0548329283034275</v>
      </c>
      <c r="AL533" s="147">
        <f t="shared" si="1778"/>
        <v>0.99845624489864282</v>
      </c>
      <c r="AM533" s="147">
        <f t="shared" si="1779"/>
        <v>1.8171874860703928E-3</v>
      </c>
      <c r="AN533" s="138">
        <f>AF533/Q533</f>
        <v>0.99845624489864282</v>
      </c>
      <c r="AO533" s="142">
        <f t="shared" si="1780"/>
        <v>1.8171874860703928E-3</v>
      </c>
      <c r="AP533" s="138">
        <f t="shared" si="1781"/>
        <v>729.4579</v>
      </c>
      <c r="AQ533" s="138" t="e">
        <f t="shared" si="1782"/>
        <v>#VALUE!</v>
      </c>
      <c r="AR533" s="138" t="e">
        <f t="shared" si="1783"/>
        <v>#VALUE!</v>
      </c>
      <c r="AS533" s="146">
        <f t="shared" si="1784"/>
        <v>2.1879853994502934E-5</v>
      </c>
      <c r="AT533" s="146">
        <f t="shared" si="1785"/>
        <v>6.1676337414792174E-8</v>
      </c>
      <c r="AU533" s="138">
        <v>0.75</v>
      </c>
      <c r="AV533" s="138">
        <f t="shared" si="1786"/>
        <v>0.375</v>
      </c>
      <c r="AW533" s="138">
        <f t="shared" si="1787"/>
        <v>729.45609999999999</v>
      </c>
      <c r="AX533" s="148">
        <f t="shared" si="1788"/>
        <v>334.35763956699998</v>
      </c>
      <c r="AY533" s="148">
        <f t="shared" si="1789"/>
        <v>205.8437488601796</v>
      </c>
      <c r="AZ533" s="138" t="str">
        <f>Input!B533</f>
        <v>Hu1-13</v>
      </c>
      <c r="BA533" s="149">
        <f>Input!E533</f>
        <v>0</v>
      </c>
      <c r="BB533" s="138">
        <f t="shared" si="1790"/>
        <v>-1.5813178212479539</v>
      </c>
      <c r="BC533" s="144">
        <f t="shared" si="1791"/>
        <v>8.4235590460721799</v>
      </c>
      <c r="BD533" s="138">
        <f t="shared" si="1792"/>
        <v>729398.1</v>
      </c>
      <c r="BE533" s="150">
        <f t="shared" si="1793"/>
        <v>102921.8744300898</v>
      </c>
      <c r="BF533" s="151">
        <f t="shared" si="1794"/>
        <v>28.21879875432937</v>
      </c>
      <c r="BG533" s="152"/>
      <c r="BH533" s="152"/>
      <c r="BI533" s="152"/>
      <c r="BJ533" s="152"/>
      <c r="BK533" s="152"/>
      <c r="BL533" s="152"/>
      <c r="BM533" s="156"/>
      <c r="BN533" s="152"/>
      <c r="BO533" s="152"/>
      <c r="BP533" s="152"/>
      <c r="BQ533" s="152"/>
      <c r="BR533" s="152"/>
      <c r="BS533" s="152"/>
      <c r="BT533" s="152"/>
      <c r="BU533" s="152"/>
      <c r="BV533" s="152"/>
      <c r="BW533" s="152"/>
      <c r="BX533" s="152"/>
      <c r="BY533" s="152"/>
      <c r="BZ533" s="152"/>
      <c r="CA533" s="152"/>
      <c r="CB533" s="152"/>
      <c r="CC533" s="152"/>
      <c r="CD533" s="152"/>
      <c r="CE533" s="152"/>
      <c r="CF533" s="152"/>
      <c r="CG533" s="152"/>
      <c r="CH533" s="152"/>
      <c r="CI533" s="152"/>
      <c r="CJ533" s="152"/>
      <c r="CK533" s="152"/>
      <c r="CL533" s="152"/>
      <c r="CM533" s="152"/>
      <c r="CN533" s="152"/>
      <c r="CO533" s="152"/>
      <c r="CP533" s="152"/>
      <c r="CQ533" s="152"/>
      <c r="CR533" s="152"/>
      <c r="CS533" s="152"/>
      <c r="CT533" s="152"/>
      <c r="CU533" s="152"/>
      <c r="CV533" s="152"/>
      <c r="CW533" s="152"/>
      <c r="CX533" s="152"/>
      <c r="CY533" s="152"/>
      <c r="CZ533" s="152"/>
      <c r="DA533" s="152"/>
      <c r="DB533" s="152"/>
      <c r="DC533" s="152"/>
      <c r="DD533" s="152"/>
      <c r="DE533" s="152"/>
    </row>
    <row r="534" spans="1:109" x14ac:dyDescent="0.2">
      <c r="A534" s="85"/>
      <c r="B534" s="85"/>
      <c r="C534" s="85"/>
      <c r="D534" s="85"/>
      <c r="E534" s="86"/>
      <c r="F534" s="85"/>
      <c r="G534" s="87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8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s="155" customFormat="1" ht="15" customHeight="1" x14ac:dyDescent="0.2">
      <c r="A535" s="138">
        <f>Input!A535</f>
        <v>8717</v>
      </c>
      <c r="B535" s="138" t="str">
        <f>Input!B535</f>
        <v>Hu1-13</v>
      </c>
      <c r="C535" s="138">
        <f>Input!O535</f>
        <v>2.103268680099931</v>
      </c>
      <c r="D535" s="138">
        <f>C535*Input!P535/100</f>
        <v>1.2848594910620646E-2</v>
      </c>
      <c r="E535" s="139">
        <f>Input!M535</f>
        <v>2.7685572327866579</v>
      </c>
      <c r="F535" s="140">
        <f>E535*Input!N535/100</f>
        <v>2.5195982052728235E-4</v>
      </c>
      <c r="G535" s="141">
        <f t="shared" ref="G535:G543" si="1795">E535*137.88</f>
        <v>381.72867125662435</v>
      </c>
      <c r="H535" s="140">
        <f>G535*Input!L535/100</f>
        <v>1.8443838441890369E-2</v>
      </c>
      <c r="I535" s="138">
        <v>0</v>
      </c>
      <c r="J535" s="142">
        <f>(((C535*$G$4*0.000000001*Input!G535*(234/233))-(I535*0.000000000000001))/Input!F535)*1000000000000</f>
        <v>750.00864990725654</v>
      </c>
      <c r="K535" s="138">
        <f>J535*Input!P535/100</f>
        <v>4.5817053300398989</v>
      </c>
      <c r="L535" s="143">
        <f t="shared" ref="L535:L543" si="1796">(J535/234)*602200000000*0.0000028263/(365.2425*24*60)</f>
        <v>10.372074453601483</v>
      </c>
      <c r="M535" s="144">
        <f>L535*Input!P535/100</f>
        <v>6.3361654313604215E-2</v>
      </c>
      <c r="N535" s="138">
        <v>0</v>
      </c>
      <c r="O535" s="142">
        <f>(((G535*$D$4*0.000000001*Input!G535*(238/236))-(N535*0.000000001))/Input!F535)*1000000</f>
        <v>13.712080466787588</v>
      </c>
      <c r="P535" s="138">
        <f>O535*Input!N535/100</f>
        <v>1.2479038874663154E-3</v>
      </c>
      <c r="Q535" s="145">
        <f t="shared" ref="Q535:Q543" si="1797">(O535/238.05)*602200000000000000*0.00000000015512/(365.2425*24*60)</f>
        <v>10.230571989992459</v>
      </c>
      <c r="R535" s="146">
        <f>Q535*Input!N535/100</f>
        <v>9.3106006694158026E-4</v>
      </c>
      <c r="S535" s="144">
        <f>Input!S535*0.0000028263/0.000000000155125</f>
        <v>1.0002513997965472</v>
      </c>
      <c r="T535" s="138">
        <f>S535*Input!T535/100</f>
        <v>1.0005910045162345E-3</v>
      </c>
      <c r="U535" s="144">
        <f>S535</f>
        <v>1.0002513997965472</v>
      </c>
      <c r="V535" s="138">
        <f>U535*Input!T535/100</f>
        <v>1.0005910045162345E-3</v>
      </c>
      <c r="W535" s="147">
        <v>0</v>
      </c>
      <c r="X535" s="142">
        <f>((($L$4*0.000000001*Input!G535/Input!W535*(232/229))-(W535*0.000000001))/Input!F535)*1000000000</f>
        <v>0.92139331192490259</v>
      </c>
      <c r="Y535" s="142">
        <f>X535*Input!X535/100</f>
        <v>5.5850651862567038E-3</v>
      </c>
      <c r="Z535" s="142">
        <f t="shared" ref="Z535:Z543" si="1798">(X535/232)*6.022E+23*0.000000001*0.000000000049475/(365.2425*24*60)</f>
        <v>2.2497788300499167E-4</v>
      </c>
      <c r="AA535" s="142">
        <f>Z535*Input!X535/100</f>
        <v>1.363713113375978E-6</v>
      </c>
      <c r="AB535" s="143">
        <v>0</v>
      </c>
      <c r="AC535" s="143">
        <v>0</v>
      </c>
      <c r="AD535" s="142">
        <f>(((Input!G535*$L$4*0.000000001*Input!U535*(230/229))-((AB535*0.000000000000001)+(Input!G535*AC535*0.000000000000001)))/Input!F535)*1000000000000</f>
        <v>223.28370900481374</v>
      </c>
      <c r="AE535" s="142">
        <f>AD535*Input!V535/100</f>
        <v>0.5223585476631698</v>
      </c>
      <c r="AF535" s="142">
        <f t="shared" ref="AF535:AF543" si="1799">(AD535/230)*602200000000*0.0000091577/(365.2425*24*60)</f>
        <v>10.179174658100782</v>
      </c>
      <c r="AG535" s="142">
        <f>AF535*Input!V535/100</f>
        <v>2.3813555026088517E-2</v>
      </c>
      <c r="AH535" s="138">
        <f t="shared" ref="AH535:AH543" si="1800">AF535/Z535</f>
        <v>45245.223762172805</v>
      </c>
      <c r="AI535" s="147">
        <f t="shared" ref="AI535:AI543" si="1801">AH535*SQRT((AG535/AF535)^2+(AA535/Z535)^2)</f>
        <v>293.97307963832679</v>
      </c>
      <c r="AJ535" s="144">
        <f t="shared" ref="AJ535:AJ543" si="1802">(U535-1)*1000</f>
        <v>0.25139979654720257</v>
      </c>
      <c r="AK535" s="147">
        <f t="shared" ref="AK535:AK543" si="1803">V535*1000</f>
        <v>1.0005910045162345</v>
      </c>
      <c r="AL535" s="147">
        <f t="shared" ref="AL535:AL543" si="1804">AF535/Q535</f>
        <v>0.99497610378559931</v>
      </c>
      <c r="AM535" s="147">
        <f t="shared" ref="AM535:AM543" si="1805">AL535*SQRT((R535/Q535)^2+(AG535/AF535)^2)</f>
        <v>2.3294461993558762E-3</v>
      </c>
      <c r="AN535" s="138">
        <f>AF535/Q535</f>
        <v>0.99497610378559931</v>
      </c>
      <c r="AO535" s="142">
        <f t="shared" ref="AO535:AO543" si="1806">AN535*SQRT((R535/Q535)^2+(AG535/AF535)^2)</f>
        <v>2.3294461993558762E-3</v>
      </c>
      <c r="AP535" s="138">
        <f t="shared" ref="AP535:AP543" si="1807">ThU_Alter_Kombi(AN535,U535)</f>
        <v>570.61149999999998</v>
      </c>
      <c r="AQ535" s="138" t="e">
        <f t="shared" ref="AQ535:AQ543" si="1808">Montealter(AN535,AO535,U535,V535)</f>
        <v>#VALUE!</v>
      </c>
      <c r="AR535" s="138" t="e">
        <f t="shared" ref="AR535:AR543" si="1809">(AQ535/AP535)*100</f>
        <v>#VALUE!</v>
      </c>
      <c r="AS535" s="146">
        <f t="shared" ref="AS535:AS543" si="1810">Z535/Q535</f>
        <v>2.1990743354825609E-5</v>
      </c>
      <c r="AT535" s="146">
        <f t="shared" ref="AT535:AT543" si="1811">AS535*SQRT((Y535/X535)^2+(P535/O535)^2)</f>
        <v>1.3331285963298199E-7</v>
      </c>
      <c r="AU535" s="138">
        <v>0.75</v>
      </c>
      <c r="AV535" s="138">
        <f t="shared" ref="AV535:AV543" si="1812">AU535/2</f>
        <v>0.375</v>
      </c>
      <c r="AW535" s="138">
        <f t="shared" ref="AW535:AW543" si="1813">marincorr_age(AN535,U535,AS535,AU535)</f>
        <v>570.60969999999998</v>
      </c>
      <c r="AX535" s="148">
        <f t="shared" ref="AX535:AX543" si="1814">marincorr_age_error(AN535, AO535, U535, V535, AS535, AT535, AU535, AV535)</f>
        <v>116.4585746951</v>
      </c>
      <c r="AY535" s="148">
        <f t="shared" ref="AY535:AY543" si="1815">SQRT(((AU535*EXP(-0.0000091577*AW535*1000))/(0.0000091577*(EXP(-0.0000091577*AW535*1000)+(AJ535/1000)*EXP(-(0.0000091577-0.0000028263)*AW535*1000)-AS535*AU535*EXP(-0.0000091577*AW535*1000))))^2*AT535^2+((AS535*EXP(-0.0000091577*AW535*1000))/(0.0000091577*(EXP(-0.0000091577*AW535*1000)+(AJ535/1000)*EXP(-(0.0000091577-0.0000028263)*AW535*1000)-AS535*AU535*EXP(-0.0000091577*AW535*1000))))^2*AV535^2+((0.0000091577/(0.0000091577-0.0000028263))*(EXP(-(0.0000091577-0.0000028263)*AW535*1000)-1)/(0.0000091577*(EXP(-0.0000091577*AW535*1000)+(AJ535/1000)*EXP(-(0.0000091577-0.0000028263)*AW535*1000)-AS535*AU535*EXP(-0.0000091577*AW535*1000))))^2*T535^2+(1/(0.0000091577*(EXP(-0.0000091577*AW535*1000)+(AJ535/1000)*EXP(-(0.0000091577-0.0000028263)*AW535*1000)-AS535*AU535*EXP(-0.0000091577*AW535*1000))))^2*AO535^2)/1000</f>
        <v>55.202367137998415</v>
      </c>
      <c r="AZ535" s="138" t="str">
        <f>Input!B535</f>
        <v>Hu1-13</v>
      </c>
      <c r="BA535" s="149">
        <f>Input!E535</f>
        <v>0</v>
      </c>
      <c r="BB535" s="138">
        <f t="shared" ref="BB535:BB543" si="1816">((U535-1)*EXP(0.0000028263*AW535*1000))*1000</f>
        <v>1.2611240204316889</v>
      </c>
      <c r="BC535" s="144">
        <f t="shared" ref="BC535:BC543" si="1817">SQRT((EXP(0.0000028263*AW535*1000)*V535)^2+((U535-1)*0.0000028263*EXP(0.0000028263*AW535*1000)*AX535*1000)^2)*1000</f>
        <v>5.0365076361422565</v>
      </c>
      <c r="BD535" s="138">
        <f t="shared" ref="BD535:BD543" si="1818">AW535*1000-58</f>
        <v>570551.69999999995</v>
      </c>
      <c r="BE535" s="150">
        <f t="shared" ref="BE535:BE543" si="1819">AY535/2*1000</f>
        <v>27601.183568999208</v>
      </c>
      <c r="BF535" s="151">
        <f t="shared" ref="BF535:BF543" si="1820">AY535/AW535*100</f>
        <v>9.6742777309951826</v>
      </c>
      <c r="BG535" s="152"/>
      <c r="BH535" s="152"/>
      <c r="BI535" s="152"/>
      <c r="BJ535" s="152"/>
      <c r="BK535" s="152"/>
      <c r="BL535" s="152"/>
      <c r="BM535" s="156"/>
      <c r="BN535" s="152"/>
      <c r="BO535" s="152"/>
      <c r="BP535" s="152"/>
      <c r="BQ535" s="152"/>
      <c r="BR535" s="152"/>
      <c r="BS535" s="152"/>
      <c r="BT535" s="152"/>
      <c r="BU535" s="152"/>
      <c r="BV535" s="152"/>
      <c r="BW535" s="152"/>
      <c r="BX535" s="152"/>
      <c r="BY535" s="152"/>
      <c r="BZ535" s="152"/>
      <c r="CA535" s="152"/>
      <c r="CB535" s="152"/>
      <c r="CC535" s="152"/>
      <c r="CD535" s="152"/>
      <c r="CE535" s="152"/>
      <c r="CF535" s="152"/>
      <c r="CG535" s="152"/>
      <c r="CH535" s="152"/>
      <c r="CI535" s="152"/>
      <c r="CJ535" s="152"/>
      <c r="CK535" s="152"/>
      <c r="CL535" s="152"/>
      <c r="CM535" s="152"/>
      <c r="CN535" s="152"/>
      <c r="CO535" s="152"/>
      <c r="CP535" s="152"/>
      <c r="CQ535" s="152"/>
      <c r="CR535" s="152"/>
      <c r="CS535" s="152"/>
      <c r="CT535" s="152"/>
      <c r="CU535" s="152"/>
      <c r="CV535" s="152"/>
      <c r="CW535" s="152"/>
      <c r="CX535" s="152"/>
      <c r="CY535" s="152"/>
      <c r="CZ535" s="152"/>
      <c r="DA535" s="152"/>
      <c r="DB535" s="152"/>
      <c r="DC535" s="152"/>
      <c r="DD535" s="152"/>
      <c r="DE535" s="152"/>
    </row>
    <row r="536" spans="1:109" ht="15" customHeight="1" x14ac:dyDescent="0.2">
      <c r="A536" s="9">
        <f>Input!A536</f>
        <v>8794</v>
      </c>
      <c r="B536" s="9" t="str">
        <f>Input!B536</f>
        <v>EH17-06 S Dreikönig</v>
      </c>
      <c r="C536" s="9">
        <f>Input!O536</f>
        <v>0.46132070682983778</v>
      </c>
      <c r="D536" s="9">
        <f>C536*Input!P536/100</f>
        <v>1.5336892025068958E-3</v>
      </c>
      <c r="E536" s="11">
        <f>Input!M536</f>
        <v>0.30320877883882608</v>
      </c>
      <c r="F536" s="12">
        <f>E536*Input!N536/100</f>
        <v>2.7010690149056343E-5</v>
      </c>
      <c r="G536" s="13">
        <f t="shared" si="1795"/>
        <v>41.806426426297335</v>
      </c>
      <c r="H536" s="12">
        <f>G536*Input!L536/100</f>
        <v>4.4546120372341716E-3</v>
      </c>
      <c r="I536" s="9">
        <v>0.3</v>
      </c>
      <c r="J536" s="21">
        <f>(((C536*$G$4*0.000000001*Input!G536*(234/233))-(I536*0.000000000000001))/Input!F536)*1000000000000</f>
        <v>18.510917620463058</v>
      </c>
      <c r="K536" s="9">
        <f>J536*Input!P536/100</f>
        <v>6.154068972557681E-2</v>
      </c>
      <c r="L536" s="14">
        <f t="shared" si="1796"/>
        <v>0.25599253526965066</v>
      </c>
      <c r="M536" s="22">
        <f>L536*Input!P536/100</f>
        <v>8.5106300552480435E-4</v>
      </c>
      <c r="N536" s="9">
        <v>5.0000000000000001E-3</v>
      </c>
      <c r="O536" s="21">
        <f>(((G536*$D$4*0.000000001*Input!G536*(238/236))-(N536*0.000000001))/Input!F536)*1000000</f>
        <v>0.16896123608255478</v>
      </c>
      <c r="P536" s="58">
        <f>O536*Input!N536/100</f>
        <v>1.505154175451286E-5</v>
      </c>
      <c r="Q536" s="66">
        <f t="shared" si="1797"/>
        <v>0.12606183966375534</v>
      </c>
      <c r="R536" s="67">
        <f>Q536*Input!N536/100</f>
        <v>1.1229942958174343E-5</v>
      </c>
      <c r="S536" s="65">
        <f>Input!S536*0.0000028263/0.000000000155125</f>
        <v>2.03373309001159</v>
      </c>
      <c r="T536" s="9">
        <f>S536*Input!T536/100</f>
        <v>5.0531760953992809E-3</v>
      </c>
      <c r="U536" s="9">
        <f>S536*1/((U535+U537)/2)</f>
        <v>2.0332219384299335</v>
      </c>
      <c r="V536" s="9">
        <f>U536*Input!T536/100</f>
        <v>5.0519060472468281E-3</v>
      </c>
      <c r="W536" s="3">
        <v>3.0000000000000001E-3</v>
      </c>
      <c r="X536" s="21">
        <f>((($L$4*0.000000001*Input!G536/Input!W536*(232/229))-(W536*0.000000001))/Input!F536)*1000000000</f>
        <v>76.924924975351104</v>
      </c>
      <c r="Y536" s="21">
        <f>X536*Input!X536/100</f>
        <v>0.16150729451782644</v>
      </c>
      <c r="Z536" s="21">
        <f t="shared" si="1798"/>
        <v>1.8782865631092025E-2</v>
      </c>
      <c r="AA536" s="21">
        <f>Z536*Input!X536/100</f>
        <v>3.9435460123511081E-5</v>
      </c>
      <c r="AB536" s="14">
        <v>0.05</v>
      </c>
      <c r="AC536" s="14">
        <v>0</v>
      </c>
      <c r="AD536" s="21">
        <f>(((Input!G536*$L$4*0.000000001*Input!U536*(230/229))-((AB536*0.000000000000001)+(Input!G536*AC536*0.000000000000001)))/Input!F536)*1000000000000</f>
        <v>0.88497990331581844</v>
      </c>
      <c r="AE536" s="21">
        <f>AD536*Input!V536/100</f>
        <v>4.0657833139004064E-3</v>
      </c>
      <c r="AF536" s="21">
        <f t="shared" si="1799"/>
        <v>4.0344927289642299E-2</v>
      </c>
      <c r="AG536" s="21">
        <f>AF536*Input!V536/100</f>
        <v>1.8535305893405685E-4</v>
      </c>
      <c r="AH536" s="9">
        <f t="shared" si="1800"/>
        <v>2.1479644310960588</v>
      </c>
      <c r="AI536" s="3">
        <f t="shared" si="1801"/>
        <v>1.0849846531355452E-2</v>
      </c>
      <c r="AJ536" s="22">
        <f t="shared" si="1802"/>
        <v>1033.2219384299335</v>
      </c>
      <c r="AK536" s="3">
        <f t="shared" si="1803"/>
        <v>5.0519060472468285</v>
      </c>
      <c r="AL536" s="3">
        <f t="shared" si="1804"/>
        <v>0.32004076251190922</v>
      </c>
      <c r="AM536" s="3">
        <f t="shared" si="1805"/>
        <v>1.4706107795235438E-3</v>
      </c>
      <c r="AN536" s="9">
        <f>AL536*1/((AN535+AN537)/2)</f>
        <v>0.32165673255291832</v>
      </c>
      <c r="AO536" s="21">
        <f t="shared" si="1806"/>
        <v>1.478036280397379E-3</v>
      </c>
      <c r="AP536" s="58">
        <f t="shared" si="1807"/>
        <v>18.539000000000001</v>
      </c>
      <c r="AQ536" s="58">
        <f t="shared" si="1808"/>
        <v>0.11509999999999999</v>
      </c>
      <c r="AR536" s="58">
        <f t="shared" si="1809"/>
        <v>0.62085333621015149</v>
      </c>
      <c r="AS536" s="67">
        <f t="shared" si="1810"/>
        <v>0.14899723565189554</v>
      </c>
      <c r="AT536" s="67">
        <f t="shared" si="1811"/>
        <v>3.13107769244513E-4</v>
      </c>
      <c r="AU536" s="58">
        <v>0.75</v>
      </c>
      <c r="AV536" s="58">
        <f t="shared" si="1812"/>
        <v>0.375</v>
      </c>
      <c r="AW536" s="58">
        <f t="shared" si="1813"/>
        <v>12.507400000000001</v>
      </c>
      <c r="AX536" s="57">
        <f t="shared" si="1814"/>
        <v>3.0202722485</v>
      </c>
      <c r="AY536" s="47">
        <f t="shared" si="1815"/>
        <v>3.1166484558042313</v>
      </c>
      <c r="AZ536" s="9" t="str">
        <f>Input!B536</f>
        <v>EH17-06 S Dreikönig</v>
      </c>
      <c r="BA536" s="48">
        <f>Input!E536</f>
        <v>0</v>
      </c>
      <c r="BB536" s="58">
        <f t="shared" si="1816"/>
        <v>1070.399218309369</v>
      </c>
      <c r="BC536" s="22">
        <f t="shared" si="1817"/>
        <v>10.529896067233768</v>
      </c>
      <c r="BD536" s="9">
        <f t="shared" si="1818"/>
        <v>12449.4</v>
      </c>
      <c r="BE536" s="49">
        <f t="shared" si="1819"/>
        <v>1558.3242279021156</v>
      </c>
      <c r="BF536" s="89">
        <f t="shared" si="1820"/>
        <v>24.918435932361891</v>
      </c>
      <c r="BG536" s="85"/>
      <c r="BH536" s="85"/>
      <c r="BI536" s="85"/>
      <c r="BJ536" s="85"/>
      <c r="BK536" s="85"/>
      <c r="BL536" s="85"/>
      <c r="BM536" s="90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s="155" customFormat="1" ht="15" customHeight="1" x14ac:dyDescent="0.2">
      <c r="A537" s="138">
        <f>Input!A537</f>
        <v>8717</v>
      </c>
      <c r="B537" s="138" t="str">
        <f>Input!B537</f>
        <v>Hu1-13</v>
      </c>
      <c r="C537" s="138">
        <f>Input!O537</f>
        <v>2.103268680099931</v>
      </c>
      <c r="D537" s="138">
        <f>C537*Input!P537/100</f>
        <v>1.2848594910620646E-2</v>
      </c>
      <c r="E537" s="139">
        <f>Input!M537</f>
        <v>2.7685572327866579</v>
      </c>
      <c r="F537" s="140">
        <f>E537*Input!N537/100</f>
        <v>2.5195982052728235E-4</v>
      </c>
      <c r="G537" s="141">
        <f t="shared" si="1795"/>
        <v>381.72867125662435</v>
      </c>
      <c r="H537" s="140">
        <f>G537*Input!L537/100</f>
        <v>1.8443838441890369E-2</v>
      </c>
      <c r="I537" s="138">
        <v>0</v>
      </c>
      <c r="J537" s="142">
        <f>(((C537*$G$4*0.000000001*Input!G537*(234/233))-(I537*0.000000000000001))/Input!F537)*1000000000000</f>
        <v>750.00864990725654</v>
      </c>
      <c r="K537" s="138">
        <f>J537*Input!P537/100</f>
        <v>4.5817053300398989</v>
      </c>
      <c r="L537" s="143">
        <f t="shared" si="1796"/>
        <v>10.372074453601483</v>
      </c>
      <c r="M537" s="144">
        <f>L537*Input!P537/100</f>
        <v>6.3361654313604215E-2</v>
      </c>
      <c r="N537" s="138">
        <v>0</v>
      </c>
      <c r="O537" s="142">
        <f>(((G537*$D$4*0.000000001*Input!G537*(238/236))-(N537*0.000000001))/Input!F537)*1000000</f>
        <v>13.712080466787588</v>
      </c>
      <c r="P537" s="138">
        <f>O537*Input!N537/100</f>
        <v>1.2479038874663154E-3</v>
      </c>
      <c r="Q537" s="145">
        <f t="shared" si="1797"/>
        <v>10.230571989992459</v>
      </c>
      <c r="R537" s="146">
        <f>Q537*Input!N537/100</f>
        <v>9.3106006694158026E-4</v>
      </c>
      <c r="S537" s="144">
        <f>Input!S537*0.0000028263/0.000000000155125</f>
        <v>1.0002513997965472</v>
      </c>
      <c r="T537" s="138">
        <f>S537*Input!T537/100</f>
        <v>1.0005910045162345E-3</v>
      </c>
      <c r="U537" s="144">
        <f>S537</f>
        <v>1.0002513997965472</v>
      </c>
      <c r="V537" s="138">
        <f>U537*Input!T537/100</f>
        <v>1.0005910045162345E-3</v>
      </c>
      <c r="W537" s="147">
        <v>0</v>
      </c>
      <c r="X537" s="142">
        <f>((($L$4*0.000000001*Input!G537/Input!W537*(232/229))-(W537*0.000000001))/Input!F537)*1000000000</f>
        <v>0.92139331192490259</v>
      </c>
      <c r="Y537" s="142">
        <f>X537*Input!X537/100</f>
        <v>5.5850651862567038E-3</v>
      </c>
      <c r="Z537" s="142">
        <f t="shared" si="1798"/>
        <v>2.2497788300499167E-4</v>
      </c>
      <c r="AA537" s="142">
        <f>Z537*Input!X537/100</f>
        <v>1.363713113375978E-6</v>
      </c>
      <c r="AB537" s="143">
        <v>0</v>
      </c>
      <c r="AC537" s="143">
        <v>0</v>
      </c>
      <c r="AD537" s="142">
        <f>(((Input!G537*$L$4*0.000000001*Input!U537*(230/229))-((AB537*0.000000000000001)+(Input!G537*AC537*0.000000000000001)))/Input!F537)*1000000000000</f>
        <v>223.28370900481374</v>
      </c>
      <c r="AE537" s="142">
        <f>AD537*Input!V537/100</f>
        <v>0.5223585476631698</v>
      </c>
      <c r="AF537" s="142">
        <f t="shared" si="1799"/>
        <v>10.179174658100782</v>
      </c>
      <c r="AG537" s="142">
        <f>AF537*Input!V537/100</f>
        <v>2.3813555026088517E-2</v>
      </c>
      <c r="AH537" s="138">
        <f t="shared" si="1800"/>
        <v>45245.223762172805</v>
      </c>
      <c r="AI537" s="147">
        <f t="shared" si="1801"/>
        <v>293.97307963832679</v>
      </c>
      <c r="AJ537" s="144">
        <f t="shared" si="1802"/>
        <v>0.25139979654720257</v>
      </c>
      <c r="AK537" s="147">
        <f t="shared" si="1803"/>
        <v>1.0005910045162345</v>
      </c>
      <c r="AL537" s="147">
        <f t="shared" si="1804"/>
        <v>0.99497610378559931</v>
      </c>
      <c r="AM537" s="147">
        <f t="shared" si="1805"/>
        <v>2.3294461993558762E-3</v>
      </c>
      <c r="AN537" s="138">
        <f>AF537/Q537</f>
        <v>0.99497610378559931</v>
      </c>
      <c r="AO537" s="142">
        <f t="shared" si="1806"/>
        <v>2.3294461993558762E-3</v>
      </c>
      <c r="AP537" s="138">
        <f t="shared" si="1807"/>
        <v>570.61149999999998</v>
      </c>
      <c r="AQ537" s="138" t="e">
        <f t="shared" si="1808"/>
        <v>#VALUE!</v>
      </c>
      <c r="AR537" s="138" t="e">
        <f t="shared" si="1809"/>
        <v>#VALUE!</v>
      </c>
      <c r="AS537" s="146">
        <f t="shared" si="1810"/>
        <v>2.1990743354825609E-5</v>
      </c>
      <c r="AT537" s="146">
        <f t="shared" si="1811"/>
        <v>1.3331285963298199E-7</v>
      </c>
      <c r="AU537" s="138">
        <v>0.75</v>
      </c>
      <c r="AV537" s="138">
        <f t="shared" si="1812"/>
        <v>0.375</v>
      </c>
      <c r="AW537" s="138">
        <f t="shared" si="1813"/>
        <v>570.60969999999998</v>
      </c>
      <c r="AX537" s="148">
        <f t="shared" si="1814"/>
        <v>129.6975280099</v>
      </c>
      <c r="AY537" s="148">
        <f t="shared" si="1815"/>
        <v>55.202367137998415</v>
      </c>
      <c r="AZ537" s="138" t="str">
        <f>Input!B537</f>
        <v>Hu1-13</v>
      </c>
      <c r="BA537" s="149">
        <f>Input!E537</f>
        <v>0</v>
      </c>
      <c r="BB537" s="138">
        <f t="shared" si="1816"/>
        <v>1.2611240204316889</v>
      </c>
      <c r="BC537" s="144">
        <f t="shared" si="1817"/>
        <v>5.0406161029156165</v>
      </c>
      <c r="BD537" s="138">
        <f t="shared" si="1818"/>
        <v>570551.69999999995</v>
      </c>
      <c r="BE537" s="150">
        <f t="shared" si="1819"/>
        <v>27601.183568999208</v>
      </c>
      <c r="BF537" s="151">
        <f t="shared" si="1820"/>
        <v>9.6742777309951826</v>
      </c>
      <c r="BG537" s="152"/>
      <c r="BH537" s="152"/>
      <c r="BI537" s="152"/>
      <c r="BJ537" s="152"/>
      <c r="BK537" s="152"/>
      <c r="BL537" s="152"/>
      <c r="BM537" s="156"/>
      <c r="BN537" s="152"/>
      <c r="BO537" s="152"/>
      <c r="BP537" s="152"/>
      <c r="BQ537" s="152"/>
      <c r="BR537" s="152"/>
      <c r="BS537" s="152"/>
      <c r="BT537" s="152"/>
      <c r="BU537" s="152"/>
      <c r="BV537" s="152"/>
      <c r="BW537" s="152"/>
      <c r="BX537" s="152"/>
      <c r="BY537" s="152"/>
      <c r="BZ537" s="152"/>
      <c r="CA537" s="152"/>
      <c r="CB537" s="152"/>
      <c r="CC537" s="152"/>
      <c r="CD537" s="152"/>
      <c r="CE537" s="152"/>
      <c r="CF537" s="152"/>
      <c r="CG537" s="152"/>
      <c r="CH537" s="152"/>
      <c r="CI537" s="152"/>
      <c r="CJ537" s="152"/>
      <c r="CK537" s="152"/>
      <c r="CL537" s="152"/>
      <c r="CM537" s="152"/>
      <c r="CN537" s="152"/>
      <c r="CO537" s="152"/>
      <c r="CP537" s="152"/>
      <c r="CQ537" s="152"/>
      <c r="CR537" s="152"/>
      <c r="CS537" s="152"/>
      <c r="CT537" s="152"/>
      <c r="CU537" s="152"/>
      <c r="CV537" s="152"/>
      <c r="CW537" s="152"/>
      <c r="CX537" s="152"/>
      <c r="CY537" s="152"/>
      <c r="CZ537" s="152"/>
      <c r="DA537" s="152"/>
      <c r="DB537" s="152"/>
      <c r="DC537" s="152"/>
      <c r="DD537" s="152"/>
      <c r="DE537" s="152"/>
    </row>
    <row r="538" spans="1:109" ht="15" customHeight="1" x14ac:dyDescent="0.2">
      <c r="A538" s="9">
        <f>Input!A538</f>
        <v>8795</v>
      </c>
      <c r="B538" s="9" t="str">
        <f>Input!B538</f>
        <v>EH17-07 S Dreikönig</v>
      </c>
      <c r="C538" s="9">
        <f>Input!O538</f>
        <v>0.56286330917352334</v>
      </c>
      <c r="D538" s="9">
        <f>C538*Input!P538/100</f>
        <v>1.8541785908470422E-3</v>
      </c>
      <c r="E538" s="11">
        <f>Input!M538</f>
        <v>0.3893255407454424</v>
      </c>
      <c r="F538" s="12">
        <f>E538*Input!N538/100</f>
        <v>3.6347445945162846E-5</v>
      </c>
      <c r="G538" s="13">
        <f t="shared" si="1795"/>
        <v>53.680205557981594</v>
      </c>
      <c r="H538" s="12">
        <f>G538*Input!L538/100</f>
        <v>5.1935809130800956E-3</v>
      </c>
      <c r="I538" s="9">
        <v>0.3</v>
      </c>
      <c r="J538" s="21">
        <f>(((C538*$G$4*0.000000001*Input!G538*(234/233))-(I538*0.000000000000001))/Input!F538)*1000000000000</f>
        <v>23.201472635799199</v>
      </c>
      <c r="K538" s="9">
        <f>J538*Input!P538/100</f>
        <v>7.6430055283919704E-2</v>
      </c>
      <c r="L538" s="14">
        <f t="shared" si="1796"/>
        <v>0.32085950160903387</v>
      </c>
      <c r="M538" s="22">
        <f>L538*Input!P538/100</f>
        <v>1.0569721082493112E-3</v>
      </c>
      <c r="N538" s="9">
        <v>5.0000000000000001E-3</v>
      </c>
      <c r="O538" s="21">
        <f>(((G538*$D$4*0.000000001*Input!G538*(238/236))-(N538*0.000000001))/Input!F538)*1000000</f>
        <v>0.22287529800813877</v>
      </c>
      <c r="P538" s="58">
        <f>O538*Input!N538/100</f>
        <v>2.0807645528089379E-5</v>
      </c>
      <c r="Q538" s="66">
        <f t="shared" si="1797"/>
        <v>0.16628707704757728</v>
      </c>
      <c r="R538" s="67">
        <f>Q538*Input!N538/100</f>
        <v>1.5524567262639059E-5</v>
      </c>
      <c r="S538" s="65">
        <f>Input!S538*0.0000028263/0.000000000155125</f>
        <v>1.9404189841094144</v>
      </c>
      <c r="T538" s="9">
        <f>S538*Input!T538/100</f>
        <v>4.3369694890964035E-3</v>
      </c>
      <c r="U538" s="9">
        <f>S538*1/((U537+U539)/2)</f>
        <v>1.939931285778854</v>
      </c>
      <c r="V538" s="9">
        <f>U538*Input!T538/100</f>
        <v>4.3358794498848489E-3</v>
      </c>
      <c r="W538" s="3">
        <v>3.0000000000000001E-3</v>
      </c>
      <c r="X538" s="21">
        <f>((($L$4*0.000000001*Input!G538/Input!W538*(232/229))-(W538*0.000000001))/Input!F538)*1000000000</f>
        <v>170.19919820111596</v>
      </c>
      <c r="Y538" s="21">
        <f>X538*Input!X538/100</f>
        <v>0.23599199439654414</v>
      </c>
      <c r="Z538" s="21">
        <f t="shared" si="1798"/>
        <v>4.1557774302094078E-2</v>
      </c>
      <c r="AA538" s="21">
        <f>Z538*Input!X538/100</f>
        <v>5.7622492608007633E-5</v>
      </c>
      <c r="AB538" s="14">
        <v>0.05</v>
      </c>
      <c r="AC538" s="14">
        <v>0</v>
      </c>
      <c r="AD538" s="21">
        <f>(((Input!G538*$L$4*0.000000001*Input!U538*(230/229))-((AB538*0.000000000000001)+(Input!G538*AC538*0.000000000000001)))/Input!F538)*1000000000000</f>
        <v>1.3378300666286596</v>
      </c>
      <c r="AE538" s="21">
        <f>AD538*Input!V538/100</f>
        <v>6.5700454500701366E-3</v>
      </c>
      <c r="AF538" s="21">
        <f t="shared" si="1799"/>
        <v>6.0989697688952953E-2</v>
      </c>
      <c r="AG538" s="21">
        <f>AF538*Input!V538/100</f>
        <v>2.9951867266089923E-4</v>
      </c>
      <c r="AH538" s="9">
        <f t="shared" si="1800"/>
        <v>1.4675881640244557</v>
      </c>
      <c r="AI538" s="3">
        <f t="shared" si="1801"/>
        <v>7.4890436277194128E-3</v>
      </c>
      <c r="AJ538" s="22">
        <f t="shared" si="1802"/>
        <v>939.93128577885398</v>
      </c>
      <c r="AK538" s="3">
        <f t="shared" si="1803"/>
        <v>4.3358794498848487</v>
      </c>
      <c r="AL538" s="3">
        <f t="shared" si="1804"/>
        <v>0.3667735266734099</v>
      </c>
      <c r="AM538" s="3">
        <f t="shared" si="1805"/>
        <v>1.8015398189216694E-3</v>
      </c>
      <c r="AN538" s="9">
        <f>AL538*1/((AN537+AN539)/2)</f>
        <v>0.36862546274020208</v>
      </c>
      <c r="AO538" s="21">
        <f t="shared" si="1806"/>
        <v>1.8106362676121826E-3</v>
      </c>
      <c r="AP538" s="58">
        <f t="shared" si="1807"/>
        <v>22.6281</v>
      </c>
      <c r="AQ538" s="58">
        <f t="shared" si="1808"/>
        <v>0.13159999999999999</v>
      </c>
      <c r="AR538" s="58">
        <f t="shared" si="1809"/>
        <v>0.58157777276925593</v>
      </c>
      <c r="AS538" s="67">
        <f t="shared" si="1810"/>
        <v>0.24991583856034563</v>
      </c>
      <c r="AT538" s="67">
        <f t="shared" si="1811"/>
        <v>3.4730878897521833E-4</v>
      </c>
      <c r="AU538" s="58">
        <v>0.75</v>
      </c>
      <c r="AV538" s="58">
        <f t="shared" si="1812"/>
        <v>0.375</v>
      </c>
      <c r="AW538" s="58">
        <f t="shared" si="1813"/>
        <v>11.8063</v>
      </c>
      <c r="AX538" s="57">
        <f t="shared" si="1814"/>
        <v>5.7669866194999999</v>
      </c>
      <c r="AY538" s="47">
        <f t="shared" si="1815"/>
        <v>5.7366458888875842</v>
      </c>
      <c r="AZ538" s="9" t="str">
        <f>Input!B538</f>
        <v>EH17-07 S Dreikönig</v>
      </c>
      <c r="BA538" s="48">
        <f>Input!E538</f>
        <v>0</v>
      </c>
      <c r="BB538" s="58">
        <f t="shared" si="1816"/>
        <v>971.82419430688719</v>
      </c>
      <c r="BC538" s="22">
        <f t="shared" si="1817"/>
        <v>16.462156147593703</v>
      </c>
      <c r="BD538" s="9">
        <f t="shared" si="1818"/>
        <v>11748.300000000001</v>
      </c>
      <c r="BE538" s="49">
        <f t="shared" si="1819"/>
        <v>2868.322944443792</v>
      </c>
      <c r="BF538" s="89">
        <f t="shared" si="1820"/>
        <v>48.589701167068291</v>
      </c>
      <c r="BG538" s="85"/>
      <c r="BH538" s="85"/>
      <c r="BI538" s="85"/>
      <c r="BJ538" s="85"/>
      <c r="BK538" s="85"/>
      <c r="BL538" s="85"/>
      <c r="BM538" s="90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s="155" customFormat="1" ht="15" customHeight="1" x14ac:dyDescent="0.2">
      <c r="A539" s="138">
        <f>Input!A539</f>
        <v>8717</v>
      </c>
      <c r="B539" s="138" t="str">
        <f>Input!B539</f>
        <v>Hu1-13</v>
      </c>
      <c r="C539" s="138">
        <f>Input!O539</f>
        <v>2.103268680099931</v>
      </c>
      <c r="D539" s="138">
        <f>C539*Input!P539/100</f>
        <v>1.2848594910620646E-2</v>
      </c>
      <c r="E539" s="139">
        <f>Input!M539</f>
        <v>2.7685572327866579</v>
      </c>
      <c r="F539" s="140">
        <f>E539*Input!N539/100</f>
        <v>2.5195982052728235E-4</v>
      </c>
      <c r="G539" s="141">
        <f t="shared" si="1795"/>
        <v>381.72867125662435</v>
      </c>
      <c r="H539" s="140">
        <f>G539*Input!L539/100</f>
        <v>1.8443838441890369E-2</v>
      </c>
      <c r="I539" s="138">
        <v>0</v>
      </c>
      <c r="J539" s="142">
        <f>(((C539*$G$4*0.000000001*Input!G539*(234/233))-(I539*0.000000000000001))/Input!F539)*1000000000000</f>
        <v>750.00864990725654</v>
      </c>
      <c r="K539" s="138">
        <f>J539*Input!P539/100</f>
        <v>4.5817053300398989</v>
      </c>
      <c r="L539" s="143">
        <f t="shared" si="1796"/>
        <v>10.372074453601483</v>
      </c>
      <c r="M539" s="144">
        <f>L539*Input!P539/100</f>
        <v>6.3361654313604215E-2</v>
      </c>
      <c r="N539" s="138">
        <v>0</v>
      </c>
      <c r="O539" s="142">
        <f>(((G539*$D$4*0.000000001*Input!G539*(238/236))-(N539*0.000000001))/Input!F539)*1000000</f>
        <v>13.712080466787588</v>
      </c>
      <c r="P539" s="138">
        <f>O539*Input!N539/100</f>
        <v>1.2479038874663154E-3</v>
      </c>
      <c r="Q539" s="145">
        <f t="shared" si="1797"/>
        <v>10.230571989992459</v>
      </c>
      <c r="R539" s="146">
        <f>Q539*Input!N539/100</f>
        <v>9.3106006694158026E-4</v>
      </c>
      <c r="S539" s="144">
        <f>Input!S539*0.0000028263/0.000000000155125</f>
        <v>1.0002513997965472</v>
      </c>
      <c r="T539" s="138">
        <f>S539*Input!T539/100</f>
        <v>1.0005910045162345E-3</v>
      </c>
      <c r="U539" s="144">
        <f>S539</f>
        <v>1.0002513997965472</v>
      </c>
      <c r="V539" s="138">
        <f>U539*Input!T539/100</f>
        <v>1.0005910045162345E-3</v>
      </c>
      <c r="W539" s="147">
        <v>0</v>
      </c>
      <c r="X539" s="142">
        <f>((($L$4*0.000000001*Input!G539/Input!W539*(232/229))-(W539*0.000000001))/Input!F539)*1000000000</f>
        <v>0.92139331192490259</v>
      </c>
      <c r="Y539" s="142">
        <f>X539*Input!X539/100</f>
        <v>5.5850651862567038E-3</v>
      </c>
      <c r="Z539" s="142">
        <f t="shared" si="1798"/>
        <v>2.2497788300499167E-4</v>
      </c>
      <c r="AA539" s="142">
        <f>Z539*Input!X539/100</f>
        <v>1.363713113375978E-6</v>
      </c>
      <c r="AB539" s="143">
        <v>0</v>
      </c>
      <c r="AC539" s="143">
        <v>0</v>
      </c>
      <c r="AD539" s="142">
        <f>(((Input!G539*$L$4*0.000000001*Input!U539*(230/229))-((AB539*0.000000000000001)+(Input!G539*AC539*0.000000000000001)))/Input!F539)*1000000000000</f>
        <v>223.28370900481374</v>
      </c>
      <c r="AE539" s="142">
        <f>AD539*Input!V539/100</f>
        <v>0.5223585476631698</v>
      </c>
      <c r="AF539" s="142">
        <f t="shared" si="1799"/>
        <v>10.179174658100782</v>
      </c>
      <c r="AG539" s="142">
        <f>AF539*Input!V539/100</f>
        <v>2.3813555026088517E-2</v>
      </c>
      <c r="AH539" s="138">
        <f t="shared" si="1800"/>
        <v>45245.223762172805</v>
      </c>
      <c r="AI539" s="147">
        <f t="shared" si="1801"/>
        <v>293.97307963832679</v>
      </c>
      <c r="AJ539" s="144">
        <f t="shared" si="1802"/>
        <v>0.25139979654720257</v>
      </c>
      <c r="AK539" s="147">
        <f t="shared" si="1803"/>
        <v>1.0005910045162345</v>
      </c>
      <c r="AL539" s="147">
        <f t="shared" si="1804"/>
        <v>0.99497610378559931</v>
      </c>
      <c r="AM539" s="147">
        <f t="shared" si="1805"/>
        <v>2.3294461993558762E-3</v>
      </c>
      <c r="AN539" s="138">
        <f>AF539/Q539</f>
        <v>0.99497610378559931</v>
      </c>
      <c r="AO539" s="142">
        <f t="shared" si="1806"/>
        <v>2.3294461993558762E-3</v>
      </c>
      <c r="AP539" s="138">
        <f t="shared" si="1807"/>
        <v>570.61149999999998</v>
      </c>
      <c r="AQ539" s="138" t="e">
        <f t="shared" si="1808"/>
        <v>#VALUE!</v>
      </c>
      <c r="AR539" s="138" t="e">
        <f t="shared" si="1809"/>
        <v>#VALUE!</v>
      </c>
      <c r="AS539" s="146">
        <f t="shared" si="1810"/>
        <v>2.1990743354825609E-5</v>
      </c>
      <c r="AT539" s="146">
        <f t="shared" si="1811"/>
        <v>1.3331285963298199E-7</v>
      </c>
      <c r="AU539" s="138">
        <v>0.75</v>
      </c>
      <c r="AV539" s="138">
        <f t="shared" si="1812"/>
        <v>0.375</v>
      </c>
      <c r="AW539" s="138">
        <f t="shared" si="1813"/>
        <v>570.60969999999998</v>
      </c>
      <c r="AX539" s="148">
        <f t="shared" si="1814"/>
        <v>120.02247274219999</v>
      </c>
      <c r="AY539" s="148">
        <f t="shared" si="1815"/>
        <v>55.202367137998415</v>
      </c>
      <c r="AZ539" s="138" t="str">
        <f>Input!B539</f>
        <v>Hu1-13</v>
      </c>
      <c r="BA539" s="149">
        <f>Input!E539</f>
        <v>0</v>
      </c>
      <c r="BB539" s="138">
        <f t="shared" si="1816"/>
        <v>1.2611240204316889</v>
      </c>
      <c r="BC539" s="144">
        <f t="shared" si="1817"/>
        <v>5.03757047741398</v>
      </c>
      <c r="BD539" s="138">
        <f t="shared" si="1818"/>
        <v>570551.69999999995</v>
      </c>
      <c r="BE539" s="150">
        <f t="shared" si="1819"/>
        <v>27601.183568999208</v>
      </c>
      <c r="BF539" s="151">
        <f t="shared" si="1820"/>
        <v>9.6742777309951826</v>
      </c>
      <c r="BG539" s="152"/>
      <c r="BH539" s="152"/>
      <c r="BI539" s="152"/>
      <c r="BJ539" s="152"/>
      <c r="BK539" s="152"/>
      <c r="BL539" s="152"/>
      <c r="BM539" s="156"/>
      <c r="BN539" s="152"/>
      <c r="BO539" s="152"/>
      <c r="BP539" s="152"/>
      <c r="BQ539" s="152"/>
      <c r="BR539" s="152"/>
      <c r="BS539" s="152"/>
      <c r="BT539" s="152"/>
      <c r="BU539" s="152"/>
      <c r="BV539" s="152"/>
      <c r="BW539" s="152"/>
      <c r="BX539" s="152"/>
      <c r="BY539" s="152"/>
      <c r="BZ539" s="152"/>
      <c r="CA539" s="152"/>
      <c r="CB539" s="152"/>
      <c r="CC539" s="152"/>
      <c r="CD539" s="152"/>
      <c r="CE539" s="152"/>
      <c r="CF539" s="152"/>
      <c r="CG539" s="152"/>
      <c r="CH539" s="152"/>
      <c r="CI539" s="152"/>
      <c r="CJ539" s="152"/>
      <c r="CK539" s="152"/>
      <c r="CL539" s="152"/>
      <c r="CM539" s="152"/>
      <c r="CN539" s="152"/>
      <c r="CO539" s="152"/>
      <c r="CP539" s="152"/>
      <c r="CQ539" s="152"/>
      <c r="CR539" s="152"/>
      <c r="CS539" s="152"/>
      <c r="CT539" s="152"/>
      <c r="CU539" s="152"/>
      <c r="CV539" s="152"/>
      <c r="CW539" s="152"/>
      <c r="CX539" s="152"/>
      <c r="CY539" s="152"/>
      <c r="CZ539" s="152"/>
      <c r="DA539" s="152"/>
      <c r="DB539" s="152"/>
      <c r="DC539" s="152"/>
      <c r="DD539" s="152"/>
      <c r="DE539" s="152"/>
    </row>
    <row r="540" spans="1:109" ht="15" customHeight="1" x14ac:dyDescent="0.2">
      <c r="A540" s="9">
        <f>Input!A540</f>
        <v>8789</v>
      </c>
      <c r="B540" s="9" t="str">
        <f>Input!B540</f>
        <v>EH17-01 Labyrinth</v>
      </c>
      <c r="C540" s="9">
        <f>Input!O540</f>
        <v>1.1483247354028725</v>
      </c>
      <c r="D540" s="9">
        <f>C540*Input!P540/100</f>
        <v>3.9572856538817392E-3</v>
      </c>
      <c r="E540" s="11">
        <f>Input!M540</f>
        <v>1.1804841444948109</v>
      </c>
      <c r="F540" s="12">
        <f>E540*Input!N540/100</f>
        <v>8.8901173489970282E-5</v>
      </c>
      <c r="G540" s="13">
        <f t="shared" si="1795"/>
        <v>162.76515384294453</v>
      </c>
      <c r="H540" s="12">
        <f>G540*Input!L540/100</f>
        <v>1.0748326720402291E-2</v>
      </c>
      <c r="I540" s="9">
        <v>0.3</v>
      </c>
      <c r="J540" s="21">
        <f>(((C540*$G$4*0.000000001*Input!G540*(234/233))-(I540*0.000000000000001))/Input!F540)*1000000000000</f>
        <v>35.823599709741536</v>
      </c>
      <c r="K540" s="9">
        <f>J540*Input!P540/100</f>
        <v>0.12345307283834339</v>
      </c>
      <c r="L540" s="14">
        <f t="shared" si="1796"/>
        <v>0.49541434412976715</v>
      </c>
      <c r="M540" s="22">
        <f>L540*Input!P540/100</f>
        <v>1.7072662604138262E-3</v>
      </c>
      <c r="N540" s="9">
        <v>5.0000000000000001E-3</v>
      </c>
      <c r="O540" s="21">
        <f>(((G540*$D$4*0.000000001*Input!G540*(238/236))-(N540*0.000000001))/Input!F540)*1000000</f>
        <v>0.51149127451263632</v>
      </c>
      <c r="P540" s="58">
        <f>O540*Input!N540/100</f>
        <v>3.8519936710809235E-5</v>
      </c>
      <c r="Q540" s="66">
        <f t="shared" si="1797"/>
        <v>0.3816232204025603</v>
      </c>
      <c r="R540" s="67">
        <f>Q540*Input!N540/100</f>
        <v>2.8739693186923881E-5</v>
      </c>
      <c r="S540" s="65">
        <f>Input!S540*0.0000028263/0.000000000155125</f>
        <v>1.301239098811332</v>
      </c>
      <c r="T540" s="9">
        <f>S540*Input!T540/100</f>
        <v>1.5616913080126701E-3</v>
      </c>
      <c r="U540" s="9">
        <f>S540*1/((U539+U541)/2)</f>
        <v>1.3008701431299314</v>
      </c>
      <c r="V540" s="9">
        <f>U540*Input!T540/100</f>
        <v>1.5612485032420389E-3</v>
      </c>
      <c r="W540" s="3">
        <v>3.0000000000000001E-3</v>
      </c>
      <c r="X540" s="21">
        <f>((($L$4*0.000000001*Input!G540/Input!W540*(232/229))-(W540*0.000000001))/Input!F540)*1000000000</f>
        <v>128.9251454395604</v>
      </c>
      <c r="Y540" s="21">
        <f>X540*Input!X540/100</f>
        <v>0.21534908569897063</v>
      </c>
      <c r="Z540" s="21">
        <f t="shared" si="1798"/>
        <v>3.1479831589516692E-2</v>
      </c>
      <c r="AA540" s="21">
        <f>Z540*Input!X540/100</f>
        <v>5.2582084958267769E-5</v>
      </c>
      <c r="AB540" s="14">
        <v>0.05</v>
      </c>
      <c r="AC540" s="14">
        <v>0</v>
      </c>
      <c r="AD540" s="21">
        <f>(((Input!G540*$L$4*0.000000001*Input!U540*(230/229))-((AB540*0.000000000000001)+(Input!G540*AC540*0.000000000000001)))/Input!F540)*1000000000000</f>
        <v>6.8469723556830759</v>
      </c>
      <c r="AE540" s="21">
        <f>AD540*Input!V540/100</f>
        <v>1.4335509023135198E-2</v>
      </c>
      <c r="AF540" s="21">
        <f t="shared" si="1799"/>
        <v>0.31214336145850752</v>
      </c>
      <c r="AG540" s="21">
        <f>AF540*Input!V540/100</f>
        <v>6.5353469274431915E-4</v>
      </c>
      <c r="AH540" s="9">
        <f t="shared" si="1800"/>
        <v>9.9156617331604924</v>
      </c>
      <c r="AI540" s="3">
        <f t="shared" si="1801"/>
        <v>2.65577333136203E-2</v>
      </c>
      <c r="AJ540" s="22">
        <f t="shared" si="1802"/>
        <v>300.87014312993142</v>
      </c>
      <c r="AK540" s="3">
        <f t="shared" si="1803"/>
        <v>1.5612485032420389</v>
      </c>
      <c r="AL540" s="3">
        <f t="shared" si="1804"/>
        <v>0.81793597656148642</v>
      </c>
      <c r="AM540" s="3">
        <f t="shared" si="1805"/>
        <v>1.7136203752711645E-3</v>
      </c>
      <c r="AN540" s="9">
        <f>AL540*1/((AN539+AN541)/2)</f>
        <v>0.82100352848695646</v>
      </c>
      <c r="AO540" s="21">
        <f t="shared" si="1806"/>
        <v>1.7200470634623187E-3</v>
      </c>
      <c r="AP540" s="58">
        <f t="shared" si="1807"/>
        <v>103.378</v>
      </c>
      <c r="AQ540" s="58">
        <f t="shared" si="1808"/>
        <v>0.37580000000000002</v>
      </c>
      <c r="AR540" s="58">
        <f t="shared" si="1809"/>
        <v>0.36352028478012732</v>
      </c>
      <c r="AS540" s="67">
        <f t="shared" si="1810"/>
        <v>8.2489298099601427E-2</v>
      </c>
      <c r="AT540" s="67">
        <f t="shared" si="1811"/>
        <v>1.3792530987782534E-4</v>
      </c>
      <c r="AU540" s="58">
        <v>0.75</v>
      </c>
      <c r="AV540" s="58">
        <f t="shared" si="1812"/>
        <v>0.375</v>
      </c>
      <c r="AW540" s="58">
        <f t="shared" si="1813"/>
        <v>98.443200000000004</v>
      </c>
      <c r="AX540" s="57">
        <f t="shared" si="1814"/>
        <v>2.5658018844999999</v>
      </c>
      <c r="AY540" s="47">
        <f t="shared" si="1815"/>
        <v>2.5615894284123701</v>
      </c>
      <c r="AZ540" s="9" t="str">
        <f>Input!B540</f>
        <v>EH17-01 Labyrinth</v>
      </c>
      <c r="BA540" s="48">
        <f>Input!E540</f>
        <v>0</v>
      </c>
      <c r="BB540" s="58">
        <f t="shared" si="1816"/>
        <v>397.38626590678217</v>
      </c>
      <c r="BC540" s="22">
        <f t="shared" si="1817"/>
        <v>3.5435269735063164</v>
      </c>
      <c r="BD540" s="9">
        <f t="shared" si="1818"/>
        <v>98385.200000000012</v>
      </c>
      <c r="BE540" s="49">
        <f t="shared" si="1819"/>
        <v>1280.7947142061851</v>
      </c>
      <c r="BF540" s="89">
        <f t="shared" si="1820"/>
        <v>2.6020989041522116</v>
      </c>
      <c r="BG540" s="85"/>
      <c r="BH540" s="85"/>
      <c r="BI540" s="85"/>
      <c r="BJ540" s="85"/>
      <c r="BK540" s="85"/>
      <c r="BL540" s="85"/>
      <c r="BM540" s="90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s="155" customFormat="1" ht="15" customHeight="1" x14ac:dyDescent="0.2">
      <c r="A541" s="138">
        <f>Input!A541</f>
        <v>8717</v>
      </c>
      <c r="B541" s="138" t="str">
        <f>Input!B541</f>
        <v>Hu1-13</v>
      </c>
      <c r="C541" s="138">
        <f>Input!O541</f>
        <v>2.0772297810909262</v>
      </c>
      <c r="D541" s="138">
        <f>C541*Input!P541/100</f>
        <v>1.2427551645634187E-2</v>
      </c>
      <c r="E541" s="139">
        <f>Input!M541</f>
        <v>2.76870816725646</v>
      </c>
      <c r="F541" s="140">
        <f>E541*Input!N541/100</f>
        <v>2.686773045868972E-4</v>
      </c>
      <c r="G541" s="141">
        <f t="shared" si="1795"/>
        <v>381.74948210132067</v>
      </c>
      <c r="H541" s="140">
        <f>G541*Input!L541/100</f>
        <v>1.8244552184920299E-2</v>
      </c>
      <c r="I541" s="138">
        <v>0</v>
      </c>
      <c r="J541" s="142">
        <f>(((C541*$G$4*0.000000001*Input!G541*(234/233))-(I541*0.000000000000001))/Input!F541)*1000000000000</f>
        <v>740.72338850647009</v>
      </c>
      <c r="K541" s="138">
        <f>J541*Input!P541/100</f>
        <v>4.4315646971702884</v>
      </c>
      <c r="L541" s="143">
        <f t="shared" si="1796"/>
        <v>10.243666037802519</v>
      </c>
      <c r="M541" s="144">
        <f>L541*Input!P541/100</f>
        <v>6.1285318496907923E-2</v>
      </c>
      <c r="N541" s="138">
        <v>0</v>
      </c>
      <c r="O541" s="142">
        <f>(((G541*$D$4*0.000000001*Input!G541*(238/236))-(N541*0.000000001))/Input!F541)*1000000</f>
        <v>13.712828013405234</v>
      </c>
      <c r="P541" s="138">
        <f>O541*Input!N541/100</f>
        <v>1.3307020625999196E-3</v>
      </c>
      <c r="Q541" s="145">
        <f t="shared" si="1797"/>
        <v>10.23112973391077</v>
      </c>
      <c r="R541" s="146">
        <f>Q541*Input!N541/100</f>
        <v>9.9283571749993757E-4</v>
      </c>
      <c r="S541" s="144">
        <f>Input!S541*0.0000028263/0.000000000155125</f>
        <v>1.0003158446487945</v>
      </c>
      <c r="T541" s="138">
        <f>S541*Input!T541/100</f>
        <v>1.0309482275122164E-3</v>
      </c>
      <c r="U541" s="144">
        <f>S541</f>
        <v>1.0003158446487945</v>
      </c>
      <c r="V541" s="138">
        <f>U541*Input!T541/100</f>
        <v>1.0309482275122164E-3</v>
      </c>
      <c r="W541" s="147">
        <v>0</v>
      </c>
      <c r="X541" s="142">
        <f>((($L$4*0.000000001*Input!G541/Input!W541*(232/229))-(W541*0.000000001))/Input!F541)*1000000000</f>
        <v>0.81173461806929892</v>
      </c>
      <c r="Y541" s="142">
        <f>X541*Input!X541/100</f>
        <v>8.963019780430034E-3</v>
      </c>
      <c r="Z541" s="142">
        <f t="shared" si="1798"/>
        <v>1.9820236762254777E-4</v>
      </c>
      <c r="AA541" s="142">
        <f>Z541*Input!X541/100</f>
        <v>2.1885129720774077E-6</v>
      </c>
      <c r="AB541" s="143">
        <v>0</v>
      </c>
      <c r="AC541" s="143">
        <v>0</v>
      </c>
      <c r="AD541" s="142">
        <f>(((Input!G541*$L$4*0.000000001*Input!U541*(230/229))-((AB541*0.000000000000001)+(Input!G541*AC541*0.000000000000001)))/Input!F541)*1000000000000</f>
        <v>223.87379526468641</v>
      </c>
      <c r="AE541" s="142">
        <f>AD541*Input!V541/100</f>
        <v>0.47354400243808586</v>
      </c>
      <c r="AF541" s="142">
        <f t="shared" si="1799"/>
        <v>10.206075819539567</v>
      </c>
      <c r="AG541" s="142">
        <f>AF541*Input!V541/100</f>
        <v>2.1588171974559315E-2</v>
      </c>
      <c r="AH541" s="138">
        <f t="shared" si="1800"/>
        <v>51493.208390808897</v>
      </c>
      <c r="AI541" s="147">
        <f t="shared" si="1801"/>
        <v>578.91688122032292</v>
      </c>
      <c r="AJ541" s="144">
        <f t="shared" si="1802"/>
        <v>0.31584464879452767</v>
      </c>
      <c r="AK541" s="147">
        <f t="shared" si="1803"/>
        <v>1.0309482275122164</v>
      </c>
      <c r="AL541" s="147">
        <f t="shared" si="1804"/>
        <v>0.99755120744015569</v>
      </c>
      <c r="AM541" s="147">
        <f t="shared" si="1805"/>
        <v>2.1122670787709951E-3</v>
      </c>
      <c r="AN541" s="138">
        <f>AF541/Q541</f>
        <v>0.99755120744015569</v>
      </c>
      <c r="AO541" s="142">
        <f t="shared" si="1806"/>
        <v>2.1122670787709951E-3</v>
      </c>
      <c r="AP541" s="138">
        <f t="shared" si="1807"/>
        <v>638.14089999999999</v>
      </c>
      <c r="AQ541" s="138" t="e">
        <f t="shared" si="1808"/>
        <v>#VALUE!</v>
      </c>
      <c r="AR541" s="138" t="e">
        <f t="shared" si="1809"/>
        <v>#VALUE!</v>
      </c>
      <c r="AS541" s="146">
        <f t="shared" si="1810"/>
        <v>1.9372481121572727E-5</v>
      </c>
      <c r="AT541" s="146">
        <f t="shared" si="1811"/>
        <v>2.1391552494902256E-7</v>
      </c>
      <c r="AU541" s="138">
        <v>0.75</v>
      </c>
      <c r="AV541" s="138">
        <f t="shared" si="1812"/>
        <v>0.375</v>
      </c>
      <c r="AW541" s="138">
        <f t="shared" si="1813"/>
        <v>638.13930000000005</v>
      </c>
      <c r="AX541" s="148">
        <f t="shared" si="1814"/>
        <v>262.34065550299999</v>
      </c>
      <c r="AY541" s="148">
        <f t="shared" si="1815"/>
        <v>96.689818846332372</v>
      </c>
      <c r="AZ541" s="138" t="str">
        <f>Input!B541</f>
        <v>Hu1-13</v>
      </c>
      <c r="BA541" s="149">
        <f>Input!E541</f>
        <v>0</v>
      </c>
      <c r="BB541" s="138">
        <f t="shared" si="1816"/>
        <v>1.9175882939205051</v>
      </c>
      <c r="BC541" s="144">
        <f t="shared" si="1817"/>
        <v>6.4186512486054283</v>
      </c>
      <c r="BD541" s="138">
        <f t="shared" si="1818"/>
        <v>638081.30000000005</v>
      </c>
      <c r="BE541" s="150">
        <f t="shared" si="1819"/>
        <v>48344.909423166187</v>
      </c>
      <c r="BF541" s="151">
        <f t="shared" si="1820"/>
        <v>15.151835789824004</v>
      </c>
      <c r="BG541" s="152"/>
      <c r="BH541" s="152"/>
      <c r="BI541" s="152"/>
      <c r="BJ541" s="152"/>
      <c r="BK541" s="152"/>
      <c r="BL541" s="152"/>
      <c r="BM541" s="156"/>
      <c r="BN541" s="152"/>
      <c r="BO541" s="152"/>
      <c r="BP541" s="152"/>
      <c r="BQ541" s="152"/>
      <c r="BR541" s="152"/>
      <c r="BS541" s="152"/>
      <c r="BT541" s="152"/>
      <c r="BU541" s="152"/>
      <c r="BV541" s="152"/>
      <c r="BW541" s="152"/>
      <c r="BX541" s="152"/>
      <c r="BY541" s="152"/>
      <c r="BZ541" s="152"/>
      <c r="CA541" s="152"/>
      <c r="CB541" s="152"/>
      <c r="CC541" s="152"/>
      <c r="CD541" s="152"/>
      <c r="CE541" s="152"/>
      <c r="CF541" s="152"/>
      <c r="CG541" s="152"/>
      <c r="CH541" s="152"/>
      <c r="CI541" s="152"/>
      <c r="CJ541" s="152"/>
      <c r="CK541" s="152"/>
      <c r="CL541" s="152"/>
      <c r="CM541" s="152"/>
      <c r="CN541" s="152"/>
      <c r="CO541" s="152"/>
      <c r="CP541" s="152"/>
      <c r="CQ541" s="152"/>
      <c r="CR541" s="152"/>
      <c r="CS541" s="152"/>
      <c r="CT541" s="152"/>
      <c r="CU541" s="152"/>
      <c r="CV541" s="152"/>
      <c r="CW541" s="152"/>
      <c r="CX541" s="152"/>
      <c r="CY541" s="152"/>
      <c r="CZ541" s="152"/>
      <c r="DA541" s="152"/>
      <c r="DB541" s="152"/>
      <c r="DC541" s="152"/>
      <c r="DD541" s="152"/>
      <c r="DE541" s="152"/>
    </row>
    <row r="542" spans="1:109" ht="15" customHeight="1" x14ac:dyDescent="0.2">
      <c r="A542" s="9">
        <f>Input!A542</f>
        <v>8790</v>
      </c>
      <c r="B542" s="9" t="str">
        <f>Input!B542</f>
        <v>EH17-02 Labyrinth</v>
      </c>
      <c r="C542" s="9">
        <f>Input!O542</f>
        <v>1.751643201950942</v>
      </c>
      <c r="D542" s="9">
        <f>C542*Input!P542/100</f>
        <v>1.4706427162863564E-2</v>
      </c>
      <c r="E542" s="11">
        <f>Input!M542</f>
        <v>1.8311805319546859</v>
      </c>
      <c r="F542" s="12">
        <f>E542*Input!N542/100</f>
        <v>2.1631649585437046E-4</v>
      </c>
      <c r="G542" s="13">
        <f t="shared" si="1795"/>
        <v>252.48317174591207</v>
      </c>
      <c r="H542" s="12">
        <f>G542*Input!L542/100</f>
        <v>1.8222326884035304E-2</v>
      </c>
      <c r="I542" s="9">
        <v>0.3</v>
      </c>
      <c r="J542" s="21">
        <f>(((C542*$G$4*0.000000001*Input!G542*(234/233))-(I542*0.000000000000001))/Input!F542)*1000000000000</f>
        <v>42.456702629582338</v>
      </c>
      <c r="K542" s="9">
        <f>J542*Input!P542/100</f>
        <v>0.35645752748155712</v>
      </c>
      <c r="L542" s="14">
        <f t="shared" si="1796"/>
        <v>0.58714533596765806</v>
      </c>
      <c r="M542" s="22">
        <f>L542*Input!P542/100</f>
        <v>4.9295484992640951E-3</v>
      </c>
      <c r="N542" s="9">
        <v>5.0000000000000001E-3</v>
      </c>
      <c r="O542" s="21">
        <f>(((G542*$D$4*0.000000001*Input!G542*(238/236))-(N542*0.000000001))/Input!F542)*1000000</f>
        <v>0.61646346391979945</v>
      </c>
      <c r="P542" s="58">
        <f>O542*Input!N542/100</f>
        <v>7.2822539345715403E-5</v>
      </c>
      <c r="Q542" s="66">
        <f t="shared" si="1797"/>
        <v>0.4599428848238924</v>
      </c>
      <c r="R542" s="67">
        <f>Q542*Input!N542/100</f>
        <v>5.4332836878759896E-5</v>
      </c>
      <c r="S542" s="65">
        <f>Input!S542*0.0000028263/0.000000000155125</f>
        <v>1.4129489056322728</v>
      </c>
      <c r="T542" s="9">
        <f>S542*Input!T542/100</f>
        <v>3.2022825143324944E-3</v>
      </c>
      <c r="U542" s="9">
        <f>S542*1/((U541+U543)/2)</f>
        <v>1.4125027741896377</v>
      </c>
      <c r="V542" s="9">
        <f>U542*Input!T542/100</f>
        <v>3.2012714098883423E-3</v>
      </c>
      <c r="W542" s="3">
        <v>3.0000000000000001E-3</v>
      </c>
      <c r="X542" s="21">
        <f>((($L$4*0.000000001*Input!G542/Input!W542*(232/229))-(W542*0.000000001))/Input!F542)*1000000000</f>
        <v>1804.1111882501637</v>
      </c>
      <c r="Y542" s="21">
        <f>X542*Input!X542/100</f>
        <v>3.6320828822801317</v>
      </c>
      <c r="Z542" s="21">
        <f t="shared" si="1798"/>
        <v>0.44051233125428113</v>
      </c>
      <c r="AA542" s="21">
        <f>Z542*Input!X542/100</f>
        <v>8.8685071530088613E-4</v>
      </c>
      <c r="AB542" s="14">
        <v>0.05</v>
      </c>
      <c r="AC542" s="14">
        <v>0</v>
      </c>
      <c r="AD542" s="21">
        <f>(((Input!G542*$L$4*0.000000001*Input!U542*(230/229))-((AB542*0.000000000000001)+(Input!G542*AC542*0.000000000000001)))/Input!F542)*1000000000000</f>
        <v>10.221869277677385</v>
      </c>
      <c r="AE542" s="21">
        <f>AD542*Input!V542/100</f>
        <v>3.2549544346474321E-2</v>
      </c>
      <c r="AF542" s="21">
        <f t="shared" si="1799"/>
        <v>0.465999929746372</v>
      </c>
      <c r="AG542" s="21">
        <f>AF542*Input!V542/100</f>
        <v>1.4838856736172181E-3</v>
      </c>
      <c r="AH542" s="9">
        <f t="shared" si="1800"/>
        <v>1.0578589898255957</v>
      </c>
      <c r="AI542" s="3">
        <f t="shared" si="1801"/>
        <v>3.9853175631468576E-3</v>
      </c>
      <c r="AJ542" s="22">
        <f t="shared" si="1802"/>
        <v>412.50277418963765</v>
      </c>
      <c r="AK542" s="3">
        <f t="shared" si="1803"/>
        <v>3.2012714098883421</v>
      </c>
      <c r="AL542" s="3">
        <f t="shared" si="1804"/>
        <v>1.0131691240854803</v>
      </c>
      <c r="AM542" s="3">
        <f t="shared" si="1805"/>
        <v>3.228458245359815E-3</v>
      </c>
      <c r="AN542" s="9">
        <f>AL542*1/((AN541+AN543)/2)</f>
        <v>1.0156562555674733</v>
      </c>
      <c r="AO542" s="21">
        <f t="shared" si="1806"/>
        <v>3.2363834771394371E-3</v>
      </c>
      <c r="AP542" s="58">
        <f t="shared" si="1807"/>
        <v>126.6814</v>
      </c>
      <c r="AQ542" s="58">
        <f t="shared" si="1808"/>
        <v>0.82110000000000005</v>
      </c>
      <c r="AR542" s="58">
        <f t="shared" si="1809"/>
        <v>0.64816145069441922</v>
      </c>
      <c r="AS542" s="67">
        <f t="shared" si="1810"/>
        <v>0.95775442079715822</v>
      </c>
      <c r="AT542" s="67">
        <f t="shared" si="1811"/>
        <v>1.9314922109138167E-3</v>
      </c>
      <c r="AU542" s="58">
        <v>0.75</v>
      </c>
      <c r="AV542" s="58">
        <f t="shared" si="1812"/>
        <v>0.375</v>
      </c>
      <c r="AW542" s="58">
        <f t="shared" si="1813"/>
        <v>57.491199999999999</v>
      </c>
      <c r="AX542" s="57">
        <f t="shared" si="1814"/>
        <v>42.834560953</v>
      </c>
      <c r="AY542" s="47">
        <f t="shared" si="1815"/>
        <v>51.143030672879057</v>
      </c>
      <c r="AZ542" s="9" t="str">
        <f>Input!B542</f>
        <v>EH17-02 Labyrinth</v>
      </c>
      <c r="BA542" s="48">
        <f>Input!E542</f>
        <v>0</v>
      </c>
      <c r="BB542" s="58">
        <f t="shared" si="1816"/>
        <v>485.28207005363583</v>
      </c>
      <c r="BC542" s="22">
        <f t="shared" si="1817"/>
        <v>58.870444507074076</v>
      </c>
      <c r="BD542" s="9">
        <f t="shared" si="1818"/>
        <v>57433.2</v>
      </c>
      <c r="BE542" s="49">
        <f t="shared" si="1819"/>
        <v>25571.51533643953</v>
      </c>
      <c r="BF542" s="89">
        <f t="shared" si="1820"/>
        <v>88.958015614353258</v>
      </c>
      <c r="BG542" s="85"/>
      <c r="BH542" s="85"/>
      <c r="BI542" s="85"/>
      <c r="BJ542" s="85"/>
      <c r="BK542" s="85"/>
      <c r="BL542" s="85"/>
      <c r="BM542" s="90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  <c r="CM542" s="85"/>
      <c r="CN542" s="85"/>
      <c r="CO542" s="85"/>
      <c r="CP542" s="85"/>
      <c r="CQ542" s="85"/>
      <c r="CR542" s="85"/>
      <c r="CS542" s="85"/>
      <c r="CT542" s="85"/>
      <c r="CU542" s="85"/>
      <c r="CV542" s="85"/>
      <c r="CW542" s="85"/>
      <c r="CX542" s="85"/>
      <c r="CY542" s="85"/>
      <c r="CZ542" s="85"/>
      <c r="DA542" s="85"/>
      <c r="DB542" s="85"/>
      <c r="DC542" s="85"/>
      <c r="DD542" s="85"/>
      <c r="DE542" s="85"/>
    </row>
    <row r="543" spans="1:109" s="155" customFormat="1" ht="15" customHeight="1" x14ac:dyDescent="0.2">
      <c r="A543" s="138">
        <f>Input!A543</f>
        <v>8717</v>
      </c>
      <c r="B543" s="138" t="str">
        <f>Input!B543</f>
        <v>Hu1-13</v>
      </c>
      <c r="C543" s="138">
        <f>Input!O543</f>
        <v>2.0772297810909262</v>
      </c>
      <c r="D543" s="138">
        <f>C543*Input!P543/100</f>
        <v>1.2427551645634187E-2</v>
      </c>
      <c r="E543" s="139">
        <f>Input!M543</f>
        <v>2.76870816725646</v>
      </c>
      <c r="F543" s="140">
        <f>E543*Input!N543/100</f>
        <v>2.686773045868972E-4</v>
      </c>
      <c r="G543" s="141">
        <f t="shared" si="1795"/>
        <v>381.74948210132067</v>
      </c>
      <c r="H543" s="140">
        <f>G543*Input!L543/100</f>
        <v>1.8244552184920299E-2</v>
      </c>
      <c r="I543" s="138">
        <v>0</v>
      </c>
      <c r="J543" s="142">
        <f>(((C543*$G$4*0.000000001*Input!G543*(234/233))-(I543*0.000000000000001))/Input!F543)*1000000000000</f>
        <v>740.72338850647009</v>
      </c>
      <c r="K543" s="138">
        <f>J543*Input!P543/100</f>
        <v>4.4315646971702884</v>
      </c>
      <c r="L543" s="143">
        <f t="shared" si="1796"/>
        <v>10.243666037802519</v>
      </c>
      <c r="M543" s="144">
        <f>L543*Input!P543/100</f>
        <v>6.1285318496907923E-2</v>
      </c>
      <c r="N543" s="138">
        <v>0</v>
      </c>
      <c r="O543" s="142">
        <f>(((G543*$D$4*0.000000001*Input!G543*(238/236))-(N543*0.000000001))/Input!F543)*1000000</f>
        <v>13.712828013405234</v>
      </c>
      <c r="P543" s="138">
        <f>O543*Input!N543/100</f>
        <v>1.3307020625999196E-3</v>
      </c>
      <c r="Q543" s="145">
        <f t="shared" si="1797"/>
        <v>10.23112973391077</v>
      </c>
      <c r="R543" s="146">
        <f>Q543*Input!N543/100</f>
        <v>9.9283571749993757E-4</v>
      </c>
      <c r="S543" s="144">
        <f>Input!S543*0.0000028263/0.000000000155125</f>
        <v>1.0003158446487945</v>
      </c>
      <c r="T543" s="138">
        <f>S543*Input!T543/100</f>
        <v>1.0309482275122164E-3</v>
      </c>
      <c r="U543" s="144">
        <f>S543</f>
        <v>1.0003158446487945</v>
      </c>
      <c r="V543" s="138">
        <f>U543*Input!T543/100</f>
        <v>1.0309482275122164E-3</v>
      </c>
      <c r="W543" s="147">
        <v>0</v>
      </c>
      <c r="X543" s="142">
        <f>((($L$4*0.000000001*Input!G543/Input!W543*(232/229))-(W543*0.000000001))/Input!F543)*1000000000</f>
        <v>0.81173461806929892</v>
      </c>
      <c r="Y543" s="142">
        <f>X543*Input!X543/100</f>
        <v>8.963019780430034E-3</v>
      </c>
      <c r="Z543" s="142">
        <f t="shared" si="1798"/>
        <v>1.9820236762254777E-4</v>
      </c>
      <c r="AA543" s="142">
        <f>Z543*Input!X543/100</f>
        <v>2.1885129720774077E-6</v>
      </c>
      <c r="AB543" s="143">
        <v>0</v>
      </c>
      <c r="AC543" s="143">
        <v>0</v>
      </c>
      <c r="AD543" s="142">
        <f>(((Input!G543*$L$4*0.000000001*Input!U543*(230/229))-((AB543*0.000000000000001)+(Input!G543*AC543*0.000000000000001)))/Input!F543)*1000000000000</f>
        <v>223.87379526468641</v>
      </c>
      <c r="AE543" s="142">
        <f>AD543*Input!V543/100</f>
        <v>0.47354400243808586</v>
      </c>
      <c r="AF543" s="142">
        <f t="shared" si="1799"/>
        <v>10.206075819539567</v>
      </c>
      <c r="AG543" s="142">
        <f>AF543*Input!V543/100</f>
        <v>2.1588171974559315E-2</v>
      </c>
      <c r="AH543" s="138">
        <f t="shared" si="1800"/>
        <v>51493.208390808897</v>
      </c>
      <c r="AI543" s="147">
        <f t="shared" si="1801"/>
        <v>578.91688122032292</v>
      </c>
      <c r="AJ543" s="144">
        <f t="shared" si="1802"/>
        <v>0.31584464879452767</v>
      </c>
      <c r="AK543" s="147">
        <f t="shared" si="1803"/>
        <v>1.0309482275122164</v>
      </c>
      <c r="AL543" s="147">
        <f t="shared" si="1804"/>
        <v>0.99755120744015569</v>
      </c>
      <c r="AM543" s="147">
        <f t="shared" si="1805"/>
        <v>2.1122670787709951E-3</v>
      </c>
      <c r="AN543" s="138">
        <f>AF543/Q543</f>
        <v>0.99755120744015569</v>
      </c>
      <c r="AO543" s="142">
        <f t="shared" si="1806"/>
        <v>2.1122670787709951E-3</v>
      </c>
      <c r="AP543" s="138">
        <f t="shared" si="1807"/>
        <v>638.14089999999999</v>
      </c>
      <c r="AQ543" s="138" t="e">
        <f t="shared" si="1808"/>
        <v>#VALUE!</v>
      </c>
      <c r="AR543" s="138" t="e">
        <f t="shared" si="1809"/>
        <v>#VALUE!</v>
      </c>
      <c r="AS543" s="146">
        <f t="shared" si="1810"/>
        <v>1.9372481121572727E-5</v>
      </c>
      <c r="AT543" s="146">
        <f t="shared" si="1811"/>
        <v>2.1391552494902256E-7</v>
      </c>
      <c r="AU543" s="138">
        <v>0.75</v>
      </c>
      <c r="AV543" s="138">
        <f t="shared" si="1812"/>
        <v>0.375</v>
      </c>
      <c r="AW543" s="138">
        <f t="shared" si="1813"/>
        <v>638.13930000000005</v>
      </c>
      <c r="AX543" s="148">
        <f t="shared" si="1814"/>
        <v>247.38165354669999</v>
      </c>
      <c r="AY543" s="148">
        <f t="shared" si="1815"/>
        <v>96.689818846332372</v>
      </c>
      <c r="AZ543" s="138" t="str">
        <f>Input!B543</f>
        <v>Hu1-13</v>
      </c>
      <c r="BA543" s="149">
        <f>Input!E543</f>
        <v>0</v>
      </c>
      <c r="BB543" s="138">
        <f t="shared" si="1816"/>
        <v>1.9175882939205051</v>
      </c>
      <c r="BC543" s="144">
        <f t="shared" si="1817"/>
        <v>6.4011809158104764</v>
      </c>
      <c r="BD543" s="138">
        <f t="shared" si="1818"/>
        <v>638081.30000000005</v>
      </c>
      <c r="BE543" s="150">
        <f t="shared" si="1819"/>
        <v>48344.909423166187</v>
      </c>
      <c r="BF543" s="151">
        <f t="shared" si="1820"/>
        <v>15.151835789824004</v>
      </c>
      <c r="BG543" s="152"/>
      <c r="BH543" s="152"/>
      <c r="BI543" s="152"/>
      <c r="BJ543" s="152"/>
      <c r="BK543" s="152"/>
      <c r="BL543" s="152"/>
      <c r="BM543" s="156"/>
      <c r="BN543" s="152"/>
      <c r="BO543" s="152"/>
      <c r="BP543" s="152"/>
      <c r="BQ543" s="152"/>
      <c r="BR543" s="152"/>
      <c r="BS543" s="152"/>
      <c r="BT543" s="152"/>
      <c r="BU543" s="152"/>
      <c r="BV543" s="152"/>
      <c r="BW543" s="152"/>
      <c r="BX543" s="152"/>
      <c r="BY543" s="152"/>
      <c r="BZ543" s="152"/>
      <c r="CA543" s="152"/>
      <c r="CB543" s="152"/>
      <c r="CC543" s="152"/>
      <c r="CD543" s="152"/>
      <c r="CE543" s="152"/>
      <c r="CF543" s="152"/>
      <c r="CG543" s="152"/>
      <c r="CH543" s="152"/>
      <c r="CI543" s="152"/>
      <c r="CJ543" s="152"/>
      <c r="CK543" s="152"/>
      <c r="CL543" s="152"/>
      <c r="CM543" s="152"/>
      <c r="CN543" s="152"/>
      <c r="CO543" s="152"/>
      <c r="CP543" s="152"/>
      <c r="CQ543" s="152"/>
      <c r="CR543" s="152"/>
      <c r="CS543" s="152"/>
      <c r="CT543" s="152"/>
      <c r="CU543" s="152"/>
      <c r="CV543" s="152"/>
      <c r="CW543" s="152"/>
      <c r="CX543" s="152"/>
      <c r="CY543" s="152"/>
      <c r="CZ543" s="152"/>
      <c r="DA543" s="152"/>
      <c r="DB543" s="152"/>
      <c r="DC543" s="152"/>
      <c r="DD543" s="152"/>
      <c r="DE543" s="152"/>
    </row>
    <row r="544" spans="1:109" ht="15" customHeight="1" x14ac:dyDescent="0.2">
      <c r="A544" s="9">
        <f>Input!A544</f>
        <v>8792</v>
      </c>
      <c r="B544" s="9" t="str">
        <f>Input!B544</f>
        <v>EH17-04 Labyrinth</v>
      </c>
      <c r="C544" s="9">
        <f>Input!O544</f>
        <v>1.7304682261653579</v>
      </c>
      <c r="D544" s="9">
        <f>C544*Input!P544/100</f>
        <v>9.4434708777064585E-3</v>
      </c>
      <c r="E544" s="11">
        <f>Input!M544</f>
        <v>1.857004494402356</v>
      </c>
      <c r="F544" s="12">
        <f>E544*Input!N544/100</f>
        <v>1.8702576810717834E-4</v>
      </c>
      <c r="G544" s="13">
        <f t="shared" ref="G544:G545" si="1821">E544*137.88</f>
        <v>256.04377968819682</v>
      </c>
      <c r="H544" s="12">
        <f>G544*Input!L544/100</f>
        <v>1.2066281301314602E-2</v>
      </c>
      <c r="I544" s="9">
        <v>0.3</v>
      </c>
      <c r="J544" s="21">
        <f>(((C544*$G$4*0.000000001*Input!G544*(234/233))-(I544*0.000000000000001))/Input!F544)*1000000000000</f>
        <v>33.268672980825748</v>
      </c>
      <c r="K544" s="9">
        <f>J544*Input!P544/100</f>
        <v>0.18155302691142647</v>
      </c>
      <c r="L544" s="14">
        <f t="shared" ref="L544:L545" si="1822">(J544/234)*602200000000*0.0000028263/(365.2425*24*60)</f>
        <v>0.46008156462237354</v>
      </c>
      <c r="M544" s="22">
        <f>L544*Input!P544/100</f>
        <v>2.5107463929047807E-3</v>
      </c>
      <c r="N544" s="9">
        <v>5.0000000000000001E-3</v>
      </c>
      <c r="O544" s="21">
        <f>(((G544*$D$4*0.000000001*Input!G544*(238/236))-(N544*0.000000001))/Input!F544)*1000000</f>
        <v>0.49586207965641249</v>
      </c>
      <c r="P544" s="58">
        <f>O544*Input!N544/100</f>
        <v>4.9940097938648124E-5</v>
      </c>
      <c r="Q544" s="66">
        <f t="shared" ref="Q544:Q545" si="1823">(O544/238.05)*602200000000000000*0.00000000015512/(365.2425*24*60)</f>
        <v>0.36996229093897492</v>
      </c>
      <c r="R544" s="67">
        <f>Q544*Input!N544/100</f>
        <v>3.7260266112506934E-5</v>
      </c>
      <c r="S544" s="65">
        <f>Input!S544*0.0000028263/0.000000000155125</f>
        <v>1.3351589433766291</v>
      </c>
      <c r="T544" s="9">
        <f>S544*Input!T544/100</f>
        <v>2.1453847191524288E-3</v>
      </c>
      <c r="U544" s="9">
        <f>S544*1/((U543+U545)/2)</f>
        <v>1.3352446009075811</v>
      </c>
      <c r="V544" s="9">
        <f>U544*Input!T544/100</f>
        <v>2.1455223569661857E-3</v>
      </c>
      <c r="W544" s="3">
        <v>3.0000000000000001E-3</v>
      </c>
      <c r="X544" s="21">
        <f>((($L$4*0.000000001*Input!G544/Input!W544*(232/229))-(W544*0.000000001))/Input!F544)*1000000000</f>
        <v>946.62269738040118</v>
      </c>
      <c r="Y544" s="21">
        <f>X544*Input!X544/100</f>
        <v>1.5591158903303295</v>
      </c>
      <c r="Z544" s="21">
        <f t="shared" ref="Z544:Z545" si="1824">(X544/232)*6.022E+23*0.000000001*0.000000000049475/(365.2425*24*60)</f>
        <v>0.2311381770464549</v>
      </c>
      <c r="AA544" s="21">
        <f>Z544*Input!X544/100</f>
        <v>3.806914895368259E-4</v>
      </c>
      <c r="AB544" s="14">
        <v>0.05</v>
      </c>
      <c r="AC544" s="14">
        <v>0</v>
      </c>
      <c r="AD544" s="21">
        <f>(((Input!G544*$L$4*0.000000001*Input!U544*(230/229))-((AB544*0.000000000000001)+(Input!G544*AC544*0.000000000000001)))/Input!F544)*1000000000000</f>
        <v>7.6784462646009937</v>
      </c>
      <c r="AE544" s="21">
        <f>AD544*Input!V544/100</f>
        <v>1.9342690204710203E-2</v>
      </c>
      <c r="AF544" s="21">
        <f t="shared" ref="AF544:AF545" si="1825">(AD544/230)*602200000000*0.0000091577/(365.2425*24*60)</f>
        <v>0.35004902945485378</v>
      </c>
      <c r="AG544" s="21">
        <f>AF544*Input!V544/100</f>
        <v>8.8180469067286745E-4</v>
      </c>
      <c r="AH544" s="9">
        <f t="shared" ref="AH544:AH545" si="1826">AF544/Z544</f>
        <v>1.5144578620800484</v>
      </c>
      <c r="AI544" s="3">
        <f t="shared" ref="AI544:AI545" si="1827">AH544*SQRT((AG544/AF544)^2+(AA544/Z544)^2)</f>
        <v>4.5581199965441209E-3</v>
      </c>
      <c r="AJ544" s="22">
        <f t="shared" ref="AJ544:AJ545" si="1828">(U544-1)*1000</f>
        <v>335.24460090758112</v>
      </c>
      <c r="AK544" s="3">
        <f t="shared" ref="AK544:AK545" si="1829">V544*1000</f>
        <v>2.1455223569661857</v>
      </c>
      <c r="AL544" s="3">
        <f t="shared" ref="AL544:AL545" si="1830">AF544/Q544</f>
        <v>0.9461748887066822</v>
      </c>
      <c r="AM544" s="3">
        <f t="shared" ref="AM544:AM545" si="1831">AL544*SQRT((R544/Q544)^2+(AG544/AF544)^2)</f>
        <v>2.3854029895443263E-3</v>
      </c>
      <c r="AN544" s="9">
        <f>AL544*1/((AN543+AN545)/2)</f>
        <v>0.95051689707614595</v>
      </c>
      <c r="AO544" s="21">
        <f t="shared" ref="AO544:AO545" si="1832">AN544*SQRT((R544/Q544)^2+(AG544/AF544)^2)</f>
        <v>2.396349633625425E-3</v>
      </c>
      <c r="AP544" s="58">
        <f t="shared" ref="AP544:AP545" si="1833">ThU_Alter_Kombi(AN544,U544)</f>
        <v>125.86</v>
      </c>
      <c r="AQ544" s="58">
        <f t="shared" ref="AQ544:AQ545" si="1834">Montealter(AN544,AO544,U544,V544)</f>
        <v>0.70089999999999997</v>
      </c>
      <c r="AR544" s="58">
        <f t="shared" ref="AR544:AR545" si="1835">(AQ544/AP544)*100</f>
        <v>0.55688860638805016</v>
      </c>
      <c r="AS544" s="67">
        <f t="shared" ref="AS544:AS545" si="1836">Z544/Q544</f>
        <v>0.62476144922721599</v>
      </c>
      <c r="AT544" s="67">
        <f t="shared" ref="AT544:AT545" si="1837">AS544*SQRT((Y544/X544)^2+(P544/O544)^2)</f>
        <v>1.0309227938577127E-3</v>
      </c>
      <c r="AU544" s="58">
        <v>0.75</v>
      </c>
      <c r="AV544" s="58">
        <f t="shared" ref="AV544:AV545" si="1838">AU544/2</f>
        <v>0.375</v>
      </c>
      <c r="AW544" s="58">
        <f t="shared" ref="AW544:AW545" si="1839">marincorr_age(AN544,U544,AS544,AU544)</f>
        <v>83.202500000000001</v>
      </c>
      <c r="AX544" s="57">
        <f t="shared" ref="AX544:AX545" si="1840">marincorr_age_error(AN544, AO544, U544, V544, AS544, AT544, AU544, AV544)</f>
        <v>26.234955196400001</v>
      </c>
      <c r="AY544" s="47">
        <f t="shared" ref="AY544:AY545" si="1841">SQRT(((AU544*EXP(-0.0000091577*AW544*1000))/(0.0000091577*(EXP(-0.0000091577*AW544*1000)+(AJ544/1000)*EXP(-(0.0000091577-0.0000028263)*AW544*1000)-AS544*AU544*EXP(-0.0000091577*AW544*1000))))^2*AT544^2+((AS544*EXP(-0.0000091577*AW544*1000))/(0.0000091577*(EXP(-0.0000091577*AW544*1000)+(AJ544/1000)*EXP(-(0.0000091577-0.0000028263)*AW544*1000)-AS544*AU544*EXP(-0.0000091577*AW544*1000))))^2*AV544^2+((0.0000091577/(0.0000091577-0.0000028263))*(EXP(-(0.0000091577-0.0000028263)*AW544*1000)-1)/(0.0000091577*(EXP(-0.0000091577*AW544*1000)+(AJ544/1000)*EXP(-(0.0000091577-0.0000028263)*AW544*1000)-AS544*AU544*EXP(-0.0000091577*AW544*1000))))^2*T544^2+(1/(0.0000091577*(EXP(-0.0000091577*AW544*1000)+(AJ544/1000)*EXP(-(0.0000091577-0.0000028263)*AW544*1000)-AS544*AU544*EXP(-0.0000091577*AW544*1000))))^2*AO544^2)/1000</f>
        <v>26.781951964235688</v>
      </c>
      <c r="AZ544" s="9" t="str">
        <f>Input!B544</f>
        <v>EH17-04 Labyrinth</v>
      </c>
      <c r="BA544" s="48">
        <f>Input!E544</f>
        <v>0</v>
      </c>
      <c r="BB544" s="58">
        <f t="shared" ref="BB544:BB545" si="1842">((U544-1)*EXP(0.0000028263*AW544*1000))*1000</f>
        <v>424.11966454205208</v>
      </c>
      <c r="BC544" s="22">
        <f t="shared" ref="BC544:BC545" si="1843">SQRT((EXP(0.0000028263*AW544*1000)*V544)^2+((U544-1)*0.0000028263*EXP(0.0000028263*AW544*1000)*AX544*1000)^2)*1000</f>
        <v>31.564484774322686</v>
      </c>
      <c r="BD544" s="9">
        <f t="shared" ref="BD544:BD545" si="1844">AW544*1000-58</f>
        <v>83144.5</v>
      </c>
      <c r="BE544" s="49">
        <f t="shared" ref="BE544:BE545" si="1845">AY544/2*1000</f>
        <v>13390.975982117843</v>
      </c>
      <c r="BF544" s="89">
        <f t="shared" ref="BF544:BF545" si="1846">AY544/AW544*100</f>
        <v>32.188878896951039</v>
      </c>
      <c r="BG544" s="85"/>
      <c r="BH544" s="85"/>
      <c r="BI544" s="85"/>
      <c r="BJ544" s="85"/>
      <c r="BK544" s="85"/>
      <c r="BL544" s="85"/>
      <c r="BM544" s="90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s="155" customFormat="1" ht="15" customHeight="1" x14ac:dyDescent="0.2">
      <c r="A545" s="138">
        <f>Input!A545</f>
        <v>8717</v>
      </c>
      <c r="B545" s="138" t="str">
        <f>Input!B545</f>
        <v>Hu1-13</v>
      </c>
      <c r="C545" s="138">
        <f>Input!O545</f>
        <v>2.1037880671744853</v>
      </c>
      <c r="D545" s="138">
        <f>C545*Input!P545/100</f>
        <v>1.5692670931229044E-2</v>
      </c>
      <c r="E545" s="139">
        <f>Input!M545</f>
        <v>2.7689491023104944</v>
      </c>
      <c r="F545" s="140">
        <f>E545*Input!N545/100</f>
        <v>2.5282736160508313E-4</v>
      </c>
      <c r="G545" s="141">
        <f t="shared" si="1821"/>
        <v>381.78270222657096</v>
      </c>
      <c r="H545" s="140">
        <f>G545*Input!L545/100</f>
        <v>2.1654523780767123E-2</v>
      </c>
      <c r="I545" s="138">
        <v>0</v>
      </c>
      <c r="J545" s="142">
        <f>(((C545*$G$4*0.000000001*Input!G545*(234/233))-(I545*0.000000000000001))/Input!F545)*1000000000000</f>
        <v>750.19385914954285</v>
      </c>
      <c r="K545" s="138">
        <f>J545*Input!P545/100</f>
        <v>5.5958799034704132</v>
      </c>
      <c r="L545" s="143">
        <f t="shared" si="1822"/>
        <v>10.374635762795352</v>
      </c>
      <c r="M545" s="144">
        <f>L545*Input!P545/100</f>
        <v>7.7386951469672435E-2</v>
      </c>
      <c r="N545" s="138">
        <v>0</v>
      </c>
      <c r="O545" s="142">
        <f>(((G545*$D$4*0.000000001*Input!G545*(238/236))-(N545*0.000000001))/Input!F545)*1000000</f>
        <v>13.714021313947867</v>
      </c>
      <c r="P545" s="138">
        <f>O545*Input!N545/100</f>
        <v>1.252200635579799E-3</v>
      </c>
      <c r="Q545" s="145">
        <f t="shared" si="1823"/>
        <v>10.232020054466915</v>
      </c>
      <c r="R545" s="146">
        <f>Q545*Input!N545/100</f>
        <v>9.3426586718497388E-4</v>
      </c>
      <c r="S545" s="144">
        <f>Input!S545*0.0000028263/0.000000000155125</f>
        <v>0.99955585296991323</v>
      </c>
      <c r="T545" s="138">
        <f>S545*Input!T545/100</f>
        <v>1.2432434753617808E-3</v>
      </c>
      <c r="U545" s="144">
        <f>S545</f>
        <v>0.99955585296991323</v>
      </c>
      <c r="V545" s="138">
        <f>U545*Input!T545/100</f>
        <v>1.2432434753617808E-3</v>
      </c>
      <c r="W545" s="147">
        <v>0</v>
      </c>
      <c r="X545" s="142">
        <f>((($L$4*0.000000001*Input!G545/Input!W545*(232/229))-(W545*0.000000001))/Input!F545)*1000000000</f>
        <v>0.82925510732195706</v>
      </c>
      <c r="Y545" s="142">
        <f>X545*Input!X545/100</f>
        <v>1.0437597452276754E-2</v>
      </c>
      <c r="Z545" s="142">
        <f t="shared" si="1824"/>
        <v>2.0248036978542434E-4</v>
      </c>
      <c r="AA545" s="142">
        <f>Z545*Input!X545/100</f>
        <v>2.5485626475470988E-6</v>
      </c>
      <c r="AB545" s="143">
        <v>0</v>
      </c>
      <c r="AC545" s="143">
        <v>0</v>
      </c>
      <c r="AD545" s="142">
        <f>(((Input!G545*$L$4*0.000000001*Input!U545*(230/229))-((AB545*0.000000000000001)+(Input!G545*AC545*0.000000000000001)))/Input!F545)*1000000000000</f>
        <v>222.94197255795837</v>
      </c>
      <c r="AE545" s="142">
        <f>AD545*Input!V545/100</f>
        <v>0.48477754703086873</v>
      </c>
      <c r="AF545" s="142">
        <f t="shared" si="1825"/>
        <v>10.163595397996747</v>
      </c>
      <c r="AG545" s="142">
        <f>AF545*Input!V545/100</f>
        <v>2.2100292688377432E-2</v>
      </c>
      <c r="AH545" s="138">
        <f t="shared" si="1826"/>
        <v>50195.460472377999</v>
      </c>
      <c r="AI545" s="147">
        <f t="shared" si="1827"/>
        <v>641.15470734891232</v>
      </c>
      <c r="AJ545" s="144">
        <f t="shared" si="1828"/>
        <v>-0.44414703008677225</v>
      </c>
      <c r="AK545" s="147">
        <f t="shared" si="1829"/>
        <v>1.2432434753617807</v>
      </c>
      <c r="AL545" s="147">
        <f t="shared" si="1830"/>
        <v>0.99331269327992611</v>
      </c>
      <c r="AM545" s="147">
        <f t="shared" si="1831"/>
        <v>2.1618183207217792E-3</v>
      </c>
      <c r="AN545" s="138">
        <f>AF545/Q545</f>
        <v>0.99331269327992611</v>
      </c>
      <c r="AO545" s="142">
        <f t="shared" si="1832"/>
        <v>2.1618183207217792E-3</v>
      </c>
      <c r="AP545" s="138">
        <f t="shared" si="1833"/>
        <v>557.50250000000005</v>
      </c>
      <c r="AQ545" s="138" t="e">
        <f t="shared" si="1834"/>
        <v>#VALUE!</v>
      </c>
      <c r="AR545" s="138" t="e">
        <f t="shared" si="1835"/>
        <v>#VALUE!</v>
      </c>
      <c r="AS545" s="146">
        <f t="shared" si="1836"/>
        <v>1.978889493057913E-5</v>
      </c>
      <c r="AT545" s="146">
        <f t="shared" si="1837"/>
        <v>2.4908372856538594E-7</v>
      </c>
      <c r="AU545" s="138">
        <v>0.75</v>
      </c>
      <c r="AV545" s="138">
        <f t="shared" si="1838"/>
        <v>0.375</v>
      </c>
      <c r="AW545" s="138">
        <f t="shared" si="1839"/>
        <v>557.5009</v>
      </c>
      <c r="AX545" s="148">
        <f t="shared" si="1840"/>
        <v>101.1275292982</v>
      </c>
      <c r="AY545" s="148">
        <f t="shared" si="1841"/>
        <v>50.145037062453717</v>
      </c>
      <c r="AZ545" s="138" t="str">
        <f>Input!B545</f>
        <v>Hu1-13</v>
      </c>
      <c r="BA545" s="149">
        <f>Input!E545</f>
        <v>0</v>
      </c>
      <c r="BB545" s="138">
        <f t="shared" si="1842"/>
        <v>-2.1469863714236799</v>
      </c>
      <c r="BC545" s="144">
        <f t="shared" si="1843"/>
        <v>6.0410296016938272</v>
      </c>
      <c r="BD545" s="138">
        <f t="shared" si="1844"/>
        <v>557442.9</v>
      </c>
      <c r="BE545" s="150">
        <f t="shared" si="1845"/>
        <v>25072.518531226859</v>
      </c>
      <c r="BF545" s="151">
        <f t="shared" si="1846"/>
        <v>8.9946109616062895</v>
      </c>
      <c r="BG545" s="152"/>
      <c r="BH545" s="152"/>
      <c r="BI545" s="152"/>
      <c r="BJ545" s="152"/>
      <c r="BK545" s="152"/>
      <c r="BL545" s="152"/>
      <c r="BM545" s="156"/>
      <c r="BN545" s="152"/>
      <c r="BO545" s="152"/>
      <c r="BP545" s="152"/>
      <c r="BQ545" s="152"/>
      <c r="BR545" s="152"/>
      <c r="BS545" s="152"/>
      <c r="BT545" s="152"/>
      <c r="BU545" s="152"/>
      <c r="BV545" s="152"/>
      <c r="BW545" s="152"/>
      <c r="BX545" s="152"/>
      <c r="BY545" s="152"/>
      <c r="BZ545" s="152"/>
      <c r="CA545" s="152"/>
      <c r="CB545" s="152"/>
      <c r="CC545" s="152"/>
      <c r="CD545" s="152"/>
      <c r="CE545" s="152"/>
      <c r="CF545" s="152"/>
      <c r="CG545" s="152"/>
      <c r="CH545" s="152"/>
      <c r="CI545" s="152"/>
      <c r="CJ545" s="152"/>
      <c r="CK545" s="152"/>
      <c r="CL545" s="152"/>
      <c r="CM545" s="152"/>
      <c r="CN545" s="152"/>
      <c r="CO545" s="152"/>
      <c r="CP545" s="152"/>
      <c r="CQ545" s="152"/>
      <c r="CR545" s="152"/>
      <c r="CS545" s="152"/>
      <c r="CT545" s="152"/>
      <c r="CU545" s="152"/>
      <c r="CV545" s="152"/>
      <c r="CW545" s="152"/>
      <c r="CX545" s="152"/>
      <c r="CY545" s="152"/>
      <c r="CZ545" s="152"/>
      <c r="DA545" s="152"/>
      <c r="DB545" s="152"/>
      <c r="DC545" s="152"/>
      <c r="DD545" s="152"/>
      <c r="DE545" s="152"/>
    </row>
    <row r="546" spans="1:109" ht="15" customHeight="1" x14ac:dyDescent="0.2">
      <c r="A546" s="9">
        <f>Input!A546</f>
        <v>8793</v>
      </c>
      <c r="B546" s="9" t="str">
        <f>Input!B546</f>
        <v>EH17-05 Labyrinth</v>
      </c>
      <c r="C546" s="9">
        <f>Input!O546</f>
        <v>0.94300218945485403</v>
      </c>
      <c r="D546" s="9">
        <f>C546*Input!P546/100</f>
        <v>3.690062243374237E-3</v>
      </c>
      <c r="E546" s="11">
        <f>Input!M546</f>
        <v>0.98913957798698571</v>
      </c>
      <c r="F546" s="12">
        <f>E546*Input!N546/100</f>
        <v>9.8148846866725857E-5</v>
      </c>
      <c r="G546" s="13">
        <f t="shared" ref="G546:G547" si="1847">E546*137.88</f>
        <v>136.38256501284559</v>
      </c>
      <c r="H546" s="12">
        <f>G546*Input!L546/100</f>
        <v>9.8365809325954828E-3</v>
      </c>
      <c r="I546" s="9">
        <v>0.3</v>
      </c>
      <c r="J546" s="21">
        <f>(((C546*$G$4*0.000000001*Input!G546*(234/233))-(I546*0.000000000000001))/Input!F546)*1000000000000</f>
        <v>36.124817524551879</v>
      </c>
      <c r="K546" s="9">
        <f>J546*Input!P546/100</f>
        <v>0.14136003785229248</v>
      </c>
      <c r="L546" s="14">
        <f t="shared" ref="L546:L547" si="1848">(J546/234)*602200000000*0.0000028263/(365.2425*24*60)</f>
        <v>0.49957996755604411</v>
      </c>
      <c r="M546" s="22">
        <f>L546*Input!P546/100</f>
        <v>1.9549065701431664E-3</v>
      </c>
      <c r="N546" s="9">
        <v>5.0000000000000001E-3</v>
      </c>
      <c r="O546" s="21">
        <f>(((G546*$D$4*0.000000001*Input!G546*(238/236))-(N546*0.000000001))/Input!F546)*1000000</f>
        <v>0.52628848729415034</v>
      </c>
      <c r="P546" s="58">
        <f>O546*Input!N546/100</f>
        <v>5.2221758482536408E-5</v>
      </c>
      <c r="Q546" s="66">
        <f t="shared" ref="Q546:Q547" si="1849">(O546/238.05)*602200000000000000*0.00000000015512/(365.2425*24*60)</f>
        <v>0.39266340872257399</v>
      </c>
      <c r="R546" s="67">
        <f>Q546*Input!N546/100</f>
        <v>3.8962611172945678E-5</v>
      </c>
      <c r="S546" s="65">
        <f>Input!S546*0.0000028263/0.000000000155125</f>
        <v>1.296944689416333</v>
      </c>
      <c r="T546" s="9">
        <f>S546*Input!T546/100</f>
        <v>2.1975999355424154E-3</v>
      </c>
      <c r="U546" s="9">
        <f>S546*1/((U545+U547)/2)</f>
        <v>1.2975209795058558</v>
      </c>
      <c r="V546" s="9">
        <f>U546*Input!T546/100</f>
        <v>2.1985764267327674E-3</v>
      </c>
      <c r="W546" s="3">
        <v>3.0000000000000001E-3</v>
      </c>
      <c r="X546" s="21">
        <f>((($L$4*0.000000001*Input!G546/Input!W546*(232/229))-(W546*0.000000001))/Input!F546)*1000000000</f>
        <v>800.28588013796514</v>
      </c>
      <c r="Y546" s="21">
        <f>X546*Input!X546/100</f>
        <v>1.9006414290634295</v>
      </c>
      <c r="Z546" s="21">
        <f t="shared" ref="Z546:Z547" si="1850">(X546/232)*6.022E+23*0.000000001*0.000000000049475/(365.2425*24*60)</f>
        <v>0.19540691340171187</v>
      </c>
      <c r="AA546" s="21">
        <f>Z546*Input!X546/100</f>
        <v>4.6408225404736154E-4</v>
      </c>
      <c r="AB546" s="14">
        <v>0.05</v>
      </c>
      <c r="AC546" s="14">
        <v>0</v>
      </c>
      <c r="AD546" s="21">
        <f>(((Input!G546*$L$4*0.000000001*Input!U546*(230/229))-((AB546*0.000000000000001)+(Input!G546*AC546*0.000000000000001)))/Input!F546)*1000000000000</f>
        <v>8.216123461041752</v>
      </c>
      <c r="AE546" s="21">
        <f>AD546*Input!V546/100</f>
        <v>2.2309131435766086E-2</v>
      </c>
      <c r="AF546" s="21">
        <f t="shared" ref="AF546:AF547" si="1851">(AD546/230)*602200000000*0.0000091577/(365.2425*24*60)</f>
        <v>0.37456093906367549</v>
      </c>
      <c r="AG546" s="21">
        <f>AF546*Input!V546/100</f>
        <v>1.0170403670170755E-3</v>
      </c>
      <c r="AH546" s="9">
        <f t="shared" ref="AH546:AH547" si="1852">AF546/Z546</f>
        <v>1.9168254210825384</v>
      </c>
      <c r="AI546" s="3">
        <f t="shared" ref="AI546:AI547" si="1853">AH546*SQRT((AG546/AF546)^2+(AA546/Z546)^2)</f>
        <v>6.9147161083351234E-3</v>
      </c>
      <c r="AJ546" s="22">
        <f t="shared" ref="AJ546:AJ547" si="1854">(U546-1)*1000</f>
        <v>297.52097950585579</v>
      </c>
      <c r="AK546" s="3">
        <f t="shared" ref="AK546:AK547" si="1855">V546*1000</f>
        <v>2.1985764267327674</v>
      </c>
      <c r="AL546" s="3">
        <f t="shared" ref="AL546:AL547" si="1856">AF546/Q546</f>
        <v>0.95389825164053332</v>
      </c>
      <c r="AM546" s="3">
        <f t="shared" ref="AM546:AM547" si="1857">AL546*SQRT((R546/Q546)^2+(AG546/AF546)^2)</f>
        <v>2.5918362016317618E-3</v>
      </c>
      <c r="AN546" s="9">
        <f>AL546*1/((AN545+AN547)/2)</f>
        <v>0.96032020741701585</v>
      </c>
      <c r="AO546" s="21">
        <f t="shared" ref="AO546:AO547" si="1858">AN546*SQRT((R546/Q546)^2+(AG546/AF546)^2)</f>
        <v>2.609285292704253E-3</v>
      </c>
      <c r="AP546" s="58">
        <f t="shared" ref="AP546:AP547" si="1859">ThU_Alter_Kombi(AN546,U546)</f>
        <v>135.9222</v>
      </c>
      <c r="AQ546" s="58">
        <f t="shared" ref="AQ546:AQ547" si="1860">Montealter(AN546,AO546,U546,V546)</f>
        <v>0.83109999999999995</v>
      </c>
      <c r="AR546" s="58">
        <f t="shared" ref="AR546:AR547" si="1861">(AQ546/AP546)*100</f>
        <v>0.61145272810475404</v>
      </c>
      <c r="AS546" s="67">
        <f t="shared" ref="AS546:AS547" si="1862">Z546/Q546</f>
        <v>0.49764482521408426</v>
      </c>
      <c r="AT546" s="67">
        <f t="shared" ref="AT546:AT547" si="1863">AS546*SQRT((Y546/X546)^2+(P546/O546)^2)</f>
        <v>1.1829142174125389E-3</v>
      </c>
      <c r="AU546" s="58">
        <v>0.75</v>
      </c>
      <c r="AV546" s="58">
        <f t="shared" ref="AV546:AV547" si="1864">AU546/2</f>
        <v>0.375</v>
      </c>
      <c r="AW546" s="58">
        <f t="shared" ref="AW546:AW547" si="1865">marincorr_age(AN546,U546,AS546,AU546)</f>
        <v>102.50879999999999</v>
      </c>
      <c r="AX546" s="57">
        <f t="shared" ref="AX546:AX547" si="1866">marincorr_age_error(AN546, AO546, U546, V546, AS546, AT546, AU546, AV546)</f>
        <v>19.951178516599999</v>
      </c>
      <c r="AY546" s="47">
        <f t="shared" ref="AY546:AY547" si="1867">SQRT(((AU546*EXP(-0.0000091577*AW546*1000))/(0.0000091577*(EXP(-0.0000091577*AW546*1000)+(AJ546/1000)*EXP(-(0.0000091577-0.0000028263)*AW546*1000)-AS546*AU546*EXP(-0.0000091577*AW546*1000))))^2*AT546^2+((AS546*EXP(-0.0000091577*AW546*1000))/(0.0000091577*(EXP(-0.0000091577*AW546*1000)+(AJ546/1000)*EXP(-(0.0000091577-0.0000028263)*AW546*1000)-AS546*AU546*EXP(-0.0000091577*AW546*1000))))^2*AV546^2+((0.0000091577/(0.0000091577-0.0000028263))*(EXP(-(0.0000091577-0.0000028263)*AW546*1000)-1)/(0.0000091577*(EXP(-0.0000091577*AW546*1000)+(AJ546/1000)*EXP(-(0.0000091577-0.0000028263)*AW546*1000)-AS546*AU546*EXP(-0.0000091577*AW546*1000))))^2*T546^2+(1/(0.0000091577*(EXP(-0.0000091577*AW546*1000)+(AJ546/1000)*EXP(-(0.0000091577-0.0000028263)*AW546*1000)-AS546*AU546*EXP(-0.0000091577*AW546*1000))))^2*AO546^2)/1000</f>
        <v>19.912493172239294</v>
      </c>
      <c r="AZ546" s="9" t="str">
        <f>Input!B546</f>
        <v>EH17-05 Labyrinth</v>
      </c>
      <c r="BA546" s="48">
        <f>Input!E546</f>
        <v>0</v>
      </c>
      <c r="BB546" s="58">
        <f t="shared" ref="BB546:BB547" si="1868">((U546-1)*EXP(0.0000028263*AW546*1000))*1000</f>
        <v>397.50414562557285</v>
      </c>
      <c r="BC546" s="22">
        <f t="shared" ref="BC546:BC547" si="1869">SQRT((EXP(0.0000028263*AW546*1000)*V546)^2+((U546-1)*0.0000028263*EXP(0.0000028263*AW546*1000)*AX546*1000)^2)*1000</f>
        <v>22.606125009254633</v>
      </c>
      <c r="BD546" s="9">
        <f t="shared" ref="BD546:BD547" si="1870">AW546*1000-58</f>
        <v>102450.79999999999</v>
      </c>
      <c r="BE546" s="49">
        <f t="shared" ref="BE546:BE547" si="1871">AY546/2*1000</f>
        <v>9956.246586119647</v>
      </c>
      <c r="BF546" s="89">
        <f t="shared" ref="BF546:BF547" si="1872">AY546/AW546*100</f>
        <v>19.425154886448087</v>
      </c>
      <c r="BG546" s="85"/>
      <c r="BH546" s="85"/>
      <c r="BI546" s="85"/>
      <c r="BJ546" s="85"/>
      <c r="BK546" s="85"/>
      <c r="BL546" s="85"/>
      <c r="BM546" s="90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s="155" customFormat="1" ht="15" customHeight="1" x14ac:dyDescent="0.2">
      <c r="A547" s="138">
        <f>Input!A547</f>
        <v>8717</v>
      </c>
      <c r="B547" s="138" t="str">
        <f>Input!B547</f>
        <v>Hu1-13</v>
      </c>
      <c r="C547" s="138">
        <f>Input!O547</f>
        <v>2.1037880671744853</v>
      </c>
      <c r="D547" s="138">
        <f>C547*Input!P547/100</f>
        <v>1.5692670931229044E-2</v>
      </c>
      <c r="E547" s="139">
        <f>Input!M547</f>
        <v>2.7689491023104944</v>
      </c>
      <c r="F547" s="140">
        <f>E547*Input!N547/100</f>
        <v>2.5282736160508313E-4</v>
      </c>
      <c r="G547" s="141">
        <f t="shared" si="1847"/>
        <v>381.78270222657096</v>
      </c>
      <c r="H547" s="140">
        <f>G547*Input!L547/100</f>
        <v>2.1654523780767123E-2</v>
      </c>
      <c r="I547" s="138">
        <v>0</v>
      </c>
      <c r="J547" s="142">
        <f>(((C547*$G$4*0.000000001*Input!G547*(234/233))-(I547*0.000000000000001))/Input!F547)*1000000000000</f>
        <v>750.19385914954285</v>
      </c>
      <c r="K547" s="138">
        <f>J547*Input!P547/100</f>
        <v>5.5958799034704132</v>
      </c>
      <c r="L547" s="143">
        <f t="shared" si="1848"/>
        <v>10.374635762795352</v>
      </c>
      <c r="M547" s="144">
        <f>L547*Input!P547/100</f>
        <v>7.7386951469672435E-2</v>
      </c>
      <c r="N547" s="138">
        <v>0</v>
      </c>
      <c r="O547" s="142">
        <f>(((G547*$D$4*0.000000001*Input!G547*(238/236))-(N547*0.000000001))/Input!F547)*1000000</f>
        <v>13.714021313947867</v>
      </c>
      <c r="P547" s="138">
        <f>O547*Input!N547/100</f>
        <v>1.252200635579799E-3</v>
      </c>
      <c r="Q547" s="145">
        <f t="shared" si="1849"/>
        <v>10.232020054466915</v>
      </c>
      <c r="R547" s="146">
        <f>Q547*Input!N547/100</f>
        <v>9.3426586718497388E-4</v>
      </c>
      <c r="S547" s="144">
        <f>Input!S547*0.0000028263/0.000000000155125</f>
        <v>0.99955585296991323</v>
      </c>
      <c r="T547" s="138">
        <f>S547*Input!T547/100</f>
        <v>1.2432434753617808E-3</v>
      </c>
      <c r="U547" s="144">
        <f>S547</f>
        <v>0.99955585296991323</v>
      </c>
      <c r="V547" s="138">
        <f>U547*Input!T547/100</f>
        <v>1.2432434753617808E-3</v>
      </c>
      <c r="W547" s="147">
        <v>0</v>
      </c>
      <c r="X547" s="142">
        <f>((($L$4*0.000000001*Input!G547/Input!W547*(232/229))-(W547*0.000000001))/Input!F547)*1000000000</f>
        <v>0.82925510732195706</v>
      </c>
      <c r="Y547" s="142">
        <f>X547*Input!X547/100</f>
        <v>1.0437597452276754E-2</v>
      </c>
      <c r="Z547" s="142">
        <f t="shared" si="1850"/>
        <v>2.0248036978542434E-4</v>
      </c>
      <c r="AA547" s="142">
        <f>Z547*Input!X547/100</f>
        <v>2.5485626475470988E-6</v>
      </c>
      <c r="AB547" s="143">
        <v>0</v>
      </c>
      <c r="AC547" s="143">
        <v>0</v>
      </c>
      <c r="AD547" s="142">
        <f>(((Input!G547*$L$4*0.000000001*Input!U547*(230/229))-((AB547*0.000000000000001)+(Input!G547*AC547*0.000000000000001)))/Input!F547)*1000000000000</f>
        <v>222.94197255795837</v>
      </c>
      <c r="AE547" s="142">
        <f>AD547*Input!V547/100</f>
        <v>0.48477754703086873</v>
      </c>
      <c r="AF547" s="142">
        <f t="shared" si="1851"/>
        <v>10.163595397996747</v>
      </c>
      <c r="AG547" s="142">
        <f>AF547*Input!V547/100</f>
        <v>2.2100292688377432E-2</v>
      </c>
      <c r="AH547" s="138">
        <f t="shared" si="1852"/>
        <v>50195.460472377999</v>
      </c>
      <c r="AI547" s="147">
        <f t="shared" si="1853"/>
        <v>641.15470734891232</v>
      </c>
      <c r="AJ547" s="144">
        <f t="shared" si="1854"/>
        <v>-0.44414703008677225</v>
      </c>
      <c r="AK547" s="147">
        <f t="shared" si="1855"/>
        <v>1.2432434753617807</v>
      </c>
      <c r="AL547" s="147">
        <f t="shared" si="1856"/>
        <v>0.99331269327992611</v>
      </c>
      <c r="AM547" s="147">
        <f t="shared" si="1857"/>
        <v>2.1618183207217792E-3</v>
      </c>
      <c r="AN547" s="138">
        <f>AF547/Q547</f>
        <v>0.99331269327992611</v>
      </c>
      <c r="AO547" s="142">
        <f t="shared" si="1858"/>
        <v>2.1618183207217792E-3</v>
      </c>
      <c r="AP547" s="138">
        <f t="shared" si="1859"/>
        <v>557.50250000000005</v>
      </c>
      <c r="AQ547" s="138" t="e">
        <f t="shared" si="1860"/>
        <v>#VALUE!</v>
      </c>
      <c r="AR547" s="138" t="e">
        <f t="shared" si="1861"/>
        <v>#VALUE!</v>
      </c>
      <c r="AS547" s="146">
        <f t="shared" si="1862"/>
        <v>1.978889493057913E-5</v>
      </c>
      <c r="AT547" s="146">
        <f t="shared" si="1863"/>
        <v>2.4908372856538594E-7</v>
      </c>
      <c r="AU547" s="138">
        <v>0.75</v>
      </c>
      <c r="AV547" s="138">
        <f t="shared" si="1864"/>
        <v>0.375</v>
      </c>
      <c r="AW547" s="138">
        <f t="shared" si="1865"/>
        <v>557.5009</v>
      </c>
      <c r="AX547" s="148">
        <f t="shared" si="1866"/>
        <v>102.9825222907</v>
      </c>
      <c r="AY547" s="148">
        <f t="shared" si="1867"/>
        <v>50.145037062453717</v>
      </c>
      <c r="AZ547" s="138" t="str">
        <f>Input!B547</f>
        <v>Hu1-13</v>
      </c>
      <c r="BA547" s="149">
        <f>Input!E547</f>
        <v>0</v>
      </c>
      <c r="BB547" s="138">
        <f t="shared" si="1868"/>
        <v>-2.1469863714236799</v>
      </c>
      <c r="BC547" s="144">
        <f t="shared" si="1869"/>
        <v>6.0421833719210412</v>
      </c>
      <c r="BD547" s="138">
        <f t="shared" si="1870"/>
        <v>557442.9</v>
      </c>
      <c r="BE547" s="150">
        <f t="shared" si="1871"/>
        <v>25072.518531226859</v>
      </c>
      <c r="BF547" s="151">
        <f t="shared" si="1872"/>
        <v>8.9946109616062895</v>
      </c>
      <c r="BG547" s="152"/>
      <c r="BH547" s="152"/>
      <c r="BI547" s="152"/>
      <c r="BJ547" s="152"/>
      <c r="BK547" s="152"/>
      <c r="BL547" s="152"/>
      <c r="BM547" s="156"/>
      <c r="BN547" s="152"/>
      <c r="BO547" s="152"/>
      <c r="BP547" s="152"/>
      <c r="BQ547" s="152"/>
      <c r="BR547" s="152"/>
      <c r="BS547" s="152"/>
      <c r="BT547" s="152"/>
      <c r="BU547" s="152"/>
      <c r="BV547" s="152"/>
      <c r="BW547" s="152"/>
      <c r="BX547" s="152"/>
      <c r="BY547" s="152"/>
      <c r="BZ547" s="152"/>
      <c r="CA547" s="152"/>
      <c r="CB547" s="152"/>
      <c r="CC547" s="152"/>
      <c r="CD547" s="152"/>
      <c r="CE547" s="152"/>
      <c r="CF547" s="152"/>
      <c r="CG547" s="152"/>
      <c r="CH547" s="152"/>
      <c r="CI547" s="152"/>
      <c r="CJ547" s="152"/>
      <c r="CK547" s="152"/>
      <c r="CL547" s="152"/>
      <c r="CM547" s="152"/>
      <c r="CN547" s="152"/>
      <c r="CO547" s="152"/>
      <c r="CP547" s="152"/>
      <c r="CQ547" s="152"/>
      <c r="CR547" s="152"/>
      <c r="CS547" s="152"/>
      <c r="CT547" s="152"/>
      <c r="CU547" s="152"/>
      <c r="CV547" s="152"/>
      <c r="CW547" s="152"/>
      <c r="CX547" s="152"/>
      <c r="CY547" s="152"/>
      <c r="CZ547" s="152"/>
      <c r="DA547" s="152"/>
      <c r="DB547" s="152"/>
      <c r="DC547" s="152"/>
      <c r="DD547" s="152"/>
      <c r="DE547" s="152"/>
    </row>
    <row r="548" spans="1:109" x14ac:dyDescent="0.2">
      <c r="A548" s="85"/>
      <c r="B548" s="85"/>
      <c r="C548" s="85"/>
      <c r="D548" s="85"/>
      <c r="E548" s="86"/>
      <c r="F548" s="85"/>
      <c r="G548" s="87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  <c r="BB548" s="85"/>
      <c r="BC548" s="85"/>
      <c r="BD548" s="85"/>
      <c r="BE548" s="85"/>
      <c r="BF548" s="88"/>
      <c r="BG548" s="85"/>
      <c r="BH548" s="85"/>
      <c r="BI548" s="85"/>
      <c r="BJ548" s="85"/>
      <c r="BK548" s="85"/>
      <c r="BL548" s="85"/>
      <c r="BM548" s="85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s="155" customFormat="1" ht="15" customHeight="1" x14ac:dyDescent="0.2">
      <c r="A549" s="138">
        <f>Input!A549</f>
        <v>8717</v>
      </c>
      <c r="B549" s="138" t="str">
        <f>Input!B549</f>
        <v>Hu1-13</v>
      </c>
      <c r="C549" s="138">
        <f>Input!O549</f>
        <v>2.0816218187746784</v>
      </c>
      <c r="D549" s="138">
        <f>C549*Input!P549/100</f>
        <v>1.0036369141387747E-2</v>
      </c>
      <c r="E549" s="139">
        <f>Input!M549</f>
        <v>2.7690898091463314</v>
      </c>
      <c r="F549" s="140">
        <f>E549*Input!N549/100</f>
        <v>2.0053102422805752E-4</v>
      </c>
      <c r="G549" s="141">
        <f t="shared" ref="G549:G557" si="1873">E549*137.88</f>
        <v>381.80210288509619</v>
      </c>
      <c r="H549" s="140">
        <f>G549*Input!L549/100</f>
        <v>2.1405164966914088E-2</v>
      </c>
      <c r="I549" s="138">
        <v>0</v>
      </c>
      <c r="J549" s="142">
        <f>(((C549*$G$4*0.000000001*Input!G549*(234/233))-(I549*0.000000000000001))/Input!F549)*1000000000000</f>
        <v>742.28955372573068</v>
      </c>
      <c r="K549" s="138">
        <f>J549*Input!P549/100</f>
        <v>3.5788882993995013</v>
      </c>
      <c r="L549" s="143">
        <f t="shared" ref="L549:L557" si="1874">(J549/234)*602200000000*0.0000028263/(365.2425*24*60)</f>
        <v>10.265324964353328</v>
      </c>
      <c r="M549" s="144">
        <f>L549*Input!P549/100</f>
        <v>4.9493423718626459E-2</v>
      </c>
      <c r="N549" s="138">
        <v>0</v>
      </c>
      <c r="O549" s="142">
        <f>(((G549*$D$4*0.000000001*Input!G549*(238/236))-(N549*0.000000001))/Input!F549)*1000000</f>
        <v>13.714718205250087</v>
      </c>
      <c r="P549" s="138">
        <f>O549*Input!N549/100</f>
        <v>9.9318789864234844E-4</v>
      </c>
      <c r="Q549" s="145">
        <f t="shared" ref="Q549:Q557" si="1875">(O549/238.05)*602200000000000000*0.00000000015512/(365.2425*24*60)</f>
        <v>10.232540004495929</v>
      </c>
      <c r="R549" s="146">
        <f>Q549*Input!N549/100</f>
        <v>7.4101667659118786E-4</v>
      </c>
      <c r="S549" s="144">
        <f>Input!S549*0.0000028263/0.000000000155125</f>
        <v>0.99896435109850878</v>
      </c>
      <c r="T549" s="138">
        <f>S549*Input!T549/100</f>
        <v>1.2958897801438863E-3</v>
      </c>
      <c r="U549" s="144">
        <f>S549</f>
        <v>0.99896435109850878</v>
      </c>
      <c r="V549" s="138">
        <f>U549*Input!T549/100</f>
        <v>1.2958897801438863E-3</v>
      </c>
      <c r="W549" s="147">
        <v>0</v>
      </c>
      <c r="X549" s="142">
        <f>((($L$4*0.000000001*Input!G549/Input!W549*(232/229))-(W549*0.000000001))/Input!F549)*1000000000</f>
        <v>0.9002665817887886</v>
      </c>
      <c r="Y549" s="142">
        <f>X549*Input!X549/100</f>
        <v>2.7100059500275941E-3</v>
      </c>
      <c r="Z549" s="142">
        <f t="shared" ref="Z549:Z557" si="1876">(X549/232)*6.022E+23*0.000000001*0.000000000049475/(365.2425*24*60)</f>
        <v>2.198193400035117E-4</v>
      </c>
      <c r="AA549" s="142">
        <f>Z549*Input!X549/100</f>
        <v>6.6170591177227012E-7</v>
      </c>
      <c r="AB549" s="143">
        <v>0</v>
      </c>
      <c r="AC549" s="143">
        <v>0</v>
      </c>
      <c r="AD549" s="142">
        <f>(((Input!G549*$L$4*0.000000001*Input!U549*(230/229))-((AB549*0.000000000000001)+(Input!G549*AC549*0.000000000000001)))/Input!F549)*1000000000000</f>
        <v>224.64299430159872</v>
      </c>
      <c r="AE549" s="142">
        <f>AD549*Input!V549/100</f>
        <v>0.48650249284471969</v>
      </c>
      <c r="AF549" s="142">
        <f t="shared" ref="AF549:AF557" si="1877">(AD549/230)*602200000000*0.0000091577/(365.2425*24*60)</f>
        <v>10.241142468058042</v>
      </c>
      <c r="AG549" s="142">
        <f>AF549*Input!V549/100</f>
        <v>2.217893042148034E-2</v>
      </c>
      <c r="AH549" s="138">
        <f t="shared" ref="AH549:AH557" si="1878">AF549/Z549</f>
        <v>46588.905543499655</v>
      </c>
      <c r="AI549" s="147">
        <f t="shared" ref="AI549:AI557" si="1879">AH549*SQRT((AG549/AF549)^2+(AA549/Z549)^2)</f>
        <v>172.76624659208352</v>
      </c>
      <c r="AJ549" s="144">
        <f t="shared" ref="AJ549:AJ557" si="1880">(U549-1)*1000</f>
        <v>-1.0356489014912151</v>
      </c>
      <c r="AK549" s="147">
        <f t="shared" ref="AK549:AK557" si="1881">V549*1000</f>
        <v>1.2958897801438862</v>
      </c>
      <c r="AL549" s="147">
        <f t="shared" ref="AL549:AL557" si="1882">AF549/Q549</f>
        <v>1.0008406967926178</v>
      </c>
      <c r="AM549" s="147">
        <f t="shared" ref="AM549:AM557" si="1883">AL549*SQRT((R549/Q549)^2+(AG549/AF549)^2)</f>
        <v>2.1687016874224214E-3</v>
      </c>
      <c r="AN549" s="138">
        <f>AF549/Q549</f>
        <v>1.0008406967926178</v>
      </c>
      <c r="AO549" s="142">
        <f t="shared" ref="AO549:AO557" si="1884">AN549*SQRT((R549/Q549)^2+(AG549/AF549)^2)</f>
        <v>2.1687016874224214E-3</v>
      </c>
      <c r="AP549" s="138" t="str">
        <f t="shared" ref="AP549:AP557" si="1885">ThU_Alter_Kombi(AN549,U549)</f>
        <v>Out of range</v>
      </c>
      <c r="AQ549" s="138" t="e">
        <f t="shared" ref="AQ549:AQ557" si="1886">Montealter(AN549,AO549,U549,V549)</f>
        <v>#VALUE!</v>
      </c>
      <c r="AR549" s="138" t="e">
        <f t="shared" ref="AR549:AR557" si="1887">(AQ549/AP549)*100</f>
        <v>#VALUE!</v>
      </c>
      <c r="AS549" s="146">
        <f t="shared" ref="AS549:AS557" si="1888">Z549/Q549</f>
        <v>2.1482382664219094E-5</v>
      </c>
      <c r="AT549" s="146">
        <f t="shared" ref="AT549:AT557" si="1889">AS549*SQRT((Y549/X549)^2+(P549/O549)^2)</f>
        <v>6.4685538962617349E-8</v>
      </c>
      <c r="AU549" s="138">
        <v>0.75</v>
      </c>
      <c r="AV549" s="138">
        <f t="shared" ref="AV549:AV557" si="1890">AU549/2</f>
        <v>0.375</v>
      </c>
      <c r="AW549" s="138" t="str">
        <f t="shared" ref="AW549:AW557" si="1891">marincorr_age(AN549,U549,AS549,AU549)</f>
        <v>Out of range</v>
      </c>
      <c r="AX549" s="148">
        <f t="shared" ref="AX549:AX557" si="1892">marincorr_age_error(AN549, AO549, U549, V549, AS549, AT549, AU549, AV549)</f>
        <v>278.87652688999998</v>
      </c>
      <c r="AY549" s="148" t="e">
        <f t="shared" ref="AY549:AY557" si="1893">SQRT(((AU549*EXP(-0.0000091577*AW549*1000))/(0.0000091577*(EXP(-0.0000091577*AW549*1000)+(AJ549/1000)*EXP(-(0.0000091577-0.0000028263)*AW549*1000)-AS549*AU549*EXP(-0.0000091577*AW549*1000))))^2*AT549^2+((AS549*EXP(-0.0000091577*AW549*1000))/(0.0000091577*(EXP(-0.0000091577*AW549*1000)+(AJ549/1000)*EXP(-(0.0000091577-0.0000028263)*AW549*1000)-AS549*AU549*EXP(-0.0000091577*AW549*1000))))^2*AV549^2+((0.0000091577/(0.0000091577-0.0000028263))*(EXP(-(0.0000091577-0.0000028263)*AW549*1000)-1)/(0.0000091577*(EXP(-0.0000091577*AW549*1000)+(AJ549/1000)*EXP(-(0.0000091577-0.0000028263)*AW549*1000)-AS549*AU549*EXP(-0.0000091577*AW549*1000))))^2*T549^2+(1/(0.0000091577*(EXP(-0.0000091577*AW549*1000)+(AJ549/1000)*EXP(-(0.0000091577-0.0000028263)*AW549*1000)-AS549*AU549*EXP(-0.0000091577*AW549*1000))))^2*AO549^2)/1000</f>
        <v>#VALUE!</v>
      </c>
      <c r="AZ549" s="138" t="str">
        <f>Input!B549</f>
        <v>Hu1-13</v>
      </c>
      <c r="BA549" s="149">
        <f>Input!E549</f>
        <v>0</v>
      </c>
      <c r="BB549" s="138" t="e">
        <f t="shared" ref="BB549:BB557" si="1894">((U549-1)*EXP(0.0000028263*AW549*1000))*1000</f>
        <v>#VALUE!</v>
      </c>
      <c r="BC549" s="144" t="e">
        <f t="shared" ref="BC549:BC557" si="1895">SQRT((EXP(0.0000028263*AW549*1000)*V549)^2+((U549-1)*0.0000028263*EXP(0.0000028263*AW549*1000)*AX549*1000)^2)*1000</f>
        <v>#VALUE!</v>
      </c>
      <c r="BD549" s="138" t="e">
        <f t="shared" ref="BD549:BD557" si="1896">AW549*1000-58</f>
        <v>#VALUE!</v>
      </c>
      <c r="BE549" s="150" t="e">
        <f t="shared" ref="BE549:BE557" si="1897">AY549/2*1000</f>
        <v>#VALUE!</v>
      </c>
      <c r="BF549" s="151" t="e">
        <f t="shared" ref="BF549:BF557" si="1898">AY549/AW549*100</f>
        <v>#VALUE!</v>
      </c>
      <c r="BG549" s="152"/>
      <c r="BH549" s="152"/>
      <c r="BI549" s="152"/>
      <c r="BJ549" s="152"/>
      <c r="BK549" s="152"/>
      <c r="BL549" s="152"/>
      <c r="BM549" s="156"/>
      <c r="BN549" s="152"/>
      <c r="BO549" s="152"/>
      <c r="BP549" s="152"/>
      <c r="BQ549" s="152"/>
      <c r="BR549" s="152"/>
      <c r="BS549" s="152"/>
      <c r="BT549" s="152"/>
      <c r="BU549" s="152"/>
      <c r="BV549" s="152"/>
      <c r="BW549" s="152"/>
      <c r="BX549" s="152"/>
      <c r="BY549" s="152"/>
      <c r="BZ549" s="152"/>
      <c r="CA549" s="152"/>
      <c r="CB549" s="152"/>
      <c r="CC549" s="152"/>
      <c r="CD549" s="152"/>
      <c r="CE549" s="152"/>
      <c r="CF549" s="152"/>
      <c r="CG549" s="152"/>
      <c r="CH549" s="152"/>
      <c r="CI549" s="152"/>
      <c r="CJ549" s="152"/>
      <c r="CK549" s="152"/>
      <c r="CL549" s="152"/>
      <c r="CM549" s="152"/>
      <c r="CN549" s="152"/>
      <c r="CO549" s="152"/>
      <c r="CP549" s="152"/>
      <c r="CQ549" s="152"/>
      <c r="CR549" s="152"/>
      <c r="CS549" s="152"/>
      <c r="CT549" s="152"/>
      <c r="CU549" s="152"/>
      <c r="CV549" s="152"/>
      <c r="CW549" s="152"/>
      <c r="CX549" s="152"/>
      <c r="CY549" s="152"/>
      <c r="CZ549" s="152"/>
      <c r="DA549" s="152"/>
      <c r="DB549" s="152"/>
      <c r="DC549" s="152"/>
      <c r="DD549" s="152"/>
      <c r="DE549" s="152"/>
    </row>
    <row r="550" spans="1:109" ht="15" customHeight="1" x14ac:dyDescent="0.2">
      <c r="A550" s="9">
        <f>Input!A550</f>
        <v>8823</v>
      </c>
      <c r="B550" s="9" t="str">
        <f>Input!B550</f>
        <v>KF21-1b</v>
      </c>
      <c r="C550" s="9">
        <f>Input!O550</f>
        <v>4.3452549908449942</v>
      </c>
      <c r="D550" s="9">
        <f>C550*Input!P550/100</f>
        <v>1.9002740513066586E-2</v>
      </c>
      <c r="E550" s="11">
        <f>Input!M550</f>
        <v>4.8657986173995322</v>
      </c>
      <c r="F550" s="12">
        <f>E550*Input!N550/100</f>
        <v>3.0963918020152163E-4</v>
      </c>
      <c r="G550" s="13">
        <f t="shared" si="1873"/>
        <v>670.89631336704747</v>
      </c>
      <c r="H550" s="12">
        <f>G550*Input!L550/100</f>
        <v>4.6481006064082904E-2</v>
      </c>
      <c r="I550" s="9">
        <v>0.3</v>
      </c>
      <c r="J550" s="21">
        <f>(((C550*$G$4*0.000000001*Input!G550*(234/233))-(I550*0.000000000000001))/Input!F550)*1000000000000</f>
        <v>127.07748131624366</v>
      </c>
      <c r="K550" s="9">
        <f>J550*Input!P550/100</f>
        <v>0.5557373290162313</v>
      </c>
      <c r="L550" s="14">
        <f t="shared" si="1874"/>
        <v>1.7573891951129057</v>
      </c>
      <c r="M550" s="22">
        <f>L550*Input!P550/100</f>
        <v>7.685443299773608E-3</v>
      </c>
      <c r="N550" s="9">
        <v>5.0000000000000001E-3</v>
      </c>
      <c r="O550" s="21">
        <f>(((G550*$D$4*0.000000001*Input!G550*(238/236))-(N550*0.000000001))/Input!F550)*1000000</f>
        <v>1.976447966272084</v>
      </c>
      <c r="P550" s="58">
        <f>O550*Input!N550/100</f>
        <v>1.2577292570207545E-4</v>
      </c>
      <c r="Q550" s="66">
        <f t="shared" si="1875"/>
        <v>1.4746262066064035</v>
      </c>
      <c r="R550" s="67">
        <f>Q550*Input!N550/100</f>
        <v>9.3839076710764484E-5</v>
      </c>
      <c r="S550" s="65">
        <f>Input!S550*0.0000028263/0.000000000155125</f>
        <v>1.1961363848385698</v>
      </c>
      <c r="T550" s="9">
        <f>S550*Input!T550/100</f>
        <v>6.2269092222722304E-4</v>
      </c>
      <c r="U550" s="9">
        <f>S550*1/((U549+U551)/2)</f>
        <v>1.1973400841630601</v>
      </c>
      <c r="V550" s="9">
        <f>U550*Input!T550/100</f>
        <v>6.2331755030404752E-4</v>
      </c>
      <c r="W550" s="3">
        <v>3.0000000000000001E-3</v>
      </c>
      <c r="X550" s="21">
        <f>((($L$4*0.000000001*Input!G550/Input!W550*(232/229))-(W550*0.000000001))/Input!F550)*1000000000</f>
        <v>155.60361248121291</v>
      </c>
      <c r="Y550" s="21">
        <f>X550*Input!X550/100</f>
        <v>0.27898349875629019</v>
      </c>
      <c r="Z550" s="21">
        <f t="shared" si="1876"/>
        <v>3.7993949891841239E-2</v>
      </c>
      <c r="AA550" s="21">
        <f>Z550*Input!X550/100</f>
        <v>6.8119787859531958E-5</v>
      </c>
      <c r="AB550" s="14">
        <v>0.05</v>
      </c>
      <c r="AC550" s="14">
        <v>0</v>
      </c>
      <c r="AD550" s="21">
        <f>(((Input!G550*$L$4*0.000000001*Input!U550*(230/229))-((AB550*0.000000000000001)+(Input!G550*AC550*0.000000000000001)))/Input!F550)*1000000000000</f>
        <v>27.558749833247077</v>
      </c>
      <c r="AE550" s="21">
        <f>AD550*Input!V550/100</f>
        <v>5.8056277863933102E-2</v>
      </c>
      <c r="AF550" s="21">
        <f t="shared" si="1877"/>
        <v>1.2563627197068821</v>
      </c>
      <c r="AG550" s="21">
        <f>AF550*Input!V550/100</f>
        <v>2.6466999988945215E-3</v>
      </c>
      <c r="AH550" s="9">
        <f t="shared" si="1878"/>
        <v>33.067441613294108</v>
      </c>
      <c r="AI550" s="3">
        <f t="shared" si="1879"/>
        <v>9.1474670475091335E-2</v>
      </c>
      <c r="AJ550" s="22">
        <f t="shared" si="1880"/>
        <v>197.34008416306014</v>
      </c>
      <c r="AK550" s="3">
        <f t="shared" si="1881"/>
        <v>0.62331755030404756</v>
      </c>
      <c r="AL550" s="3">
        <f t="shared" si="1882"/>
        <v>0.85198724536313708</v>
      </c>
      <c r="AM550" s="3">
        <f t="shared" si="1883"/>
        <v>1.7956464115890893E-3</v>
      </c>
      <c r="AN550" s="9">
        <f>AL550*1/((AN549+AN551)/2)</f>
        <v>0.85109222034890353</v>
      </c>
      <c r="AO550" s="21">
        <f t="shared" si="1884"/>
        <v>1.7937600588721469E-3</v>
      </c>
      <c r="AP550" s="58">
        <f t="shared" si="1885"/>
        <v>128.62629999999999</v>
      </c>
      <c r="AQ550" s="58">
        <f t="shared" si="1886"/>
        <v>0.51470000000000005</v>
      </c>
      <c r="AR550" s="58">
        <f t="shared" si="1887"/>
        <v>0.40015144647712025</v>
      </c>
      <c r="AS550" s="67">
        <f t="shared" si="1888"/>
        <v>2.5765139478483651E-2</v>
      </c>
      <c r="AT550" s="67">
        <f t="shared" si="1889"/>
        <v>4.6223701403004485E-5</v>
      </c>
      <c r="AU550" s="58">
        <v>0.75</v>
      </c>
      <c r="AV550" s="58">
        <f t="shared" si="1890"/>
        <v>0.375</v>
      </c>
      <c r="AW550" s="58">
        <f t="shared" si="1891"/>
        <v>126.9693</v>
      </c>
      <c r="AX550" s="57">
        <f t="shared" si="1892"/>
        <v>0.96239499439999998</v>
      </c>
      <c r="AY550" s="47">
        <f t="shared" si="1893"/>
        <v>0.9810957409962211</v>
      </c>
      <c r="AZ550" s="9" t="str">
        <f>Input!B550</f>
        <v>KF21-1b</v>
      </c>
      <c r="BA550" s="48">
        <f>Input!E550</f>
        <v>8</v>
      </c>
      <c r="BB550" s="58">
        <f t="shared" si="1894"/>
        <v>282.52919447082746</v>
      </c>
      <c r="BC550" s="22">
        <f t="shared" si="1895"/>
        <v>1.177683200811986</v>
      </c>
      <c r="BD550" s="9">
        <f t="shared" si="1896"/>
        <v>126911.3</v>
      </c>
      <c r="BE550" s="49">
        <f t="shared" si="1897"/>
        <v>490.54787049811057</v>
      </c>
      <c r="BF550" s="89">
        <f t="shared" si="1898"/>
        <v>0.77270311878243092</v>
      </c>
      <c r="BG550" s="85"/>
      <c r="BH550" s="85"/>
      <c r="BI550" s="85"/>
      <c r="BJ550" s="85"/>
      <c r="BK550" s="85"/>
      <c r="BL550" s="85"/>
      <c r="BM550" s="90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s="155" customFormat="1" ht="15" customHeight="1" x14ac:dyDescent="0.2">
      <c r="A551" s="138">
        <f>Input!A551</f>
        <v>8717</v>
      </c>
      <c r="B551" s="138" t="str">
        <f>Input!B551</f>
        <v>Hu1-13</v>
      </c>
      <c r="C551" s="138">
        <f>Input!O551</f>
        <v>2.1012371834505732</v>
      </c>
      <c r="D551" s="138">
        <f>C551*Input!P551/100</f>
        <v>9.4094480691175788E-3</v>
      </c>
      <c r="E551" s="139">
        <f>Input!M551</f>
        <v>2.7693409560575457</v>
      </c>
      <c r="F551" s="140">
        <f>E551*Input!N551/100</f>
        <v>2.0494751035294477E-4</v>
      </c>
      <c r="G551" s="141">
        <f t="shared" si="1873"/>
        <v>381.8367310212144</v>
      </c>
      <c r="H551" s="140">
        <f>G551*Input!L551/100</f>
        <v>2.7664672201090468E-2</v>
      </c>
      <c r="I551" s="138">
        <v>0</v>
      </c>
      <c r="J551" s="142">
        <f>(((C551*$G$4*0.000000001*Input!G551*(234/233))-(I551*0.000000000000001))/Input!F551)*1000000000000</f>
        <v>749.28423458471991</v>
      </c>
      <c r="K551" s="138">
        <f>J551*Input!P551/100</f>
        <v>3.3553333007155395</v>
      </c>
      <c r="L551" s="143">
        <f t="shared" si="1874"/>
        <v>10.362056316261853</v>
      </c>
      <c r="M551" s="144">
        <f>L551*Input!P551/100</f>
        <v>4.6401820586967159E-2</v>
      </c>
      <c r="N551" s="138">
        <v>0</v>
      </c>
      <c r="O551" s="142">
        <f>(((G551*$D$4*0.000000001*Input!G551*(238/236))-(N551*0.000000001))/Input!F551)*1000000</f>
        <v>13.715962082969055</v>
      </c>
      <c r="P551" s="138">
        <f>O551*Input!N551/100</f>
        <v>1.0150618235905964E-3</v>
      </c>
      <c r="Q551" s="145">
        <f t="shared" si="1875"/>
        <v>10.233468060641854</v>
      </c>
      <c r="R551" s="146">
        <f>Q551*Input!N551/100</f>
        <v>7.5733679405467352E-4</v>
      </c>
      <c r="S551" s="144">
        <f>Input!S551*0.0000028263/0.000000000155125</f>
        <v>0.99902502662230508</v>
      </c>
      <c r="T551" s="138">
        <f>S551*Input!T551/100</f>
        <v>8.2692626240198379E-4</v>
      </c>
      <c r="U551" s="144">
        <f>S551</f>
        <v>0.99902502662230508</v>
      </c>
      <c r="V551" s="138">
        <f>U551*Input!T551/100</f>
        <v>8.2692626240198379E-4</v>
      </c>
      <c r="W551" s="147">
        <v>0</v>
      </c>
      <c r="X551" s="142">
        <f>((($L$4*0.000000001*Input!G551/Input!W551*(232/229))-(W551*0.000000001))/Input!F551)*1000000000</f>
        <v>0.89090798392275061</v>
      </c>
      <c r="Y551" s="142">
        <f>X551*Input!X551/100</f>
        <v>2.9157458687106485E-3</v>
      </c>
      <c r="Z551" s="142">
        <f t="shared" si="1876"/>
        <v>2.1753423818157897E-4</v>
      </c>
      <c r="AA551" s="142">
        <f>Z551*Input!X551/100</f>
        <v>7.1194171309172385E-7</v>
      </c>
      <c r="AB551" s="143">
        <v>0</v>
      </c>
      <c r="AC551" s="143">
        <v>0</v>
      </c>
      <c r="AD551" s="142">
        <f>(((Input!G551*$L$4*0.000000001*Input!U551*(230/229))-((AB551*0.000000000000001)+(Input!G551*AC551*0.000000000000001)))/Input!F551)*1000000000000</f>
        <v>224.75806216609789</v>
      </c>
      <c r="AE551" s="142">
        <f>AD551*Input!V551/100</f>
        <v>0.59417170457502022</v>
      </c>
      <c r="AF551" s="142">
        <f t="shared" si="1877"/>
        <v>10.246388242125001</v>
      </c>
      <c r="AG551" s="142">
        <f>AF551*Input!V551/100</f>
        <v>2.7087410831392978E-2</v>
      </c>
      <c r="AH551" s="138">
        <f t="shared" si="1878"/>
        <v>47102.416280660116</v>
      </c>
      <c r="AI551" s="147">
        <f t="shared" si="1879"/>
        <v>198.16485616325716</v>
      </c>
      <c r="AJ551" s="144">
        <f t="shared" si="1880"/>
        <v>-0.97497337769492098</v>
      </c>
      <c r="AK551" s="147">
        <f t="shared" si="1881"/>
        <v>0.82692626240198375</v>
      </c>
      <c r="AL551" s="147">
        <f t="shared" si="1882"/>
        <v>1.001262541829083</v>
      </c>
      <c r="AM551" s="147">
        <f t="shared" si="1883"/>
        <v>2.6479803846082154E-3</v>
      </c>
      <c r="AN551" s="138">
        <f>AF551/Q551</f>
        <v>1.001262541829083</v>
      </c>
      <c r="AO551" s="142">
        <f t="shared" si="1884"/>
        <v>2.6479803846082154E-3</v>
      </c>
      <c r="AP551" s="138" t="str">
        <f t="shared" si="1885"/>
        <v>Out of range</v>
      </c>
      <c r="AQ551" s="138" t="e">
        <f t="shared" si="1886"/>
        <v>#VALUE!</v>
      </c>
      <c r="AR551" s="138" t="e">
        <f t="shared" si="1887"/>
        <v>#VALUE!</v>
      </c>
      <c r="AS551" s="146">
        <f t="shared" si="1888"/>
        <v>2.1257137550291527E-5</v>
      </c>
      <c r="AT551" s="146">
        <f t="shared" si="1889"/>
        <v>6.9587719739949335E-8</v>
      </c>
      <c r="AU551" s="138">
        <v>0.75</v>
      </c>
      <c r="AV551" s="138">
        <f t="shared" si="1890"/>
        <v>0.375</v>
      </c>
      <c r="AW551" s="138" t="str">
        <f t="shared" si="1891"/>
        <v>Out of range</v>
      </c>
      <c r="AX551" s="148">
        <f t="shared" si="1892"/>
        <v>271.75899949320001</v>
      </c>
      <c r="AY551" s="148" t="e">
        <f t="shared" si="1893"/>
        <v>#VALUE!</v>
      </c>
      <c r="AZ551" s="138" t="str">
        <f>Input!B551</f>
        <v>Hu1-13</v>
      </c>
      <c r="BA551" s="149">
        <f>Input!E551</f>
        <v>0</v>
      </c>
      <c r="BB551" s="138" t="e">
        <f t="shared" si="1894"/>
        <v>#VALUE!</v>
      </c>
      <c r="BC551" s="144" t="e">
        <f t="shared" si="1895"/>
        <v>#VALUE!</v>
      </c>
      <c r="BD551" s="138" t="e">
        <f t="shared" si="1896"/>
        <v>#VALUE!</v>
      </c>
      <c r="BE551" s="150" t="e">
        <f t="shared" si="1897"/>
        <v>#VALUE!</v>
      </c>
      <c r="BF551" s="151" t="e">
        <f t="shared" si="1898"/>
        <v>#VALUE!</v>
      </c>
      <c r="BG551" s="152"/>
      <c r="BH551" s="152"/>
      <c r="BI551" s="152"/>
      <c r="BJ551" s="152"/>
      <c r="BK551" s="152"/>
      <c r="BL551" s="152"/>
      <c r="BM551" s="156"/>
      <c r="BN551" s="152"/>
      <c r="BO551" s="152"/>
      <c r="BP551" s="152"/>
      <c r="BQ551" s="152"/>
      <c r="BR551" s="152"/>
      <c r="BS551" s="152"/>
      <c r="BT551" s="152"/>
      <c r="BU551" s="152"/>
      <c r="BV551" s="152"/>
      <c r="BW551" s="152"/>
      <c r="BX551" s="152"/>
      <c r="BY551" s="152"/>
      <c r="BZ551" s="152"/>
      <c r="CA551" s="152"/>
      <c r="CB551" s="152"/>
      <c r="CC551" s="152"/>
      <c r="CD551" s="152"/>
      <c r="CE551" s="152"/>
      <c r="CF551" s="152"/>
      <c r="CG551" s="152"/>
      <c r="CH551" s="152"/>
      <c r="CI551" s="152"/>
      <c r="CJ551" s="152"/>
      <c r="CK551" s="152"/>
      <c r="CL551" s="152"/>
      <c r="CM551" s="152"/>
      <c r="CN551" s="152"/>
      <c r="CO551" s="152"/>
      <c r="CP551" s="152"/>
      <c r="CQ551" s="152"/>
      <c r="CR551" s="152"/>
      <c r="CS551" s="152"/>
      <c r="CT551" s="152"/>
      <c r="CU551" s="152"/>
      <c r="CV551" s="152"/>
      <c r="CW551" s="152"/>
      <c r="CX551" s="152"/>
      <c r="CY551" s="152"/>
      <c r="CZ551" s="152"/>
      <c r="DA551" s="152"/>
      <c r="DB551" s="152"/>
      <c r="DC551" s="152"/>
      <c r="DD551" s="152"/>
      <c r="DE551" s="152"/>
    </row>
    <row r="552" spans="1:109" ht="15" customHeight="1" x14ac:dyDescent="0.2">
      <c r="A552" s="9">
        <f>Input!A552</f>
        <v>8798</v>
      </c>
      <c r="B552" s="9" t="str">
        <f>Input!B552</f>
        <v>M6-EW-0,7</v>
      </c>
      <c r="C552" s="9">
        <f>Input!O552</f>
        <v>2.4738341420315701</v>
      </c>
      <c r="D552" s="9">
        <f>C552*Input!P552/100</f>
        <v>7.0512957879839818E-3</v>
      </c>
      <c r="E552" s="11">
        <f>Input!M552</f>
        <v>2.7414327723496954</v>
      </c>
      <c r="F552" s="12">
        <f>E552*Input!N552/100</f>
        <v>1.5835406704092466E-4</v>
      </c>
      <c r="G552" s="13">
        <f t="shared" si="1873"/>
        <v>377.98875065157597</v>
      </c>
      <c r="H552" s="12">
        <f>G552*Input!L552/100</f>
        <v>3.9292090630202822E-2</v>
      </c>
      <c r="I552" s="9">
        <v>0.3</v>
      </c>
      <c r="J552" s="21">
        <f>(((C552*$G$4*0.000000001*Input!G552*(234/233))-(I552*0.000000000000001))/Input!F552)*1000000000000</f>
        <v>243.07490650417603</v>
      </c>
      <c r="K552" s="9">
        <f>J552*Input!P552/100</f>
        <v>0.69284881927853315</v>
      </c>
      <c r="L552" s="14">
        <f t="shared" si="1874"/>
        <v>3.3615492679655019</v>
      </c>
      <c r="M552" s="22">
        <f>L552*Input!P552/100</f>
        <v>9.5815955449786543E-3</v>
      </c>
      <c r="N552" s="9">
        <v>5.0000000000000001E-3</v>
      </c>
      <c r="O552" s="21">
        <f>(((G552*$D$4*0.000000001*Input!G552*(238/236))-(N552*0.000000001))/Input!F552)*1000000</f>
        <v>3.7413159239895628</v>
      </c>
      <c r="P552" s="58">
        <f>O552*Input!N552/100</f>
        <v>2.161105676652899E-4</v>
      </c>
      <c r="Q552" s="66">
        <f t="shared" si="1875"/>
        <v>2.7913927423624205</v>
      </c>
      <c r="R552" s="67">
        <f>Q552*Input!N552/100</f>
        <v>1.6123991728702672E-4</v>
      </c>
      <c r="S552" s="65">
        <f>Input!S552*0.0000028263/0.000000000155125</f>
        <v>1.1957305113247962</v>
      </c>
      <c r="T552" s="9">
        <f>S552*Input!T552/100</f>
        <v>5.6099564296252275E-4</v>
      </c>
      <c r="U552" s="9">
        <f>S552*1/((U551+U553)/2)</f>
        <v>1.1971714536301705</v>
      </c>
      <c r="V552" s="9">
        <f>U552*Input!T552/100</f>
        <v>5.6167168354810562E-4</v>
      </c>
      <c r="W552" s="3">
        <v>3.0000000000000001E-3</v>
      </c>
      <c r="X552" s="21">
        <f>((($L$4*0.000000001*Input!G552/Input!W552*(232/229))-(W552*0.000000001))/Input!F552)*1000000000</f>
        <v>0.54922421737114446</v>
      </c>
      <c r="Y552" s="21">
        <f>X552*Input!X552/100</f>
        <v>1.0239741089085174E-3</v>
      </c>
      <c r="Z552" s="21">
        <f t="shared" si="1876"/>
        <v>1.3410483896512636E-4</v>
      </c>
      <c r="AA552" s="21">
        <f>Z552*Input!X552/100</f>
        <v>2.5002517849070016E-7</v>
      </c>
      <c r="AB552" s="14">
        <v>0.05</v>
      </c>
      <c r="AC552" s="14">
        <v>0</v>
      </c>
      <c r="AD552" s="21">
        <f>(((Input!G552*$L$4*0.000000001*Input!U552*(230/229))-((AB552*0.000000000000001)+(Input!G552*AC552*0.000000000000001)))/Input!F552)*1000000000000</f>
        <v>16.29505609753047</v>
      </c>
      <c r="AE552" s="21">
        <f>AD552*Input!V552/100</f>
        <v>2.8849869451422313E-2</v>
      </c>
      <c r="AF552" s="21">
        <f t="shared" si="1877"/>
        <v>0.74286755097183022</v>
      </c>
      <c r="AG552" s="21">
        <f>AF552*Input!V552/100</f>
        <v>1.3152229570098316E-3</v>
      </c>
      <c r="AH552" s="9">
        <f t="shared" si="1878"/>
        <v>5539.4537341416226</v>
      </c>
      <c r="AI552" s="3">
        <f t="shared" si="1879"/>
        <v>14.242479850665775</v>
      </c>
      <c r="AJ552" s="22">
        <f t="shared" si="1880"/>
        <v>197.17145363017053</v>
      </c>
      <c r="AK552" s="3">
        <f t="shared" si="1881"/>
        <v>0.56167168354810559</v>
      </c>
      <c r="AL552" s="3">
        <f t="shared" si="1882"/>
        <v>0.26612792234428617</v>
      </c>
      <c r="AM552" s="3">
        <f t="shared" si="1883"/>
        <v>4.7142157698161036E-4</v>
      </c>
      <c r="AN552" s="9">
        <f>AL552*1/((AN551+AN553)/2)</f>
        <v>0.26555951808175304</v>
      </c>
      <c r="AO552" s="21">
        <f t="shared" si="1884"/>
        <v>4.704147001704662E-4</v>
      </c>
      <c r="AP552" s="58">
        <f t="shared" si="1885"/>
        <v>27.194500000000001</v>
      </c>
      <c r="AQ552" s="58">
        <f t="shared" si="1886"/>
        <v>5.6899999999999999E-2</v>
      </c>
      <c r="AR552" s="58">
        <f t="shared" si="1887"/>
        <v>0.20923348471198217</v>
      </c>
      <c r="AS552" s="67">
        <f t="shared" si="1888"/>
        <v>4.8042268266281414E-5</v>
      </c>
      <c r="AT552" s="67">
        <f t="shared" si="1889"/>
        <v>8.9613025471154594E-8</v>
      </c>
      <c r="AU552" s="58">
        <v>0.75</v>
      </c>
      <c r="AV552" s="58">
        <f t="shared" si="1890"/>
        <v>0.375</v>
      </c>
      <c r="AW552" s="58">
        <f t="shared" si="1891"/>
        <v>27.191299999999998</v>
      </c>
      <c r="AX552" s="57">
        <f t="shared" si="1892"/>
        <v>5.61360968E-2</v>
      </c>
      <c r="AY552" s="47">
        <f t="shared" si="1893"/>
        <v>5.6335930977125012E-2</v>
      </c>
      <c r="AZ552" s="9" t="str">
        <f>Input!B552</f>
        <v>M6-EW-0,7</v>
      </c>
      <c r="BA552" s="48" t="str">
        <f>Input!E552</f>
        <v>0,7</v>
      </c>
      <c r="BB552" s="58">
        <f t="shared" si="1894"/>
        <v>212.92168976277037</v>
      </c>
      <c r="BC552" s="22">
        <f t="shared" si="1895"/>
        <v>0.60747854910367594</v>
      </c>
      <c r="BD552" s="9">
        <f t="shared" si="1896"/>
        <v>27133.3</v>
      </c>
      <c r="BE552" s="49">
        <f t="shared" si="1897"/>
        <v>28.167965488562505</v>
      </c>
      <c r="BF552" s="89">
        <f t="shared" si="1898"/>
        <v>0.20718366160178076</v>
      </c>
      <c r="BG552" s="85"/>
      <c r="BH552" s="85"/>
      <c r="BI552" s="85"/>
      <c r="BJ552" s="85"/>
      <c r="BK552" s="85"/>
      <c r="BL552" s="85"/>
      <c r="BM552" s="90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s="155" customFormat="1" ht="15" customHeight="1" x14ac:dyDescent="0.2">
      <c r="A553" s="138">
        <f>Input!A553</f>
        <v>8717</v>
      </c>
      <c r="B553" s="138" t="str">
        <f>Input!B553</f>
        <v>Hu1-13</v>
      </c>
      <c r="C553" s="138">
        <f>Input!O553</f>
        <v>2.0879448275618677</v>
      </c>
      <c r="D553" s="138">
        <f>C553*Input!P553/100</f>
        <v>8.5551878000763183E-3</v>
      </c>
      <c r="E553" s="139">
        <f>Input!M553</f>
        <v>2.7691607429933516</v>
      </c>
      <c r="F553" s="140">
        <f>E553*Input!N553/100</f>
        <v>2.3067882010721768E-4</v>
      </c>
      <c r="G553" s="141">
        <f t="shared" si="1873"/>
        <v>381.81188324392332</v>
      </c>
      <c r="H553" s="140">
        <f>G553*Input!L553/100</f>
        <v>2.2628735360905722E-2</v>
      </c>
      <c r="I553" s="138">
        <v>0</v>
      </c>
      <c r="J553" s="142">
        <f>(((C553*$G$4*0.000000001*Input!G553*(234/233))-(I553*0.000000000000001))/Input!F553)*1000000000000</f>
        <v>744.54428766852209</v>
      </c>
      <c r="K553" s="138">
        <f>J553*Input!P553/100</f>
        <v>3.0507109777973822</v>
      </c>
      <c r="L553" s="143">
        <f t="shared" si="1874"/>
        <v>10.296506295836089</v>
      </c>
      <c r="M553" s="144">
        <f>L553*Input!P553/100</f>
        <v>4.2189115288265799E-2</v>
      </c>
      <c r="N553" s="138">
        <v>0</v>
      </c>
      <c r="O553" s="142">
        <f>(((G553*$D$4*0.000000001*Input!G553*(238/236))-(N553*0.000000001))/Input!F553)*1000000</f>
        <v>13.715069525644205</v>
      </c>
      <c r="P553" s="138">
        <f>O553*Input!N553/100</f>
        <v>1.1425035776161366E-3</v>
      </c>
      <c r="Q553" s="145">
        <f t="shared" si="1875"/>
        <v>10.232802124353839</v>
      </c>
      <c r="R553" s="146">
        <f>Q553*Input!N553/100</f>
        <v>8.5242098220884724E-4</v>
      </c>
      <c r="S553" s="144">
        <f>Input!S553*0.0000028263/0.000000000155125</f>
        <v>0.99856772869940769</v>
      </c>
      <c r="T553" s="138">
        <f>S553*Input!T553/100</f>
        <v>9.8586682517407659E-4</v>
      </c>
      <c r="U553" s="144">
        <f>S553</f>
        <v>0.99856772869940769</v>
      </c>
      <c r="V553" s="138">
        <f>U553*Input!T553/100</f>
        <v>9.8586682517407659E-4</v>
      </c>
      <c r="W553" s="147">
        <v>0</v>
      </c>
      <c r="X553" s="142">
        <f>((($L$4*0.000000001*Input!G553/Input!W553*(232/229))-(W553*0.000000001))/Input!F553)*1000000000</f>
        <v>0.89413189564051887</v>
      </c>
      <c r="Y553" s="142">
        <f>X553*Input!X553/100</f>
        <v>2.6771261195375228E-3</v>
      </c>
      <c r="Z553" s="142">
        <f t="shared" si="1876"/>
        <v>2.1832142517748111E-4</v>
      </c>
      <c r="AA553" s="142">
        <f>Z553*Input!X553/100</f>
        <v>6.5367759795505202E-7</v>
      </c>
      <c r="AB553" s="143">
        <v>0</v>
      </c>
      <c r="AC553" s="143">
        <v>0</v>
      </c>
      <c r="AD553" s="142">
        <f>(((Input!G553*$L$4*0.000000001*Input!U553*(230/229))-((AB553*0.000000000000001)+(Input!G553*AC553*0.000000000000001)))/Input!F553)*1000000000000</f>
        <v>225.13752548465902</v>
      </c>
      <c r="AE553" s="142">
        <f>AD553*Input!V553/100</f>
        <v>0.47848607912088981</v>
      </c>
      <c r="AF553" s="142">
        <f t="shared" si="1877"/>
        <v>10.263687414613635</v>
      </c>
      <c r="AG553" s="142">
        <f>AF553*Input!V553/100</f>
        <v>2.1813473954503157E-2</v>
      </c>
      <c r="AH553" s="138">
        <f t="shared" si="1878"/>
        <v>47011.819413829515</v>
      </c>
      <c r="AI553" s="147">
        <f t="shared" si="1879"/>
        <v>172.61468910424099</v>
      </c>
      <c r="AJ553" s="144">
        <f t="shared" si="1880"/>
        <v>-1.4322713005923138</v>
      </c>
      <c r="AK553" s="147">
        <f t="shared" si="1881"/>
        <v>0.98586682517407664</v>
      </c>
      <c r="AL553" s="147">
        <f t="shared" si="1882"/>
        <v>1.0030182632170996</v>
      </c>
      <c r="AM553" s="147">
        <f t="shared" si="1883"/>
        <v>2.1333573431738698E-3</v>
      </c>
      <c r="AN553" s="138">
        <f>AF553/Q553</f>
        <v>1.0030182632170996</v>
      </c>
      <c r="AO553" s="142">
        <f t="shared" si="1884"/>
        <v>2.1333573431738698E-3</v>
      </c>
      <c r="AP553" s="138" t="str">
        <f t="shared" si="1885"/>
        <v>Out of range</v>
      </c>
      <c r="AQ553" s="138" t="e">
        <f t="shared" si="1886"/>
        <v>#VALUE!</v>
      </c>
      <c r="AR553" s="138" t="e">
        <f t="shared" si="1887"/>
        <v>#VALUE!</v>
      </c>
      <c r="AS553" s="146">
        <f t="shared" si="1888"/>
        <v>2.1335448738706775E-5</v>
      </c>
      <c r="AT553" s="146">
        <f t="shared" si="1889"/>
        <v>6.3905325220925479E-8</v>
      </c>
      <c r="AU553" s="138">
        <v>0.75</v>
      </c>
      <c r="AV553" s="138">
        <f t="shared" si="1890"/>
        <v>0.375</v>
      </c>
      <c r="AW553" s="138" t="str">
        <f t="shared" si="1891"/>
        <v>Out of range</v>
      </c>
      <c r="AX553" s="148">
        <f t="shared" si="1892"/>
        <v>49.297048578599998</v>
      </c>
      <c r="AY553" s="148" t="e">
        <f t="shared" si="1893"/>
        <v>#VALUE!</v>
      </c>
      <c r="AZ553" s="138" t="str">
        <f>Input!B553</f>
        <v>Hu1-13</v>
      </c>
      <c r="BA553" s="149">
        <f>Input!E553</f>
        <v>0</v>
      </c>
      <c r="BB553" s="138" t="e">
        <f t="shared" si="1894"/>
        <v>#VALUE!</v>
      </c>
      <c r="BC553" s="144" t="e">
        <f t="shared" si="1895"/>
        <v>#VALUE!</v>
      </c>
      <c r="BD553" s="138" t="e">
        <f t="shared" si="1896"/>
        <v>#VALUE!</v>
      </c>
      <c r="BE553" s="150" t="e">
        <f t="shared" si="1897"/>
        <v>#VALUE!</v>
      </c>
      <c r="BF553" s="151" t="e">
        <f t="shared" si="1898"/>
        <v>#VALUE!</v>
      </c>
      <c r="BG553" s="152"/>
      <c r="BH553" s="152"/>
      <c r="BI553" s="152"/>
      <c r="BJ553" s="152"/>
      <c r="BK553" s="152"/>
      <c r="BL553" s="152"/>
      <c r="BM553" s="156"/>
      <c r="BN553" s="152"/>
      <c r="BO553" s="152"/>
      <c r="BP553" s="152"/>
      <c r="BQ553" s="152"/>
      <c r="BR553" s="152"/>
      <c r="BS553" s="152"/>
      <c r="BT553" s="152"/>
      <c r="BU553" s="152"/>
      <c r="BV553" s="152"/>
      <c r="BW553" s="152"/>
      <c r="BX553" s="152"/>
      <c r="BY553" s="152"/>
      <c r="BZ553" s="152"/>
      <c r="CA553" s="152"/>
      <c r="CB553" s="152"/>
      <c r="CC553" s="152"/>
      <c r="CD553" s="152"/>
      <c r="CE553" s="152"/>
      <c r="CF553" s="152"/>
      <c r="CG553" s="152"/>
      <c r="CH553" s="152"/>
      <c r="CI553" s="152"/>
      <c r="CJ553" s="152"/>
      <c r="CK553" s="152"/>
      <c r="CL553" s="152"/>
      <c r="CM553" s="152"/>
      <c r="CN553" s="152"/>
      <c r="CO553" s="152"/>
      <c r="CP553" s="152"/>
      <c r="CQ553" s="152"/>
      <c r="CR553" s="152"/>
      <c r="CS553" s="152"/>
      <c r="CT553" s="152"/>
      <c r="CU553" s="152"/>
      <c r="CV553" s="152"/>
      <c r="CW553" s="152"/>
      <c r="CX553" s="152"/>
      <c r="CY553" s="152"/>
      <c r="CZ553" s="152"/>
      <c r="DA553" s="152"/>
      <c r="DB553" s="152"/>
      <c r="DC553" s="152"/>
      <c r="DD553" s="152"/>
      <c r="DE553" s="152"/>
    </row>
    <row r="554" spans="1:109" ht="15" customHeight="1" x14ac:dyDescent="0.2">
      <c r="A554" s="9">
        <f>Input!A554</f>
        <v>8797</v>
      </c>
      <c r="B554" s="9" t="str">
        <f>Input!B554</f>
        <v>M6-EW-7,7</v>
      </c>
      <c r="C554" s="9">
        <f>Input!O554</f>
        <v>4.119038026899033</v>
      </c>
      <c r="D554" s="9">
        <f>C554*Input!P554/100</f>
        <v>1.0554660836107782E-2</v>
      </c>
      <c r="E554" s="11">
        <f>Input!M554</f>
        <v>4.5940235339861211</v>
      </c>
      <c r="F554" s="12">
        <f>E554*Input!N554/100</f>
        <v>1.9254473040190322E-4</v>
      </c>
      <c r="G554" s="13">
        <f t="shared" si="1873"/>
        <v>633.42396486600637</v>
      </c>
      <c r="H554" s="12">
        <f>G554*Input!L554/100</f>
        <v>5.3786315574066136E-2</v>
      </c>
      <c r="I554" s="9">
        <v>0.3</v>
      </c>
      <c r="J554" s="21">
        <f>(((C554*$G$4*0.000000001*Input!G554*(234/233))-(I554*0.000000000000001))/Input!F554)*1000000000000</f>
        <v>317.67640888108832</v>
      </c>
      <c r="K554" s="9">
        <f>J554*Input!P554/100</f>
        <v>0.81401694509162492</v>
      </c>
      <c r="L554" s="14">
        <f t="shared" si="1874"/>
        <v>4.3932338186697431</v>
      </c>
      <c r="M554" s="22">
        <f>L554*Input!P554/100</f>
        <v>1.1257262648940917E-2</v>
      </c>
      <c r="N554" s="9">
        <v>5.0000000000000001E-3</v>
      </c>
      <c r="O554" s="21">
        <f>(((G554*$D$4*0.000000001*Input!G554*(238/236))-(N554*0.000000001))/Input!F554)*1000000</f>
        <v>4.9210764845053028</v>
      </c>
      <c r="P554" s="58">
        <f>O554*Input!N554/100</f>
        <v>2.0625217480635608E-4</v>
      </c>
      <c r="Q554" s="66">
        <f t="shared" si="1875"/>
        <v>3.6716111289554911</v>
      </c>
      <c r="R554" s="67">
        <f>Q554*Input!N554/100</f>
        <v>1.5388457846056351E-4</v>
      </c>
      <c r="S554" s="65">
        <f>Input!S554*0.0000028263/0.000000000155125</f>
        <v>1.191956743045629</v>
      </c>
      <c r="T554" s="9">
        <f>S554*Input!T554/100</f>
        <v>4.1495016086740222E-4</v>
      </c>
      <c r="U554" s="9">
        <f>S554*1/((U553+U555)/2)</f>
        <v>1.1942911298001744</v>
      </c>
      <c r="V554" s="9">
        <f>U554*Input!T554/100</f>
        <v>4.1576281968658908E-4</v>
      </c>
      <c r="W554" s="3">
        <v>3.0000000000000001E-3</v>
      </c>
      <c r="X554" s="21">
        <f>((($L$4*0.000000001*Input!G554/Input!W554*(232/229))-(W554*0.000000001))/Input!F554)*1000000000</f>
        <v>1.5840332374249491</v>
      </c>
      <c r="Y554" s="21">
        <f>X554*Input!X554/100</f>
        <v>2.398620518848019E-3</v>
      </c>
      <c r="Z554" s="21">
        <f t="shared" si="1876"/>
        <v>3.8677559273889574E-4</v>
      </c>
      <c r="AA554" s="21">
        <f>Z554*Input!X554/100</f>
        <v>5.8567449912936289E-7</v>
      </c>
      <c r="AB554" s="14">
        <v>0.05</v>
      </c>
      <c r="AC554" s="14">
        <v>0</v>
      </c>
      <c r="AD554" s="21">
        <f>(((Input!G554*$L$4*0.000000001*Input!U554*(230/229))-((AB554*0.000000000000001)+(Input!G554*AC554*0.000000000000001)))/Input!F554)*1000000000000</f>
        <v>22.195577432392835</v>
      </c>
      <c r="AE554" s="21">
        <f>AD554*Input!V554/100</f>
        <v>4.3101005524963189E-2</v>
      </c>
      <c r="AF554" s="21">
        <f t="shared" si="1877"/>
        <v>1.0118636076439231</v>
      </c>
      <c r="AG554" s="21">
        <f>AF554*Input!V554/100</f>
        <v>1.9649112115425697E-3</v>
      </c>
      <c r="AH554" s="9">
        <f t="shared" si="1878"/>
        <v>2616.1516565162669</v>
      </c>
      <c r="AI554" s="3">
        <f t="shared" si="1879"/>
        <v>6.4422290305624523</v>
      </c>
      <c r="AJ554" s="22">
        <f t="shared" si="1880"/>
        <v>194.29112980017439</v>
      </c>
      <c r="AK554" s="3">
        <f t="shared" si="1881"/>
        <v>0.41576281968658907</v>
      </c>
      <c r="AL554" s="3">
        <f t="shared" si="1882"/>
        <v>0.27559117022607471</v>
      </c>
      <c r="AM554" s="3">
        <f t="shared" si="1883"/>
        <v>5.3528784895928434E-4</v>
      </c>
      <c r="AN554" s="9">
        <f>AL554*1/((AN553+AN555)/2)</f>
        <v>0.27468494205671429</v>
      </c>
      <c r="AO554" s="21">
        <f t="shared" si="1884"/>
        <v>5.3352765857638744E-4</v>
      </c>
      <c r="AP554" s="58">
        <f t="shared" si="1885"/>
        <v>28.332999999999998</v>
      </c>
      <c r="AQ554" s="58">
        <f t="shared" si="1886"/>
        <v>6.6100000000000006E-2</v>
      </c>
      <c r="AR554" s="58">
        <f t="shared" si="1887"/>
        <v>0.23329686231602728</v>
      </c>
      <c r="AS554" s="67">
        <f t="shared" si="1888"/>
        <v>1.0534219969229873E-4</v>
      </c>
      <c r="AT554" s="67">
        <f t="shared" si="1889"/>
        <v>1.5957539526986218E-7</v>
      </c>
      <c r="AU554" s="58">
        <v>0.75</v>
      </c>
      <c r="AV554" s="58">
        <f t="shared" si="1890"/>
        <v>0.375</v>
      </c>
      <c r="AW554" s="58">
        <f t="shared" si="1891"/>
        <v>28.325900000000001</v>
      </c>
      <c r="AX554" s="57">
        <f t="shared" si="1892"/>
        <v>6.0198202100000001E-2</v>
      </c>
      <c r="AY554" s="47">
        <f t="shared" si="1893"/>
        <v>6.3542332743068378E-2</v>
      </c>
      <c r="AZ554" s="9" t="str">
        <f>Input!B554</f>
        <v>M6-EW-7,7</v>
      </c>
      <c r="BA554" s="48" t="str">
        <f>Input!E554</f>
        <v>7,7</v>
      </c>
      <c r="BB554" s="58">
        <f t="shared" si="1894"/>
        <v>210.48516896727244</v>
      </c>
      <c r="BC554" s="22">
        <f t="shared" si="1895"/>
        <v>0.45183778443408229</v>
      </c>
      <c r="BD554" s="9">
        <f t="shared" si="1896"/>
        <v>28267.9</v>
      </c>
      <c r="BE554" s="49">
        <f t="shared" si="1897"/>
        <v>31.771166371534189</v>
      </c>
      <c r="BF554" s="89">
        <f t="shared" si="1898"/>
        <v>0.22432590930232887</v>
      </c>
      <c r="BG554" s="85"/>
      <c r="BH554" s="85"/>
      <c r="BI554" s="85"/>
      <c r="BJ554" s="85"/>
      <c r="BK554" s="85"/>
      <c r="BL554" s="85"/>
      <c r="BM554" s="90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s="155" customFormat="1" ht="15" customHeight="1" x14ac:dyDescent="0.2">
      <c r="A555" s="138">
        <f>Input!A555</f>
        <v>8717</v>
      </c>
      <c r="B555" s="138" t="str">
        <f>Input!B555</f>
        <v>Hu1-13</v>
      </c>
      <c r="C555" s="138">
        <f>Input!O555</f>
        <v>2.0744918301768287</v>
      </c>
      <c r="D555" s="138">
        <f>C555*Input!P555/100</f>
        <v>7.4089642791437061E-3</v>
      </c>
      <c r="E555" s="139">
        <f>Input!M555</f>
        <v>2.7697541453254275</v>
      </c>
      <c r="F555" s="140">
        <f>E555*Input!N555/100</f>
        <v>1.825646584359096E-4</v>
      </c>
      <c r="G555" s="141">
        <f t="shared" si="1873"/>
        <v>381.89370155746991</v>
      </c>
      <c r="H555" s="140">
        <f>G555*Input!L555/100</f>
        <v>2.6289346476583087E-2</v>
      </c>
      <c r="I555" s="138">
        <v>0</v>
      </c>
      <c r="J555" s="142">
        <f>(((C555*$G$4*0.000000001*Input!G555*(234/233))-(I555*0.000000000000001))/Input!F555)*1000000000000</f>
        <v>739.74705729019524</v>
      </c>
      <c r="K555" s="138">
        <f>J555*Input!P555/100</f>
        <v>2.641976913737738</v>
      </c>
      <c r="L555" s="143">
        <f t="shared" si="1874"/>
        <v>10.230164086767914</v>
      </c>
      <c r="M555" s="144">
        <f>L555*Input!P555/100</f>
        <v>3.653662028747616E-2</v>
      </c>
      <c r="N555" s="138">
        <v>0</v>
      </c>
      <c r="O555" s="142">
        <f>(((G555*$D$4*0.000000001*Input!G555*(238/236))-(N555*0.000000001))/Input!F555)*1000000</f>
        <v>13.718008522328196</v>
      </c>
      <c r="P555" s="138">
        <f>O555*Input!N555/100</f>
        <v>9.0420427550456527E-4</v>
      </c>
      <c r="Q555" s="145">
        <f t="shared" si="1875"/>
        <v>10.234994907369277</v>
      </c>
      <c r="R555" s="146">
        <f>Q555*Input!N555/100</f>
        <v>6.7462606835005001E-4</v>
      </c>
      <c r="S555" s="144">
        <f>Input!S555*0.0000028263/0.000000000155125</f>
        <v>0.99752302891186928</v>
      </c>
      <c r="T555" s="138">
        <f>S555*Input!T555/100</f>
        <v>8.8081464973987068E-4</v>
      </c>
      <c r="U555" s="144">
        <f>S555</f>
        <v>0.99752302891186928</v>
      </c>
      <c r="V555" s="138">
        <f>U555*Input!T555/100</f>
        <v>8.8081464973987068E-4</v>
      </c>
      <c r="W555" s="147">
        <v>0</v>
      </c>
      <c r="X555" s="142">
        <f>((($L$4*0.000000001*Input!G555/Input!W555*(232/229))-(W555*0.000000001))/Input!F555)*1000000000</f>
        <v>0.88371847340442744</v>
      </c>
      <c r="Y555" s="142">
        <f>X555*Input!X555/100</f>
        <v>2.9647051754999577E-3</v>
      </c>
      <c r="Z555" s="142">
        <f t="shared" si="1876"/>
        <v>2.1577876542600255E-4</v>
      </c>
      <c r="AA555" s="142">
        <f>Z555*Input!X555/100</f>
        <v>7.2389617494020367E-7</v>
      </c>
      <c r="AB555" s="143">
        <v>0</v>
      </c>
      <c r="AC555" s="143">
        <v>0</v>
      </c>
      <c r="AD555" s="142">
        <f>(((Input!G555*$L$4*0.000000001*Input!U555*(230/229))-((AB555*0.000000000000001)+(Input!G555*AC555*0.000000000000001)))/Input!F555)*1000000000000</f>
        <v>225.31189505004048</v>
      </c>
      <c r="AE555" s="142">
        <f>AD555*Input!V555/100</f>
        <v>0.47658974799222242</v>
      </c>
      <c r="AF555" s="142">
        <f t="shared" si="1877"/>
        <v>10.271636665676267</v>
      </c>
      <c r="AG555" s="142">
        <f>AF555*Input!V555/100</f>
        <v>2.1727023017915202E-2</v>
      </c>
      <c r="AH555" s="138">
        <f t="shared" si="1878"/>
        <v>47602.629690634414</v>
      </c>
      <c r="AI555" s="147">
        <f t="shared" si="1879"/>
        <v>188.79104068904635</v>
      </c>
      <c r="AJ555" s="144">
        <f t="shared" si="1880"/>
        <v>-2.4769710881307194</v>
      </c>
      <c r="AK555" s="147">
        <f t="shared" si="1881"/>
        <v>0.88081464973987067</v>
      </c>
      <c r="AL555" s="147">
        <f t="shared" si="1882"/>
        <v>1.0035800465597309</v>
      </c>
      <c r="AM555" s="147">
        <f t="shared" si="1883"/>
        <v>2.1238475819614581E-3</v>
      </c>
      <c r="AN555" s="138">
        <f>AF555/Q555</f>
        <v>1.0035800465597309</v>
      </c>
      <c r="AO555" s="142">
        <f t="shared" si="1884"/>
        <v>2.1238475819614581E-3</v>
      </c>
      <c r="AP555" s="138" t="str">
        <f t="shared" si="1885"/>
        <v>Out of range</v>
      </c>
      <c r="AQ555" s="138" t="e">
        <f t="shared" si="1886"/>
        <v>#VALUE!</v>
      </c>
      <c r="AR555" s="138" t="e">
        <f t="shared" si="1887"/>
        <v>#VALUE!</v>
      </c>
      <c r="AS555" s="146">
        <f t="shared" si="1888"/>
        <v>2.1082449710907052E-5</v>
      </c>
      <c r="AT555" s="146">
        <f t="shared" si="1889"/>
        <v>7.0741205945590115E-8</v>
      </c>
      <c r="AU555" s="138">
        <v>0.75</v>
      </c>
      <c r="AV555" s="138">
        <f t="shared" si="1890"/>
        <v>0.375</v>
      </c>
      <c r="AW555" s="138" t="str">
        <f t="shared" si="1891"/>
        <v>Out of range</v>
      </c>
      <c r="AX555" s="148">
        <f t="shared" si="1892"/>
        <v>36.636398931599999</v>
      </c>
      <c r="AY555" s="148" t="e">
        <f t="shared" si="1893"/>
        <v>#VALUE!</v>
      </c>
      <c r="AZ555" s="138" t="str">
        <f>Input!B555</f>
        <v>Hu1-13</v>
      </c>
      <c r="BA555" s="149">
        <f>Input!E555</f>
        <v>0</v>
      </c>
      <c r="BB555" s="138" t="e">
        <f t="shared" si="1894"/>
        <v>#VALUE!</v>
      </c>
      <c r="BC555" s="144" t="e">
        <f t="shared" si="1895"/>
        <v>#VALUE!</v>
      </c>
      <c r="BD555" s="138" t="e">
        <f t="shared" si="1896"/>
        <v>#VALUE!</v>
      </c>
      <c r="BE555" s="150" t="e">
        <f t="shared" si="1897"/>
        <v>#VALUE!</v>
      </c>
      <c r="BF555" s="151" t="e">
        <f t="shared" si="1898"/>
        <v>#VALUE!</v>
      </c>
      <c r="BG555" s="152"/>
      <c r="BH555" s="152"/>
      <c r="BI555" s="152"/>
      <c r="BJ555" s="152"/>
      <c r="BK555" s="152"/>
      <c r="BL555" s="152"/>
      <c r="BM555" s="156"/>
      <c r="BN555" s="152"/>
      <c r="BO555" s="152"/>
      <c r="BP555" s="152"/>
      <c r="BQ555" s="152"/>
      <c r="BR555" s="152"/>
      <c r="BS555" s="152"/>
      <c r="BT555" s="152"/>
      <c r="BU555" s="152"/>
      <c r="BV555" s="152"/>
      <c r="BW555" s="152"/>
      <c r="BX555" s="152"/>
      <c r="BY555" s="152"/>
      <c r="BZ555" s="152"/>
      <c r="CA555" s="152"/>
      <c r="CB555" s="152"/>
      <c r="CC555" s="152"/>
      <c r="CD555" s="152"/>
      <c r="CE555" s="152"/>
      <c r="CF555" s="152"/>
      <c r="CG555" s="152"/>
      <c r="CH555" s="152"/>
      <c r="CI555" s="152"/>
      <c r="CJ555" s="152"/>
      <c r="CK555" s="152"/>
      <c r="CL555" s="152"/>
      <c r="CM555" s="152"/>
      <c r="CN555" s="152"/>
      <c r="CO555" s="152"/>
      <c r="CP555" s="152"/>
      <c r="CQ555" s="152"/>
      <c r="CR555" s="152"/>
      <c r="CS555" s="152"/>
      <c r="CT555" s="152"/>
      <c r="CU555" s="152"/>
      <c r="CV555" s="152"/>
      <c r="CW555" s="152"/>
      <c r="CX555" s="152"/>
      <c r="CY555" s="152"/>
      <c r="CZ555" s="152"/>
      <c r="DA555" s="152"/>
      <c r="DB555" s="152"/>
      <c r="DC555" s="152"/>
      <c r="DD555" s="152"/>
      <c r="DE555" s="152"/>
    </row>
    <row r="556" spans="1:109" ht="15" customHeight="1" x14ac:dyDescent="0.2">
      <c r="A556" s="9">
        <f>Input!A556</f>
        <v>8796</v>
      </c>
      <c r="B556" s="9" t="str">
        <f>Input!B556</f>
        <v>M6-EW basis</v>
      </c>
      <c r="C556" s="9">
        <f>Input!O556</f>
        <v>2.6688776745363181</v>
      </c>
      <c r="D556" s="9">
        <f>C556*Input!P556/100</f>
        <v>9.6689769503734493E-3</v>
      </c>
      <c r="E556" s="11">
        <f>Input!M556</f>
        <v>2.9753627269481577</v>
      </c>
      <c r="F556" s="12">
        <f>E556*Input!N556/100</f>
        <v>1.48754366676801E-4</v>
      </c>
      <c r="G556" s="13">
        <f t="shared" si="1873"/>
        <v>410.24301279161199</v>
      </c>
      <c r="H556" s="12">
        <f>G556*Input!L556/100</f>
        <v>3.0591568448922735E-2</v>
      </c>
      <c r="I556" s="9">
        <v>0.3</v>
      </c>
      <c r="J556" s="21">
        <f>(((C556*$G$4*0.000000001*Input!G556*(234/233))-(I556*0.000000000000001))/Input!F556)*1000000000000</f>
        <v>213.14132873451624</v>
      </c>
      <c r="K556" s="9">
        <f>J556*Input!P556/100</f>
        <v>0.7721817355544609</v>
      </c>
      <c r="L556" s="14">
        <f t="shared" si="1874"/>
        <v>2.9475896458625126</v>
      </c>
      <c r="M556" s="22">
        <f>L556*Input!P556/100</f>
        <v>1.0678712110683603E-2</v>
      </c>
      <c r="N556" s="9">
        <v>5.0000000000000001E-3</v>
      </c>
      <c r="O556" s="21">
        <f>(((G556*$D$4*0.000000001*Input!G556*(238/236))-(N556*0.000000001))/Input!F556)*1000000</f>
        <v>3.3003220993718463</v>
      </c>
      <c r="P556" s="58">
        <f>O556*Input!N556/100</f>
        <v>1.6500083141965881E-4</v>
      </c>
      <c r="Q556" s="66">
        <f t="shared" si="1875"/>
        <v>2.4623676115063571</v>
      </c>
      <c r="R556" s="67">
        <f>Q556*Input!N556/100</f>
        <v>1.2310698499298553E-4</v>
      </c>
      <c r="S556" s="65">
        <f>Input!S556*0.0000028263/0.000000000155125</f>
        <v>1.1955211869420428</v>
      </c>
      <c r="T556" s="9">
        <f>S556*Input!T556/100</f>
        <v>6.3133852113911261E-4</v>
      </c>
      <c r="U556" s="9">
        <f>S556*1/((U555+U557)/2)</f>
        <v>1.1975502261608928</v>
      </c>
      <c r="V556" s="9">
        <f>U556*Input!T556/100</f>
        <v>6.3241002922592336E-4</v>
      </c>
      <c r="W556" s="3">
        <v>3.0000000000000001E-3</v>
      </c>
      <c r="X556" s="21">
        <f>((($L$4*0.000000001*Input!G556/Input!W556*(232/229))-(W556*0.000000001))/Input!F556)*1000000000</f>
        <v>17.547649358742245</v>
      </c>
      <c r="Y556" s="21">
        <f>X556*Input!X556/100</f>
        <v>2.9889720631957991E-2</v>
      </c>
      <c r="Z556" s="21">
        <f t="shared" si="1876"/>
        <v>4.2846338836519523E-3</v>
      </c>
      <c r="AA556" s="21">
        <f>Z556*Input!X556/100</f>
        <v>7.2982145456864452E-6</v>
      </c>
      <c r="AB556" s="14">
        <v>0.05</v>
      </c>
      <c r="AC556" s="14">
        <v>0</v>
      </c>
      <c r="AD556" s="21">
        <f>(((Input!G556*$L$4*0.000000001*Input!U556*(230/229))-((AB556*0.000000000000001)+(Input!G556*AC556*0.000000000000001)))/Input!F556)*1000000000000</f>
        <v>14.572629634976847</v>
      </c>
      <c r="AE556" s="21">
        <f>AD556*Input!V556/100</f>
        <v>2.8906410296238118E-2</v>
      </c>
      <c r="AF556" s="21">
        <f t="shared" si="1877"/>
        <v>0.6643446713752269</v>
      </c>
      <c r="AG556" s="21">
        <f>AF556*Input!V556/100</f>
        <v>1.3178005706533074E-3</v>
      </c>
      <c r="AH556" s="9">
        <f t="shared" si="1878"/>
        <v>155.05284451724992</v>
      </c>
      <c r="AI556" s="3">
        <f t="shared" si="1879"/>
        <v>0.40540005650112149</v>
      </c>
      <c r="AJ556" s="22">
        <f t="shared" si="1880"/>
        <v>197.55022616089281</v>
      </c>
      <c r="AK556" s="3">
        <f t="shared" si="1881"/>
        <v>0.63241002922592338</v>
      </c>
      <c r="AL556" s="3">
        <f t="shared" si="1882"/>
        <v>0.26979914301618557</v>
      </c>
      <c r="AM556" s="3">
        <f t="shared" si="1883"/>
        <v>5.3534617123085395E-4</v>
      </c>
      <c r="AN556" s="9">
        <f>AL556*1/((AN555+AN557)/2)</f>
        <v>0.26902818927268946</v>
      </c>
      <c r="AO556" s="21">
        <f t="shared" si="1884"/>
        <v>5.338164142043389E-4</v>
      </c>
      <c r="AP556" s="58">
        <f t="shared" si="1885"/>
        <v>27.585699999999999</v>
      </c>
      <c r="AQ556" s="58">
        <f t="shared" si="1886"/>
        <v>6.4699999999999994E-2</v>
      </c>
      <c r="AR556" s="58">
        <f t="shared" si="1887"/>
        <v>0.23454180970575331</v>
      </c>
      <c r="AS556" s="67">
        <f t="shared" si="1888"/>
        <v>1.7400463942225186E-3</v>
      </c>
      <c r="AT556" s="67">
        <f t="shared" si="1889"/>
        <v>2.9651777134869757E-6</v>
      </c>
      <c r="AU556" s="58">
        <v>0.75</v>
      </c>
      <c r="AV556" s="58">
        <f t="shared" si="1890"/>
        <v>0.375</v>
      </c>
      <c r="AW556" s="58">
        <f t="shared" si="1891"/>
        <v>27.4682</v>
      </c>
      <c r="AX556" s="57">
        <f t="shared" si="1892"/>
        <v>8.3617175200000005E-2</v>
      </c>
      <c r="AY556" s="47">
        <f t="shared" si="1893"/>
        <v>8.6975353034249109E-2</v>
      </c>
      <c r="AZ556" s="9" t="str">
        <f>Input!B556</f>
        <v>M6-EW basis</v>
      </c>
      <c r="BA556" s="48">
        <f>Input!E556</f>
        <v>0</v>
      </c>
      <c r="BB556" s="58">
        <f t="shared" si="1894"/>
        <v>213.49773748345945</v>
      </c>
      <c r="BC556" s="22">
        <f t="shared" si="1895"/>
        <v>0.68532204587000922</v>
      </c>
      <c r="BD556" s="9">
        <f t="shared" si="1896"/>
        <v>27410.2</v>
      </c>
      <c r="BE556" s="49">
        <f t="shared" si="1897"/>
        <v>43.487676517124555</v>
      </c>
      <c r="BF556" s="89">
        <f t="shared" si="1898"/>
        <v>0.31664016220301694</v>
      </c>
      <c r="BG556" s="85"/>
      <c r="BH556" s="85"/>
      <c r="BI556" s="85"/>
      <c r="BJ556" s="85"/>
      <c r="BK556" s="85"/>
      <c r="BL556" s="85"/>
      <c r="BM556" s="90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s="155" customFormat="1" ht="15" customHeight="1" x14ac:dyDescent="0.2">
      <c r="A557" s="138">
        <f>Input!A557</f>
        <v>8717</v>
      </c>
      <c r="B557" s="138" t="str">
        <f>Input!B557</f>
        <v>Hu1-13</v>
      </c>
      <c r="C557" s="138">
        <f>Input!O557</f>
        <v>2.0918166123881874</v>
      </c>
      <c r="D557" s="138">
        <f>C557*Input!P557/100</f>
        <v>7.8633067814180384E-3</v>
      </c>
      <c r="E557" s="139">
        <f>Input!M557</f>
        <v>2.7694141270061889</v>
      </c>
      <c r="F557" s="140">
        <f>E557*Input!N557/100</f>
        <v>1.8717598619761398E-4</v>
      </c>
      <c r="G557" s="141">
        <f t="shared" si="1873"/>
        <v>381.84681983161335</v>
      </c>
      <c r="H557" s="140">
        <f>G557*Input!L557/100</f>
        <v>1.6493167723064216E-2</v>
      </c>
      <c r="I557" s="138">
        <v>0</v>
      </c>
      <c r="J557" s="142">
        <f>(((C557*$G$4*0.000000001*Input!G557*(234/233))-(I557*0.000000000000001))/Input!F557)*1000000000000</f>
        <v>745.92493491430423</v>
      </c>
      <c r="K557" s="138">
        <f>J557*Input!P557/100</f>
        <v>2.8039917860887429</v>
      </c>
      <c r="L557" s="143">
        <f t="shared" si="1874"/>
        <v>10.315599643665053</v>
      </c>
      <c r="M557" s="144">
        <f>L557*Input!P557/100</f>
        <v>3.877716820492106E-2</v>
      </c>
      <c r="N557" s="138">
        <v>0</v>
      </c>
      <c r="O557" s="142">
        <f>(((G557*$D$4*0.000000001*Input!G557*(238/236))-(N557*0.000000001))/Input!F557)*1000000</f>
        <v>13.716324483256015</v>
      </c>
      <c r="P557" s="138">
        <f>O557*Input!N557/100</f>
        <v>9.27043210014717E-4</v>
      </c>
      <c r="Q557" s="145">
        <f t="shared" si="1875"/>
        <v>10.233738447198727</v>
      </c>
      <c r="R557" s="146">
        <f>Q557*Input!N557/100</f>
        <v>6.9166617865619765E-4</v>
      </c>
      <c r="S557" s="144">
        <f>Input!S557*0.0000028263/0.000000000155125</f>
        <v>0.99908832120184632</v>
      </c>
      <c r="T557" s="138">
        <f>S557*Input!T557/100</f>
        <v>1.0783217302805783E-3</v>
      </c>
      <c r="U557" s="144">
        <f>S557</f>
        <v>0.99908832120184632</v>
      </c>
      <c r="V557" s="138">
        <f>U557*Input!T557/100</f>
        <v>1.0783217302805783E-3</v>
      </c>
      <c r="W557" s="147">
        <v>0</v>
      </c>
      <c r="X557" s="142">
        <f>((($L$4*0.000000001*Input!G557/Input!W557*(232/229))-(W557*0.000000001))/Input!F557)*1000000000</f>
        <v>0.88732810186216526</v>
      </c>
      <c r="Y557" s="142">
        <f>X557*Input!X557/100</f>
        <v>3.1351193486882072E-3</v>
      </c>
      <c r="Z557" s="142">
        <f t="shared" si="1876"/>
        <v>2.1666013341331721E-4</v>
      </c>
      <c r="AA557" s="142">
        <f>Z557*Input!X557/100</f>
        <v>7.6550643998309045E-7</v>
      </c>
      <c r="AB557" s="143">
        <v>0</v>
      </c>
      <c r="AC557" s="143">
        <v>0</v>
      </c>
      <c r="AD557" s="142">
        <f>(((Input!G557*$L$4*0.000000001*Input!U557*(230/229))-((AB557*0.000000000000001)+(Input!G557*AC557*0.000000000000001)))/Input!F557)*1000000000000</f>
        <v>224.9635210618294</v>
      </c>
      <c r="AE557" s="142">
        <f>AD557*Input!V557/100</f>
        <v>0.48840755897221227</v>
      </c>
      <c r="AF557" s="142">
        <f t="shared" si="1877"/>
        <v>10.255754809860878</v>
      </c>
      <c r="AG557" s="142">
        <f>AF557*Input!V557/100</f>
        <v>2.2265779573769195E-2</v>
      </c>
      <c r="AH557" s="138">
        <f t="shared" si="1878"/>
        <v>47335.680303935878</v>
      </c>
      <c r="AI557" s="147">
        <f t="shared" si="1879"/>
        <v>196.29795170209391</v>
      </c>
      <c r="AJ557" s="144">
        <f t="shared" si="1880"/>
        <v>-0.91167879815368114</v>
      </c>
      <c r="AK557" s="147">
        <f t="shared" si="1881"/>
        <v>1.0783217302805783</v>
      </c>
      <c r="AL557" s="147">
        <f t="shared" si="1882"/>
        <v>1.0021513509237847</v>
      </c>
      <c r="AM557" s="147">
        <f t="shared" si="1883"/>
        <v>2.1767769754618971E-3</v>
      </c>
      <c r="AN557" s="138">
        <f>AF557/Q557</f>
        <v>1.0021513509237847</v>
      </c>
      <c r="AO557" s="142">
        <f t="shared" si="1884"/>
        <v>2.1767769754618971E-3</v>
      </c>
      <c r="AP557" s="138" t="str">
        <f t="shared" si="1885"/>
        <v>Out of range</v>
      </c>
      <c r="AQ557" s="138" t="e">
        <f t="shared" si="1886"/>
        <v>#VALUE!</v>
      </c>
      <c r="AR557" s="138" t="e">
        <f t="shared" si="1887"/>
        <v>#VALUE!</v>
      </c>
      <c r="AS557" s="146">
        <f t="shared" si="1888"/>
        <v>2.117116189075786E-5</v>
      </c>
      <c r="AT557" s="146">
        <f t="shared" si="1889"/>
        <v>7.4815912849167627E-8</v>
      </c>
      <c r="AU557" s="138">
        <v>0.75</v>
      </c>
      <c r="AV557" s="138">
        <f t="shared" si="1890"/>
        <v>0.375</v>
      </c>
      <c r="AW557" s="138" t="str">
        <f t="shared" si="1891"/>
        <v>Out of range</v>
      </c>
      <c r="AX557" s="148">
        <f t="shared" si="1892"/>
        <v>166.89619590949999</v>
      </c>
      <c r="AY557" s="148" t="e">
        <f t="shared" si="1893"/>
        <v>#VALUE!</v>
      </c>
      <c r="AZ557" s="138" t="str">
        <f>Input!B557</f>
        <v>Hu1-13</v>
      </c>
      <c r="BA557" s="149">
        <f>Input!E557</f>
        <v>0</v>
      </c>
      <c r="BB557" s="138" t="e">
        <f t="shared" si="1894"/>
        <v>#VALUE!</v>
      </c>
      <c r="BC557" s="144" t="e">
        <f t="shared" si="1895"/>
        <v>#VALUE!</v>
      </c>
      <c r="BD557" s="138" t="e">
        <f t="shared" si="1896"/>
        <v>#VALUE!</v>
      </c>
      <c r="BE557" s="150" t="e">
        <f t="shared" si="1897"/>
        <v>#VALUE!</v>
      </c>
      <c r="BF557" s="151" t="e">
        <f t="shared" si="1898"/>
        <v>#VALUE!</v>
      </c>
      <c r="BG557" s="152"/>
      <c r="BH557" s="152"/>
      <c r="BI557" s="152"/>
      <c r="BJ557" s="152"/>
      <c r="BK557" s="152"/>
      <c r="BL557" s="152"/>
      <c r="BM557" s="156"/>
      <c r="BN557" s="152"/>
      <c r="BO557" s="152"/>
      <c r="BP557" s="152"/>
      <c r="BQ557" s="152"/>
      <c r="BR557" s="152"/>
      <c r="BS557" s="152"/>
      <c r="BT557" s="152"/>
      <c r="BU557" s="152"/>
      <c r="BV557" s="152"/>
      <c r="BW557" s="152"/>
      <c r="BX557" s="152"/>
      <c r="BY557" s="152"/>
      <c r="BZ557" s="152"/>
      <c r="CA557" s="152"/>
      <c r="CB557" s="152"/>
      <c r="CC557" s="152"/>
      <c r="CD557" s="152"/>
      <c r="CE557" s="152"/>
      <c r="CF557" s="152"/>
      <c r="CG557" s="152"/>
      <c r="CH557" s="152"/>
      <c r="CI557" s="152"/>
      <c r="CJ557" s="152"/>
      <c r="CK557" s="152"/>
      <c r="CL557" s="152"/>
      <c r="CM557" s="152"/>
      <c r="CN557" s="152"/>
      <c r="CO557" s="152"/>
      <c r="CP557" s="152"/>
      <c r="CQ557" s="152"/>
      <c r="CR557" s="152"/>
      <c r="CS557" s="152"/>
      <c r="CT557" s="152"/>
      <c r="CU557" s="152"/>
      <c r="CV557" s="152"/>
      <c r="CW557" s="152"/>
      <c r="CX557" s="152"/>
      <c r="CY557" s="152"/>
      <c r="CZ557" s="152"/>
      <c r="DA557" s="152"/>
      <c r="DB557" s="152"/>
      <c r="DC557" s="152"/>
      <c r="DD557" s="152"/>
      <c r="DE557" s="152"/>
    </row>
    <row r="558" spans="1:109" ht="15" customHeight="1" x14ac:dyDescent="0.2">
      <c r="A558" s="9">
        <f>Input!A558</f>
        <v>8817</v>
      </c>
      <c r="B558" s="9" t="str">
        <f>Input!B558</f>
        <v>M6_1_14 A</v>
      </c>
      <c r="C558" s="9">
        <f>Input!O558</f>
        <v>2.573315597722043</v>
      </c>
      <c r="D558" s="9">
        <f>C558*Input!P558/100</f>
        <v>8.6868414658041702E-3</v>
      </c>
      <c r="E558" s="11">
        <f>Input!M558</f>
        <v>3.1953138613836205</v>
      </c>
      <c r="F558" s="12">
        <f>E558*Input!N558/100</f>
        <v>1.6521516933656115E-4</v>
      </c>
      <c r="G558" s="13">
        <f t="shared" ref="G558:G559" si="1899">E558*137.88</f>
        <v>440.5698752075736</v>
      </c>
      <c r="H558" s="12">
        <f>G558*Input!L558/100</f>
        <v>3.0951893556244642E-2</v>
      </c>
      <c r="I558" s="9">
        <v>0.3</v>
      </c>
      <c r="J558" s="21">
        <f>(((C558*$G$4*0.000000001*Input!G558*(234/233))-(I558*0.000000000000001))/Input!F558)*1000000000000</f>
        <v>155.24806280154257</v>
      </c>
      <c r="K558" s="9">
        <f>J558*Input!P558/100</f>
        <v>0.52407691875183704</v>
      </c>
      <c r="L558" s="14">
        <f t="shared" ref="L558:L559" si="1900">(J558/234)*602200000000*0.0000028263/(365.2425*24*60)</f>
        <v>2.1469678601095006</v>
      </c>
      <c r="M558" s="22">
        <f>L558*Input!P558/100</f>
        <v>7.2476028394876189E-3</v>
      </c>
      <c r="N558" s="9">
        <v>5.0000000000000001E-3</v>
      </c>
      <c r="O558" s="21">
        <f>(((G558*$D$4*0.000000001*Input!G558*(238/236))-(N558*0.000000001))/Input!F558)*1000000</f>
        <v>2.6774749227314083</v>
      </c>
      <c r="P558" s="58">
        <f>O558*Input!N558/100</f>
        <v>1.3844006940899291E-4</v>
      </c>
      <c r="Q558" s="66">
        <f t="shared" ref="Q558:Q559" si="1901">(O558/238.05)*602200000000000000*0.00000000015512/(365.2425*24*60)</f>
        <v>1.9976618438573444</v>
      </c>
      <c r="R558" s="67">
        <f>Q558*Input!N558/100</f>
        <v>1.0329002224124672E-4</v>
      </c>
      <c r="S558" s="65">
        <f>Input!S558*0.0000028263/0.000000000155125</f>
        <v>1.0622507513189632</v>
      </c>
      <c r="T558" s="9">
        <f>S558*Input!T558/100</f>
        <v>6.1828211964108854E-4</v>
      </c>
      <c r="U558" s="9">
        <f>S558*1/((U557+U559)/2)</f>
        <v>1.0632575001223421</v>
      </c>
      <c r="V558" s="9">
        <f>U558*Input!T558/100</f>
        <v>6.1886809690053172E-4</v>
      </c>
      <c r="W558" s="3">
        <v>3.0000000000000001E-3</v>
      </c>
      <c r="X558" s="21">
        <f>((($L$4*0.000000001*Input!G558/Input!W558*(232/229))-(W558*0.000000001))/Input!F558)*1000000000</f>
        <v>0.87150364399668612</v>
      </c>
      <c r="Y558" s="21">
        <f>X558*Input!X558/100</f>
        <v>1.3430915945098771E-3</v>
      </c>
      <c r="Z558" s="21">
        <f t="shared" ref="Z558:Z559" si="1902">(X558/232)*6.022E+23*0.000000001*0.000000000049475/(365.2425*24*60)</f>
        <v>2.1279625358675366E-4</v>
      </c>
      <c r="AA558" s="21">
        <f>Z558*Input!X558/100</f>
        <v>3.2794453758663565E-7</v>
      </c>
      <c r="AB558" s="14">
        <v>0.05</v>
      </c>
      <c r="AC558" s="14">
        <v>0</v>
      </c>
      <c r="AD558" s="21">
        <f>(((Input!G558*$L$4*0.000000001*Input!U558*(230/229))-((AB558*0.000000000000001)+(Input!G558*AC558*0.000000000000001)))/Input!F558)*1000000000000</f>
        <v>36.667398017307079</v>
      </c>
      <c r="AE558" s="21">
        <f>AD558*Input!V558/100</f>
        <v>6.5114919011258543E-2</v>
      </c>
      <c r="AF558" s="21">
        <f t="shared" ref="AF558:AF559" si="1903">(AD558/230)*602200000000*0.0000091577/(365.2425*24*60)</f>
        <v>1.6716125432519591</v>
      </c>
      <c r="AG558" s="21">
        <f>AF558*Input!V558/100</f>
        <v>2.9684930280757665E-3</v>
      </c>
      <c r="AH558" s="9">
        <f t="shared" ref="AH558:AH559" si="1904">AF558/Z558</f>
        <v>7855.4603996844762</v>
      </c>
      <c r="AI558" s="3">
        <f t="shared" ref="AI558:AI559" si="1905">AH558*SQRT((AG558/AF558)^2+(AA558/Z558)^2)</f>
        <v>18.470538714850775</v>
      </c>
      <c r="AJ558" s="22">
        <f t="shared" ref="AJ558:AJ559" si="1906">(U558-1)*1000</f>
        <v>63.257500122342101</v>
      </c>
      <c r="AK558" s="3">
        <f t="shared" ref="AK558:AK559" si="1907">V558*1000</f>
        <v>0.61886809690053168</v>
      </c>
      <c r="AL558" s="3">
        <f t="shared" ref="AL558:AL559" si="1908">AF558/Q558</f>
        <v>0.83678453807987485</v>
      </c>
      <c r="AM558" s="3">
        <f t="shared" ref="AM558:AM559" si="1909">AL558*SQRT((R558/Q558)^2+(AG558/AF558)^2)</f>
        <v>1.4866134890177826E-3</v>
      </c>
      <c r="AN558" s="9">
        <f>AL558*1/((AN557+AN559)/2)</f>
        <v>0.83410802121955452</v>
      </c>
      <c r="AO558" s="21">
        <f t="shared" ref="AO558:AO559" si="1910">AN558*SQRT((R558/Q558)^2+(AG558/AF558)^2)</f>
        <v>1.4818584464864446E-3</v>
      </c>
      <c r="AP558" s="58">
        <f t="shared" ref="AP558:AP559" si="1911">ThU_Alter_Kombi(AN558,U558)</f>
        <v>162.989</v>
      </c>
      <c r="AQ558" s="58">
        <f t="shared" ref="AQ558:AQ559" si="1912">Montealter(AN558,AO558,U558,V558)</f>
        <v>0.70040000000000002</v>
      </c>
      <c r="AR558" s="58">
        <f t="shared" ref="AR558:AR559" si="1913">(AQ558/AP558)*100</f>
        <v>0.42972225119486596</v>
      </c>
      <c r="AS558" s="67">
        <f t="shared" ref="AS558:AS559" si="1914">Z558/Q558</f>
        <v>1.0652266009939854E-4</v>
      </c>
      <c r="AT558" s="67">
        <f t="shared" ref="AT558:AT559" si="1915">AS558*SQRT((Y558/X558)^2+(P558/O558)^2)</f>
        <v>1.6425655854131194E-7</v>
      </c>
      <c r="AU558" s="58">
        <v>0.75</v>
      </c>
      <c r="AV558" s="58">
        <f t="shared" ref="AV558:AV559" si="1916">AU558/2</f>
        <v>0.375</v>
      </c>
      <c r="AW558" s="58">
        <f t="shared" ref="AW558:AW559" si="1917">marincorr_age(AN558,U558,AS558,AU558)</f>
        <v>162.9811</v>
      </c>
      <c r="AX558" s="57">
        <f t="shared" ref="AX558:AX559" si="1918">marincorr_age_error(AN558, AO558, U558, V558, AS558, AT558, AU558, AV558)</f>
        <v>0.67285834649999998</v>
      </c>
      <c r="AY558" s="47">
        <f t="shared" ref="AY558:AY559" si="1919">SQRT(((AU558*EXP(-0.0000091577*AW558*1000))/(0.0000091577*(EXP(-0.0000091577*AW558*1000)+(AJ558/1000)*EXP(-(0.0000091577-0.0000028263)*AW558*1000)-AS558*AU558*EXP(-0.0000091577*AW558*1000))))^2*AT558^2+((AS558*EXP(-0.0000091577*AW558*1000))/(0.0000091577*(EXP(-0.0000091577*AW558*1000)+(AJ558/1000)*EXP(-(0.0000091577-0.0000028263)*AW558*1000)-AS558*AU558*EXP(-0.0000091577*AW558*1000))))^2*AV558^2+((0.0000091577/(0.0000091577-0.0000028263))*(EXP(-(0.0000091577-0.0000028263)*AW558*1000)-1)/(0.0000091577*(EXP(-0.0000091577*AW558*1000)+(AJ558/1000)*EXP(-(0.0000091577-0.0000028263)*AW558*1000)-AS558*AU558*EXP(-0.0000091577*AW558*1000))))^2*T558^2+(1/(0.0000091577*(EXP(-0.0000091577*AW558*1000)+(AJ558/1000)*EXP(-(0.0000091577-0.0000028263)*AW558*1000)-AS558*AU558*EXP(-0.0000091577*AW558*1000))))^2*AO558^2)/1000</f>
        <v>0.70190052671484193</v>
      </c>
      <c r="AZ558" s="9" t="str">
        <f>Input!B558</f>
        <v>M6_1_14 A</v>
      </c>
      <c r="BA558" s="48">
        <f>Input!E558</f>
        <v>7.7</v>
      </c>
      <c r="BB558" s="58">
        <f t="shared" ref="BB558:BB559" si="1920">((U558-1)*EXP(0.0000028263*AW558*1000))*1000</f>
        <v>100.26805828836783</v>
      </c>
      <c r="BC558" s="22">
        <f t="shared" ref="BC558:BC559" si="1921">SQRT((EXP(0.0000028263*AW558*1000)*V558)^2+((U558-1)*0.0000028263*EXP(0.0000028263*AW558*1000)*AX558*1000)^2)*1000</f>
        <v>0.99931459004623158</v>
      </c>
      <c r="BD558" s="9">
        <f t="shared" ref="BD558:BD559" si="1922">AW558*1000-58</f>
        <v>162923.1</v>
      </c>
      <c r="BE558" s="49">
        <f t="shared" ref="BE558:BE559" si="1923">AY558/2*1000</f>
        <v>350.95026335742097</v>
      </c>
      <c r="BF558" s="89">
        <f t="shared" ref="BF558:BF559" si="1924">AY558/AW558*100</f>
        <v>0.43066375592927147</v>
      </c>
      <c r="BG558" s="85"/>
      <c r="BH558" s="85"/>
      <c r="BI558" s="85"/>
      <c r="BJ558" s="85"/>
      <c r="BK558" s="85"/>
      <c r="BL558" s="85"/>
      <c r="BM558" s="90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s="155" customFormat="1" ht="15" customHeight="1" x14ac:dyDescent="0.2">
      <c r="A559" s="138">
        <f>Input!A559</f>
        <v>8717</v>
      </c>
      <c r="B559" s="138" t="str">
        <f>Input!B559</f>
        <v>Hu1-13</v>
      </c>
      <c r="C559" s="138">
        <f>Input!O559</f>
        <v>2.1035999628613395</v>
      </c>
      <c r="D559" s="138">
        <f>C559*Input!P559/100</f>
        <v>1.0387064058464872E-2</v>
      </c>
      <c r="E559" s="139">
        <f>Input!M559</f>
        <v>2.7690322888092944</v>
      </c>
      <c r="F559" s="140">
        <f>E559*Input!N559/100</f>
        <v>2.0967527691912014E-4</v>
      </c>
      <c r="G559" s="141">
        <f t="shared" si="1899"/>
        <v>381.7941719810255</v>
      </c>
      <c r="H559" s="140">
        <f>G559*Input!L559/100</f>
        <v>2.1386991249988926E-2</v>
      </c>
      <c r="I559" s="138">
        <v>0</v>
      </c>
      <c r="J559" s="142">
        <f>(((C559*$G$4*0.000000001*Input!G559*(234/233))-(I559*0.000000000000001))/Input!F559)*1000000000000</f>
        <v>750.12678266840703</v>
      </c>
      <c r="K559" s="138">
        <f>J559*Input!P559/100</f>
        <v>3.7039432787157223</v>
      </c>
      <c r="L559" s="143">
        <f t="shared" si="1900"/>
        <v>10.37370814381854</v>
      </c>
      <c r="M559" s="144">
        <f>L559*Input!P559/100</f>
        <v>5.1222843181217767E-2</v>
      </c>
      <c r="N559" s="138">
        <v>0</v>
      </c>
      <c r="O559" s="142">
        <f>(((G559*$D$4*0.000000001*Input!G559*(238/236))-(N559*0.000000001))/Input!F559)*1000000</f>
        <v>13.714433319143852</v>
      </c>
      <c r="P559" s="138">
        <f>O559*Input!N559/100</f>
        <v>1.0384774549583948E-3</v>
      </c>
      <c r="Q559" s="145">
        <f t="shared" si="1901"/>
        <v>10.232327451205723</v>
      </c>
      <c r="R559" s="146">
        <f>Q559*Input!N559/100</f>
        <v>7.7480717741332001E-4</v>
      </c>
      <c r="S559" s="144">
        <f>Input!S559*0.0000028263/0.000000000155125</f>
        <v>0.99901797232862388</v>
      </c>
      <c r="T559" s="138">
        <f>S559*Input!T559/100</f>
        <v>9.0926153436583215E-4</v>
      </c>
      <c r="U559" s="144">
        <f>S559</f>
        <v>0.99901797232862388</v>
      </c>
      <c r="V559" s="138">
        <f>U559*Input!T559/100</f>
        <v>9.0926153436583215E-4</v>
      </c>
      <c r="W559" s="147">
        <v>0</v>
      </c>
      <c r="X559" s="142">
        <f>((($L$4*0.000000001*Input!G559/Input!W559*(232/229))-(W559*0.000000001))/Input!F559)*1000000000</f>
        <v>0.8849835073539345</v>
      </c>
      <c r="Y559" s="142">
        <f>X559*Input!X559/100</f>
        <v>2.4911290314608785E-3</v>
      </c>
      <c r="Z559" s="142">
        <f t="shared" si="1902"/>
        <v>2.1608765052013784E-4</v>
      </c>
      <c r="AA559" s="142">
        <f>Z559*Input!X559/100</f>
        <v>6.0826243096935218E-7</v>
      </c>
      <c r="AB559" s="143">
        <v>0</v>
      </c>
      <c r="AC559" s="143">
        <v>0</v>
      </c>
      <c r="AD559" s="142">
        <f>(((Input!G559*$L$4*0.000000001*Input!U559*(230/229))-((AB559*0.000000000000001)+(Input!G559*AC559*0.000000000000001)))/Input!F559)*1000000000000</f>
        <v>225.40720861402949</v>
      </c>
      <c r="AE559" s="142">
        <f>AD559*Input!V559/100</f>
        <v>0.53363814296568868</v>
      </c>
      <c r="AF559" s="142">
        <f t="shared" si="1903"/>
        <v>10.27598187034639</v>
      </c>
      <c r="AG559" s="142">
        <f>AF559*Input!V559/100</f>
        <v>2.4327775123778473E-2</v>
      </c>
      <c r="AH559" s="138">
        <f t="shared" si="1904"/>
        <v>47554.69294803009</v>
      </c>
      <c r="AI559" s="147">
        <f t="shared" si="1905"/>
        <v>174.91056978068823</v>
      </c>
      <c r="AJ559" s="144">
        <f t="shared" si="1906"/>
        <v>-0.98202767137611779</v>
      </c>
      <c r="AK559" s="147">
        <f t="shared" si="1907"/>
        <v>0.90926153436583212</v>
      </c>
      <c r="AL559" s="147">
        <f t="shared" si="1908"/>
        <v>1.004266323507417</v>
      </c>
      <c r="AM559" s="147">
        <f t="shared" si="1909"/>
        <v>2.3787565291631093E-3</v>
      </c>
      <c r="AN559" s="138">
        <f>AF559/Q559</f>
        <v>1.004266323507417</v>
      </c>
      <c r="AO559" s="142">
        <f t="shared" si="1910"/>
        <v>2.3787565291631093E-3</v>
      </c>
      <c r="AP559" s="138" t="str">
        <f t="shared" si="1911"/>
        <v>Out of range</v>
      </c>
      <c r="AQ559" s="138" t="e">
        <f t="shared" si="1912"/>
        <v>#VALUE!</v>
      </c>
      <c r="AR559" s="138" t="e">
        <f t="shared" si="1913"/>
        <v>#VALUE!</v>
      </c>
      <c r="AS559" s="146">
        <f t="shared" si="1914"/>
        <v>2.1118132853994546E-5</v>
      </c>
      <c r="AT559" s="146">
        <f t="shared" si="1915"/>
        <v>5.946667289717166E-8</v>
      </c>
      <c r="AU559" s="138">
        <v>0.75</v>
      </c>
      <c r="AV559" s="138">
        <f t="shared" si="1916"/>
        <v>0.375</v>
      </c>
      <c r="AW559" s="138" t="str">
        <f t="shared" si="1917"/>
        <v>Out of range</v>
      </c>
      <c r="AX559" s="148">
        <f t="shared" si="1918"/>
        <v>93.805733849899994</v>
      </c>
      <c r="AY559" s="148" t="e">
        <f t="shared" si="1919"/>
        <v>#VALUE!</v>
      </c>
      <c r="AZ559" s="138" t="str">
        <f>Input!B559</f>
        <v>Hu1-13</v>
      </c>
      <c r="BA559" s="149">
        <f>Input!E559</f>
        <v>0</v>
      </c>
      <c r="BB559" s="138" t="e">
        <f t="shared" si="1920"/>
        <v>#VALUE!</v>
      </c>
      <c r="BC559" s="144" t="e">
        <f t="shared" si="1921"/>
        <v>#VALUE!</v>
      </c>
      <c r="BD559" s="138" t="e">
        <f t="shared" si="1922"/>
        <v>#VALUE!</v>
      </c>
      <c r="BE559" s="150" t="e">
        <f t="shared" si="1923"/>
        <v>#VALUE!</v>
      </c>
      <c r="BF559" s="151" t="e">
        <f t="shared" si="1924"/>
        <v>#VALUE!</v>
      </c>
      <c r="BG559" s="152"/>
      <c r="BH559" s="152"/>
      <c r="BI559" s="152"/>
      <c r="BJ559" s="152"/>
      <c r="BK559" s="152"/>
      <c r="BL559" s="152"/>
      <c r="BM559" s="156"/>
      <c r="BN559" s="152"/>
      <c r="BO559" s="152"/>
      <c r="BP559" s="152"/>
      <c r="BQ559" s="152"/>
      <c r="BR559" s="152"/>
      <c r="BS559" s="152"/>
      <c r="BT559" s="152"/>
      <c r="BU559" s="152"/>
      <c r="BV559" s="152"/>
      <c r="BW559" s="152"/>
      <c r="BX559" s="152"/>
      <c r="BY559" s="152"/>
      <c r="BZ559" s="152"/>
      <c r="CA559" s="152"/>
      <c r="CB559" s="152"/>
      <c r="CC559" s="152"/>
      <c r="CD559" s="152"/>
      <c r="CE559" s="152"/>
      <c r="CF559" s="152"/>
      <c r="CG559" s="152"/>
      <c r="CH559" s="152"/>
      <c r="CI559" s="152"/>
      <c r="CJ559" s="152"/>
      <c r="CK559" s="152"/>
      <c r="CL559" s="152"/>
      <c r="CM559" s="152"/>
      <c r="CN559" s="152"/>
      <c r="CO559" s="152"/>
      <c r="CP559" s="152"/>
      <c r="CQ559" s="152"/>
      <c r="CR559" s="152"/>
      <c r="CS559" s="152"/>
      <c r="CT559" s="152"/>
      <c r="CU559" s="152"/>
      <c r="CV559" s="152"/>
      <c r="CW559" s="152"/>
      <c r="CX559" s="152"/>
      <c r="CY559" s="152"/>
      <c r="CZ559" s="152"/>
      <c r="DA559" s="152"/>
      <c r="DB559" s="152"/>
      <c r="DC559" s="152"/>
      <c r="DD559" s="152"/>
      <c r="DE559" s="152"/>
    </row>
    <row r="560" spans="1:109" ht="15" customHeight="1" x14ac:dyDescent="0.2">
      <c r="A560" s="9">
        <f>Input!A560</f>
        <v>8818</v>
      </c>
      <c r="B560" s="9" t="str">
        <f>Input!B560</f>
        <v>M6_1_14 B</v>
      </c>
      <c r="C560" s="9">
        <f>Input!O560</f>
        <v>1.5217705137094686</v>
      </c>
      <c r="D560" s="9">
        <f>C560*Input!P560/100</f>
        <v>5.481744356035061E-3</v>
      </c>
      <c r="E560" s="11">
        <f>Input!M560</f>
        <v>1.9171869140332343</v>
      </c>
      <c r="F560" s="12">
        <f>E560*Input!N560/100</f>
        <v>1.2506686028679811E-4</v>
      </c>
      <c r="G560" s="13">
        <f t="shared" ref="G560:G561" si="1925">E560*137.88</f>
        <v>264.34173170690235</v>
      </c>
      <c r="H560" s="12">
        <f>G560*Input!L560/100</f>
        <v>1.5906382478934195E-2</v>
      </c>
      <c r="I560" s="9">
        <v>0.3</v>
      </c>
      <c r="J560" s="21">
        <f>(((C560*$G$4*0.000000001*Input!G560*(234/233))-(I560*0.000000000000001))/Input!F560)*1000000000000</f>
        <v>105.84569001478269</v>
      </c>
      <c r="K560" s="9">
        <f>J560*Input!P560/100</f>
        <v>0.38127891730194546</v>
      </c>
      <c r="L560" s="14">
        <f t="shared" ref="L560:L561" si="1926">(J560/234)*602200000000*0.0000028263/(365.2425*24*60)</f>
        <v>1.4637689546139288</v>
      </c>
      <c r="M560" s="22">
        <f>L560*Input!P560/100</f>
        <v>5.2728102780326058E-3</v>
      </c>
      <c r="N560" s="9">
        <v>5.0000000000000001E-3</v>
      </c>
      <c r="O560" s="21">
        <f>(((G560*$D$4*0.000000001*Input!G560*(238/236))-(N560*0.000000001))/Input!F560)*1000000</f>
        <v>1.8521144620961161</v>
      </c>
      <c r="P560" s="58">
        <f>O560*Input!N560/100</f>
        <v>1.2082188699005369E-4</v>
      </c>
      <c r="Q560" s="66">
        <f t="shared" ref="Q560:Q561" si="1927">(O560/238.05)*602200000000000000*0.00000000015512/(365.2425*24*60)</f>
        <v>1.3818610811156935</v>
      </c>
      <c r="R560" s="67">
        <f>Q560*Input!N560/100</f>
        <v>9.0145110788433181E-5</v>
      </c>
      <c r="S560" s="65">
        <f>Input!S560*0.0000028263/0.000000000155125</f>
        <v>1.0555054391326986</v>
      </c>
      <c r="T560" s="9">
        <f>S560*Input!T560/100</f>
        <v>8.0491813070404433E-4</v>
      </c>
      <c r="U560" s="9">
        <f>S560*1/((U559+U561)/2)</f>
        <v>1.056542993588401</v>
      </c>
      <c r="V560" s="9">
        <f>U560*Input!T560/100</f>
        <v>8.0570935959024868E-4</v>
      </c>
      <c r="W560" s="3">
        <v>3.0000000000000001E-3</v>
      </c>
      <c r="X560" s="21">
        <f>((($L$4*0.000000001*Input!G560/Input!W560*(232/229))-(W560*0.000000001))/Input!F560)*1000000000</f>
        <v>2.9433059621124853</v>
      </c>
      <c r="Y560" s="21">
        <f>X560*Input!X560/100</f>
        <v>4.8463223146942578E-3</v>
      </c>
      <c r="Z560" s="21">
        <f t="shared" ref="Z560:Z561" si="1928">(X560/232)*6.022E+23*0.000000001*0.000000000049475/(365.2425*24*60)</f>
        <v>7.1867109932528751E-4</v>
      </c>
      <c r="AA560" s="21">
        <f>Z560*Input!X560/100</f>
        <v>1.183333241742296E-6</v>
      </c>
      <c r="AB560" s="14">
        <v>0.05</v>
      </c>
      <c r="AC560" s="14">
        <v>0</v>
      </c>
      <c r="AD560" s="21">
        <f>(((Input!G560*$L$4*0.000000001*Input!U560*(230/229))-((AB560*0.000000000000001)+(Input!G560*AC560*0.000000000000001)))/Input!F560)*1000000000000</f>
        <v>25.065609066736084</v>
      </c>
      <c r="AE560" s="21">
        <f>AD560*Input!V560/100</f>
        <v>4.7981988871610766E-2</v>
      </c>
      <c r="AF560" s="21">
        <f t="shared" ref="AF560:AF561" si="1929">(AD560/230)*602200000000*0.0000091577/(365.2425*24*60)</f>
        <v>1.1427041128042192</v>
      </c>
      <c r="AG560" s="21">
        <f>AF560*Input!V560/100</f>
        <v>2.1874280364835947E-3</v>
      </c>
      <c r="AH560" s="9">
        <f t="shared" ref="AH560:AH561" si="1930">AF560/Z560</f>
        <v>1590.0237450441907</v>
      </c>
      <c r="AI560" s="3">
        <f t="shared" ref="AI560:AI561" si="1931">AH560*SQRT((AG560/AF560)^2+(AA560/Z560)^2)</f>
        <v>4.014779055414067</v>
      </c>
      <c r="AJ560" s="22">
        <f t="shared" ref="AJ560:AJ561" si="1932">(U560-1)*1000</f>
        <v>56.542993588400982</v>
      </c>
      <c r="AK560" s="3">
        <f t="shared" ref="AK560:AK561" si="1933">V560*1000</f>
        <v>0.8057093595902487</v>
      </c>
      <c r="AL560" s="3">
        <f t="shared" ref="AL560:AL561" si="1934">AF560/Q560</f>
        <v>0.82693125120914279</v>
      </c>
      <c r="AM560" s="3">
        <f t="shared" ref="AM560:AM561" si="1935">AL560*SQRT((R560/Q560)^2+(AG560/AF560)^2)</f>
        <v>1.5838768894007832E-3</v>
      </c>
      <c r="AN560" s="9">
        <f>AL560*1/((AN559+AN561)/2)</f>
        <v>0.82341828243435622</v>
      </c>
      <c r="AO560" s="21">
        <f t="shared" ref="AO560:AO561" si="1936">AN560*SQRT((R560/Q560)^2+(AG560/AF560)^2)</f>
        <v>1.5771482646844781E-3</v>
      </c>
      <c r="AP560" s="58">
        <f t="shared" ref="AP560:AP561" si="1937">ThU_Alter_Kombi(AN560,U560)</f>
        <v>161.02760000000001</v>
      </c>
      <c r="AQ560" s="58">
        <f t="shared" ref="AQ560:AQ561" si="1938">Montealter(AN560,AO560,U560,V560)</f>
        <v>0.74680000000000002</v>
      </c>
      <c r="AR560" s="58">
        <f t="shared" ref="AR560:AR561" si="1939">(AQ560/AP560)*100</f>
        <v>0.46377142800364657</v>
      </c>
      <c r="AS560" s="67">
        <f t="shared" ref="AS560:AS561" si="1940">Z560/Q560</f>
        <v>5.20074781138668E-4</v>
      </c>
      <c r="AT560" s="67">
        <f t="shared" ref="AT560:AT561" si="1941">AS560*SQRT((Y560/X560)^2+(P560/O560)^2)</f>
        <v>8.5700480397603306E-7</v>
      </c>
      <c r="AU560" s="58">
        <v>0.75</v>
      </c>
      <c r="AV560" s="58">
        <f t="shared" ref="AV560:AV561" si="1942">AU560/2</f>
        <v>0.375</v>
      </c>
      <c r="AW560" s="58">
        <f t="shared" ref="AW560:AW561" si="1943">marincorr_age(AN560,U560,AS560,AU560)</f>
        <v>160.98840000000001</v>
      </c>
      <c r="AX560" s="57">
        <f t="shared" ref="AX560:AX561" si="1944">marincorr_age_error(AN560, AO560, U560, V560, AS560, AT560, AU560, AV560)</f>
        <v>0.79588186679999995</v>
      </c>
      <c r="AY560" s="47">
        <f t="shared" ref="AY560:AY561" si="1945">SQRT(((AU560*EXP(-0.0000091577*AW560*1000))/(0.0000091577*(EXP(-0.0000091577*AW560*1000)+(AJ560/1000)*EXP(-(0.0000091577-0.0000028263)*AW560*1000)-AS560*AU560*EXP(-0.0000091577*AW560*1000))))^2*AT560^2+((AS560*EXP(-0.0000091577*AW560*1000))/(0.0000091577*(EXP(-0.0000091577*AW560*1000)+(AJ560/1000)*EXP(-(0.0000091577-0.0000028263)*AW560*1000)-AS560*AU560*EXP(-0.0000091577*AW560*1000))))^2*AV560^2+((0.0000091577/(0.0000091577-0.0000028263))*(EXP(-(0.0000091577-0.0000028263)*AW560*1000)-1)/(0.0000091577*(EXP(-0.0000091577*AW560*1000)+(AJ560/1000)*EXP(-(0.0000091577-0.0000028263)*AW560*1000)-AS560*AU560*EXP(-0.0000091577*AW560*1000))))^2*T560^2+(1/(0.0000091577*(EXP(-0.0000091577*AW560*1000)+(AJ560/1000)*EXP(-(0.0000091577-0.0000028263)*AW560*1000)-AS560*AU560*EXP(-0.0000091577*AW560*1000))))^2*AO560^2)/1000</f>
        <v>0.76422908343840368</v>
      </c>
      <c r="AZ560" s="9" t="str">
        <f>Input!B560</f>
        <v>M6_1_14 B</v>
      </c>
      <c r="BA560" s="48">
        <f>Input!E560</f>
        <v>12.1</v>
      </c>
      <c r="BB560" s="58">
        <f t="shared" ref="BB560:BB561" si="1946">((U560-1)*EXP(0.0000028263*AW560*1000))*1000</f>
        <v>89.121696503237459</v>
      </c>
      <c r="BC560" s="22">
        <f t="shared" ref="BC560:BC561" si="1947">SQRT((EXP(0.0000028263*AW560*1000)*V560)^2+((U560-1)*0.0000028263*EXP(0.0000028263*AW560*1000)*AX560*1000)^2)*1000</f>
        <v>1.2856651607215686</v>
      </c>
      <c r="BD560" s="9">
        <f t="shared" ref="BD560:BD561" si="1948">AW560*1000-58</f>
        <v>160930.40000000002</v>
      </c>
      <c r="BE560" s="49">
        <f t="shared" ref="BE560:BE561" si="1949">AY560/2*1000</f>
        <v>382.11454171920184</v>
      </c>
      <c r="BF560" s="89">
        <f t="shared" ref="BF560:BF561" si="1950">AY560/AW560*100</f>
        <v>0.47471065209568114</v>
      </c>
      <c r="BG560" s="85"/>
      <c r="BH560" s="85"/>
      <c r="BI560" s="85"/>
      <c r="BJ560" s="85"/>
      <c r="BK560" s="85"/>
      <c r="BL560" s="85"/>
      <c r="BM560" s="90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s="155" customFormat="1" ht="15" customHeight="1" x14ac:dyDescent="0.2">
      <c r="A561" s="138">
        <f>Input!A561</f>
        <v>8717</v>
      </c>
      <c r="B561" s="138" t="str">
        <f>Input!B561</f>
        <v>Hu1-13</v>
      </c>
      <c r="C561" s="138">
        <f>Input!O561</f>
        <v>2.1035999628613395</v>
      </c>
      <c r="D561" s="138">
        <f>C561*Input!P561/100</f>
        <v>1.0387064058464872E-2</v>
      </c>
      <c r="E561" s="139">
        <f>Input!M561</f>
        <v>2.7690322888092944</v>
      </c>
      <c r="F561" s="140">
        <f>E561*Input!N561/100</f>
        <v>2.0967527691912014E-4</v>
      </c>
      <c r="G561" s="141">
        <f t="shared" si="1925"/>
        <v>381.7941719810255</v>
      </c>
      <c r="H561" s="140">
        <f>G561*Input!L561/100</f>
        <v>2.1386991249988926E-2</v>
      </c>
      <c r="I561" s="138">
        <v>0</v>
      </c>
      <c r="J561" s="142">
        <f>(((C561*$G$4*0.000000001*Input!G561*(234/233))-(I561*0.000000000000001))/Input!F561)*1000000000000</f>
        <v>750.12678266840703</v>
      </c>
      <c r="K561" s="138">
        <f>J561*Input!P561/100</f>
        <v>3.7039432787157223</v>
      </c>
      <c r="L561" s="143">
        <f t="shared" si="1926"/>
        <v>10.37370814381854</v>
      </c>
      <c r="M561" s="144">
        <f>L561*Input!P561/100</f>
        <v>5.1222843181217767E-2</v>
      </c>
      <c r="N561" s="138">
        <v>0</v>
      </c>
      <c r="O561" s="142">
        <f>(((G561*$D$4*0.000000001*Input!G561*(238/236))-(N561*0.000000001))/Input!F561)*1000000</f>
        <v>13.714433319143852</v>
      </c>
      <c r="P561" s="138">
        <f>O561*Input!N561/100</f>
        <v>1.0384774549583948E-3</v>
      </c>
      <c r="Q561" s="145">
        <f t="shared" si="1927"/>
        <v>10.232327451205723</v>
      </c>
      <c r="R561" s="146">
        <f>Q561*Input!N561/100</f>
        <v>7.7480717741332001E-4</v>
      </c>
      <c r="S561" s="144">
        <f>Input!S561*0.0000028263/0.000000000155125</f>
        <v>0.99901797232862388</v>
      </c>
      <c r="T561" s="138">
        <f>S561*Input!T561/100</f>
        <v>9.0926153436583215E-4</v>
      </c>
      <c r="U561" s="144">
        <f>S561</f>
        <v>0.99901797232862388</v>
      </c>
      <c r="V561" s="138">
        <f>U561*Input!T561/100</f>
        <v>9.0926153436583215E-4</v>
      </c>
      <c r="W561" s="147">
        <v>0</v>
      </c>
      <c r="X561" s="142">
        <f>((($L$4*0.000000001*Input!G561/Input!W561*(232/229))-(W561*0.000000001))/Input!F561)*1000000000</f>
        <v>0.8849835073539345</v>
      </c>
      <c r="Y561" s="142">
        <f>X561*Input!X561/100</f>
        <v>2.4911290314608785E-3</v>
      </c>
      <c r="Z561" s="142">
        <f t="shared" si="1928"/>
        <v>2.1608765052013784E-4</v>
      </c>
      <c r="AA561" s="142">
        <f>Z561*Input!X561/100</f>
        <v>6.0826243096935218E-7</v>
      </c>
      <c r="AB561" s="143">
        <v>0</v>
      </c>
      <c r="AC561" s="143">
        <v>0</v>
      </c>
      <c r="AD561" s="142">
        <f>(((Input!G561*$L$4*0.000000001*Input!U561*(230/229))-((AB561*0.000000000000001)+(Input!G561*AC561*0.000000000000001)))/Input!F561)*1000000000000</f>
        <v>225.40720861402949</v>
      </c>
      <c r="AE561" s="142">
        <f>AD561*Input!V561/100</f>
        <v>0.53363814296568868</v>
      </c>
      <c r="AF561" s="142">
        <f t="shared" si="1929"/>
        <v>10.27598187034639</v>
      </c>
      <c r="AG561" s="142">
        <f>AF561*Input!V561/100</f>
        <v>2.4327775123778473E-2</v>
      </c>
      <c r="AH561" s="138">
        <f t="shared" si="1930"/>
        <v>47554.69294803009</v>
      </c>
      <c r="AI561" s="147">
        <f t="shared" si="1931"/>
        <v>174.91056978068823</v>
      </c>
      <c r="AJ561" s="144">
        <f t="shared" si="1932"/>
        <v>-0.98202767137611779</v>
      </c>
      <c r="AK561" s="147">
        <f t="shared" si="1933"/>
        <v>0.90926153436583212</v>
      </c>
      <c r="AL561" s="147">
        <f t="shared" si="1934"/>
        <v>1.004266323507417</v>
      </c>
      <c r="AM561" s="147">
        <f t="shared" si="1935"/>
        <v>2.3787565291631093E-3</v>
      </c>
      <c r="AN561" s="138">
        <f>AF561/Q561</f>
        <v>1.004266323507417</v>
      </c>
      <c r="AO561" s="142">
        <f t="shared" si="1936"/>
        <v>2.3787565291631093E-3</v>
      </c>
      <c r="AP561" s="138" t="str">
        <f t="shared" si="1937"/>
        <v>Out of range</v>
      </c>
      <c r="AQ561" s="138" t="e">
        <f t="shared" si="1938"/>
        <v>#VALUE!</v>
      </c>
      <c r="AR561" s="138" t="e">
        <f t="shared" si="1939"/>
        <v>#VALUE!</v>
      </c>
      <c r="AS561" s="146">
        <f t="shared" si="1940"/>
        <v>2.1118132853994546E-5</v>
      </c>
      <c r="AT561" s="146">
        <f t="shared" si="1941"/>
        <v>5.946667289717166E-8</v>
      </c>
      <c r="AU561" s="138">
        <v>0.75</v>
      </c>
      <c r="AV561" s="138">
        <f t="shared" si="1942"/>
        <v>0.375</v>
      </c>
      <c r="AW561" s="138" t="str">
        <f t="shared" si="1943"/>
        <v>Out of range</v>
      </c>
      <c r="AX561" s="148">
        <f t="shared" si="1944"/>
        <v>60.251773586900001</v>
      </c>
      <c r="AY561" s="148" t="e">
        <f t="shared" si="1945"/>
        <v>#VALUE!</v>
      </c>
      <c r="AZ561" s="138" t="str">
        <f>Input!B561</f>
        <v>Hu1-13</v>
      </c>
      <c r="BA561" s="149">
        <f>Input!E561</f>
        <v>0</v>
      </c>
      <c r="BB561" s="138" t="e">
        <f t="shared" si="1946"/>
        <v>#VALUE!</v>
      </c>
      <c r="BC561" s="144" t="e">
        <f t="shared" si="1947"/>
        <v>#VALUE!</v>
      </c>
      <c r="BD561" s="138" t="e">
        <f t="shared" si="1948"/>
        <v>#VALUE!</v>
      </c>
      <c r="BE561" s="150" t="e">
        <f t="shared" si="1949"/>
        <v>#VALUE!</v>
      </c>
      <c r="BF561" s="151" t="e">
        <f t="shared" si="1950"/>
        <v>#VALUE!</v>
      </c>
      <c r="BG561" s="152"/>
      <c r="BH561" s="152"/>
      <c r="BI561" s="152"/>
      <c r="BJ561" s="152"/>
      <c r="BK561" s="152"/>
      <c r="BL561" s="152"/>
      <c r="BM561" s="156"/>
      <c r="BN561" s="152"/>
      <c r="BO561" s="152"/>
      <c r="BP561" s="152"/>
      <c r="BQ561" s="152"/>
      <c r="BR561" s="152"/>
      <c r="BS561" s="152"/>
      <c r="BT561" s="152"/>
      <c r="BU561" s="152"/>
      <c r="BV561" s="152"/>
      <c r="BW561" s="152"/>
      <c r="BX561" s="152"/>
      <c r="BY561" s="152"/>
      <c r="BZ561" s="152"/>
      <c r="CA561" s="152"/>
      <c r="CB561" s="152"/>
      <c r="CC561" s="152"/>
      <c r="CD561" s="152"/>
      <c r="CE561" s="152"/>
      <c r="CF561" s="152"/>
      <c r="CG561" s="152"/>
      <c r="CH561" s="152"/>
      <c r="CI561" s="152"/>
      <c r="CJ561" s="152"/>
      <c r="CK561" s="152"/>
      <c r="CL561" s="152"/>
      <c r="CM561" s="152"/>
      <c r="CN561" s="152"/>
      <c r="CO561" s="152"/>
      <c r="CP561" s="152"/>
      <c r="CQ561" s="152"/>
      <c r="CR561" s="152"/>
      <c r="CS561" s="152"/>
      <c r="CT561" s="152"/>
      <c r="CU561" s="152"/>
      <c r="CV561" s="152"/>
      <c r="CW561" s="152"/>
      <c r="CX561" s="152"/>
      <c r="CY561" s="152"/>
      <c r="CZ561" s="152"/>
      <c r="DA561" s="152"/>
      <c r="DB561" s="152"/>
      <c r="DC561" s="152"/>
      <c r="DD561" s="152"/>
      <c r="DE561" s="152"/>
    </row>
    <row r="562" spans="1:109" x14ac:dyDescent="0.2">
      <c r="A562" s="85"/>
      <c r="B562" s="85"/>
      <c r="C562" s="85"/>
      <c r="D562" s="85"/>
      <c r="E562" s="86"/>
      <c r="F562" s="85"/>
      <c r="G562" s="87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  <c r="BB562" s="85"/>
      <c r="BC562" s="85"/>
      <c r="BD562" s="85"/>
      <c r="BE562" s="85"/>
      <c r="BF562" s="88"/>
      <c r="BG562" s="85"/>
      <c r="BH562" s="85"/>
      <c r="BI562" s="85"/>
      <c r="BJ562" s="85"/>
      <c r="BK562" s="85"/>
      <c r="BL562" s="85"/>
      <c r="BM562" s="85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s="155" customFormat="1" ht="15" customHeight="1" x14ac:dyDescent="0.2">
      <c r="A563" s="138">
        <f>Input!A563</f>
        <v>8717</v>
      </c>
      <c r="B563" s="138" t="str">
        <f>Input!B563</f>
        <v>Hu1-13</v>
      </c>
      <c r="C563" s="138">
        <f>Input!O563</f>
        <v>2.0849004966120095</v>
      </c>
      <c r="D563" s="138">
        <f>C563*Input!P563/100</f>
        <v>1.0246482856668307E-2</v>
      </c>
      <c r="E563" s="139">
        <f>Input!M563</f>
        <v>2.769382916251879</v>
      </c>
      <c r="F563" s="140">
        <f>E563*Input!N563/100</f>
        <v>1.3845687591726771E-3</v>
      </c>
      <c r="G563" s="141">
        <f t="shared" ref="G563:G565" si="1951">E563*137.88</f>
        <v>381.84251649280907</v>
      </c>
      <c r="H563" s="140">
        <f>G563*Input!L563/100</f>
        <v>7.9674962482338824E-2</v>
      </c>
      <c r="I563" s="138">
        <v>0</v>
      </c>
      <c r="J563" s="142">
        <f>(((C563*$G$4*0.000000001*Input!G563*(234/233))-(I563*0.000000000000001))/Input!F563)*1000000000000</f>
        <v>743.4587038022396</v>
      </c>
      <c r="K563" s="138">
        <f>J563*Input!P563/100</f>
        <v>3.6538131558458415</v>
      </c>
      <c r="L563" s="143">
        <f t="shared" ref="L563:L565" si="1952">(J563/234)*602200000000*0.0000028263/(365.2425*24*60)</f>
        <v>10.281493460066656</v>
      </c>
      <c r="M563" s="144">
        <f>L563*Input!P563/100</f>
        <v>5.0529580021067694E-2</v>
      </c>
      <c r="N563" s="138">
        <v>0</v>
      </c>
      <c r="O563" s="142">
        <f>(((G563*$D$4*0.000000001*Input!G563*(238/236))-(N563*0.000000001))/Input!F563)*1000000</f>
        <v>13.716169902967964</v>
      </c>
      <c r="P563" s="138">
        <f>O563*Input!N563/100</f>
        <v>6.8574772494287735E-3</v>
      </c>
      <c r="Q563" s="145">
        <f t="shared" ref="Q563:Q565" si="1953">(O563/238.05)*602200000000000000*0.00000000015512/(365.2425*24*60)</f>
        <v>10.233623114972593</v>
      </c>
      <c r="R563" s="146">
        <f>Q563*Input!N563/100</f>
        <v>5.1163581514813263E-3</v>
      </c>
      <c r="S563" s="144">
        <f>Input!S563*0.0000028263/0.000000000155125</f>
        <v>1.0000543438353464</v>
      </c>
      <c r="T563" s="138">
        <f>S563*Input!T563/100</f>
        <v>1.3899463521483144E-3</v>
      </c>
      <c r="U563" s="144">
        <f>S563</f>
        <v>1.0000543438353464</v>
      </c>
      <c r="V563" s="138">
        <f>U563*Input!T563/100</f>
        <v>1.3899463521483144E-3</v>
      </c>
      <c r="W563" s="147">
        <v>0</v>
      </c>
      <c r="X563" s="142">
        <f>((($L$4*0.000000001*Input!G563/Input!W563*(232/229))-(W563*0.000000001))/Input!F563)*1000000000</f>
        <v>0.90012290566605879</v>
      </c>
      <c r="Y563" s="142">
        <f>X563*Input!X563/100</f>
        <v>2.75951434004987E-3</v>
      </c>
      <c r="Z563" s="142">
        <f t="shared" ref="Z563:Z565" si="1954">(X563/232)*6.022E+23*0.000000001*0.000000000049475/(365.2425*24*60)</f>
        <v>2.1978425840533667E-4</v>
      </c>
      <c r="AA563" s="142">
        <f>Z563*Input!X563/100</f>
        <v>6.7379444403535756E-7</v>
      </c>
      <c r="AB563" s="143">
        <v>0</v>
      </c>
      <c r="AC563" s="143">
        <v>0</v>
      </c>
      <c r="AD563" s="142">
        <f>(((Input!G563*$L$4*0.000000001*Input!U563*(230/229))-((AB563*0.000000000000001)+(Input!G563*AC563*0.000000000000001)))/Input!F563)*1000000000000</f>
        <v>224.60440706576381</v>
      </c>
      <c r="AE563" s="142">
        <f>AD563*Input!V563/100</f>
        <v>0.48212301762888721</v>
      </c>
      <c r="AF563" s="142">
        <f t="shared" ref="AF563:AF565" si="1955">(AD563/230)*602200000000*0.0000091577/(365.2425*24*60)</f>
        <v>10.239383332942959</v>
      </c>
      <c r="AG563" s="142">
        <f>AF563*Input!V563/100</f>
        <v>2.1979276611842929E-2</v>
      </c>
      <c r="AH563" s="138">
        <f t="shared" ref="AH563:AH565" si="1956">AF563/Z563</f>
        <v>46588.338069503581</v>
      </c>
      <c r="AI563" s="147">
        <f t="shared" ref="AI563:AI565" si="1957">AH563*SQRT((AG563/AF563)^2+(AA563/Z563)^2)</f>
        <v>174.3562857353827</v>
      </c>
      <c r="AJ563" s="144">
        <f t="shared" ref="AJ563:AJ565" si="1958">(U563-1)*1000</f>
        <v>5.4343835346415403E-2</v>
      </c>
      <c r="AK563" s="147">
        <f t="shared" ref="AK563:AK565" si="1959">V563*1000</f>
        <v>1.3899463521483144</v>
      </c>
      <c r="AL563" s="147">
        <f t="shared" ref="AL563:AL565" si="1960">AF563/Q563</f>
        <v>1.0005628718104673</v>
      </c>
      <c r="AM563" s="147">
        <f t="shared" ref="AM563:AM565" si="1961">AL563*SQRT((R563/Q563)^2+(AG563/AF563)^2)</f>
        <v>2.2052375153131061E-3</v>
      </c>
      <c r="AN563" s="138">
        <f>AF563/Q563</f>
        <v>1.0005628718104673</v>
      </c>
      <c r="AO563" s="142">
        <f t="shared" ref="AO563:AO565" si="1962">AN563*SQRT((R563/Q563)^2+(AG563/AF563)^2)</f>
        <v>2.2052375153131061E-3</v>
      </c>
      <c r="AP563" s="138" t="str">
        <f t="shared" ref="AP563:AP565" si="1963">ThU_Alter_Kombi(AN563,U563)</f>
        <v>Out of range</v>
      </c>
      <c r="AQ563" s="138" t="e">
        <f t="shared" ref="AQ563:AQ565" si="1964">Montealter(AN563,AO563,U563,V563)</f>
        <v>#VALUE!</v>
      </c>
      <c r="AR563" s="138" t="e">
        <f t="shared" ref="AR563:AR565" si="1965">(AQ563/AP563)*100</f>
        <v>#VALUE!</v>
      </c>
      <c r="AS563" s="146">
        <f t="shared" ref="AS563:AS565" si="1966">Z563/Q563</f>
        <v>2.1476680930703329E-5</v>
      </c>
      <c r="AT563" s="146">
        <f t="shared" ref="AT563:AT565" si="1967">AS563*SQRT((Y563/X563)^2+(P563/O563)^2)</f>
        <v>6.6711022436599051E-8</v>
      </c>
      <c r="AU563" s="138">
        <v>0.75</v>
      </c>
      <c r="AV563" s="138">
        <f t="shared" ref="AV563:AV565" si="1968">AU563/2</f>
        <v>0.375</v>
      </c>
      <c r="AW563" s="138" t="str">
        <f t="shared" ref="AW563:AW565" si="1969">marincorr_age(AN563,U563,AS563,AU563)</f>
        <v>Out of range</v>
      </c>
      <c r="AX563" s="148">
        <f t="shared" ref="AX563:AX565" si="1970">marincorr_age_error(AN563, AO563, U563, V563, AS563, AT563, AU563, AV563)</f>
        <v>327.91283286790002</v>
      </c>
      <c r="AY563" s="148" t="e">
        <f t="shared" ref="AY563:AY565" si="1971">SQRT(((AU563*EXP(-0.0000091577*AW563*1000))/(0.0000091577*(EXP(-0.0000091577*AW563*1000)+(AJ563/1000)*EXP(-(0.0000091577-0.0000028263)*AW563*1000)-AS563*AU563*EXP(-0.0000091577*AW563*1000))))^2*AT563^2+((AS563*EXP(-0.0000091577*AW563*1000))/(0.0000091577*(EXP(-0.0000091577*AW563*1000)+(AJ563/1000)*EXP(-(0.0000091577-0.0000028263)*AW563*1000)-AS563*AU563*EXP(-0.0000091577*AW563*1000))))^2*AV563^2+((0.0000091577/(0.0000091577-0.0000028263))*(EXP(-(0.0000091577-0.0000028263)*AW563*1000)-1)/(0.0000091577*(EXP(-0.0000091577*AW563*1000)+(AJ563/1000)*EXP(-(0.0000091577-0.0000028263)*AW563*1000)-AS563*AU563*EXP(-0.0000091577*AW563*1000))))^2*T563^2+(1/(0.0000091577*(EXP(-0.0000091577*AW563*1000)+(AJ563/1000)*EXP(-(0.0000091577-0.0000028263)*AW563*1000)-AS563*AU563*EXP(-0.0000091577*AW563*1000))))^2*AO563^2)/1000</f>
        <v>#VALUE!</v>
      </c>
      <c r="AZ563" s="138" t="str">
        <f>Input!B563</f>
        <v>Hu1-13</v>
      </c>
      <c r="BA563" s="149">
        <f>Input!E563</f>
        <v>0</v>
      </c>
      <c r="BB563" s="138" t="e">
        <f t="shared" ref="BB563:BB565" si="1972">((U563-1)*EXP(0.0000028263*AW563*1000))*1000</f>
        <v>#VALUE!</v>
      </c>
      <c r="BC563" s="144" t="e">
        <f t="shared" ref="BC563:BC565" si="1973">SQRT((EXP(0.0000028263*AW563*1000)*V563)^2+((U563-1)*0.0000028263*EXP(0.0000028263*AW563*1000)*AX563*1000)^2)*1000</f>
        <v>#VALUE!</v>
      </c>
      <c r="BD563" s="138" t="e">
        <f t="shared" ref="BD563:BD565" si="1974">AW563*1000-58</f>
        <v>#VALUE!</v>
      </c>
      <c r="BE563" s="150" t="e">
        <f t="shared" ref="BE563:BE565" si="1975">AY563/2*1000</f>
        <v>#VALUE!</v>
      </c>
      <c r="BF563" s="151" t="e">
        <f t="shared" ref="BF563:BF565" si="1976">AY563/AW563*100</f>
        <v>#VALUE!</v>
      </c>
      <c r="BG563" s="152"/>
      <c r="BH563" s="152"/>
      <c r="BI563" s="152"/>
      <c r="BJ563" s="152"/>
      <c r="BK563" s="152"/>
      <c r="BL563" s="152"/>
      <c r="BM563" s="156"/>
      <c r="BN563" s="152"/>
      <c r="BO563" s="152"/>
      <c r="BP563" s="152"/>
      <c r="BQ563" s="152"/>
      <c r="BR563" s="152"/>
      <c r="BS563" s="152"/>
      <c r="BT563" s="152"/>
      <c r="BU563" s="152"/>
      <c r="BV563" s="152"/>
      <c r="BW563" s="152"/>
      <c r="BX563" s="152"/>
      <c r="BY563" s="152"/>
      <c r="BZ563" s="152"/>
      <c r="CA563" s="152"/>
      <c r="CB563" s="152"/>
      <c r="CC563" s="152"/>
      <c r="CD563" s="152"/>
      <c r="CE563" s="152"/>
      <c r="CF563" s="152"/>
      <c r="CG563" s="152"/>
      <c r="CH563" s="152"/>
      <c r="CI563" s="152"/>
      <c r="CJ563" s="152"/>
      <c r="CK563" s="152"/>
      <c r="CL563" s="152"/>
      <c r="CM563" s="152"/>
      <c r="CN563" s="152"/>
      <c r="CO563" s="152"/>
      <c r="CP563" s="152"/>
      <c r="CQ563" s="152"/>
      <c r="CR563" s="152"/>
      <c r="CS563" s="152"/>
      <c r="CT563" s="152"/>
      <c r="CU563" s="152"/>
      <c r="CV563" s="152"/>
      <c r="CW563" s="152"/>
      <c r="CX563" s="152"/>
      <c r="CY563" s="152"/>
      <c r="CZ563" s="152"/>
      <c r="DA563" s="152"/>
      <c r="DB563" s="152"/>
      <c r="DC563" s="152"/>
      <c r="DD563" s="152"/>
      <c r="DE563" s="152"/>
    </row>
    <row r="564" spans="1:109" ht="15" customHeight="1" x14ac:dyDescent="0.2">
      <c r="A564" s="9">
        <f>Input!A564</f>
        <v>8823</v>
      </c>
      <c r="B564" s="9" t="str">
        <f>Input!B564</f>
        <v>KF21-1b</v>
      </c>
      <c r="C564" s="9">
        <f>Input!O564</f>
        <v>4.3499982980360912</v>
      </c>
      <c r="D564" s="9">
        <f>C564*Input!P564/100</f>
        <v>1.953906197894378E-2</v>
      </c>
      <c r="E564" s="11">
        <f>Input!M564</f>
        <v>4.8655162074233829</v>
      </c>
      <c r="F564" s="12">
        <f>E564*Input!N564/100</f>
        <v>2.6563278133382314E-3</v>
      </c>
      <c r="G564" s="13">
        <f t="shared" si="1951"/>
        <v>670.85737467953595</v>
      </c>
      <c r="H564" s="12">
        <f>G564*Input!L564/100</f>
        <v>0.11779196689323169</v>
      </c>
      <c r="I564" s="9">
        <v>0.3</v>
      </c>
      <c r="J564" s="21">
        <f>(((C564*$G$4*0.000000001*Input!G564*(234/233))-(I564*0.000000000000001))/Input!F564)*1000000000000</f>
        <v>127.21620169468437</v>
      </c>
      <c r="K564" s="9">
        <f>J564*Input!P564/100</f>
        <v>0.57142212004093695</v>
      </c>
      <c r="L564" s="14">
        <f t="shared" si="1952"/>
        <v>1.7593075971121315</v>
      </c>
      <c r="M564" s="22">
        <f>L564*Input!P564/100</f>
        <v>7.9023525585102169E-3</v>
      </c>
      <c r="N564" s="9">
        <v>5.0000000000000001E-3</v>
      </c>
      <c r="O564" s="21">
        <f>(((G564*$D$4*0.000000001*Input!G564*(238/236))-(N564*0.000000001))/Input!F564)*1000000</f>
        <v>1.9763332520202073</v>
      </c>
      <c r="P564" s="58">
        <f>O564*Input!N564/100</f>
        <v>1.0789788301921181E-3</v>
      </c>
      <c r="Q564" s="66">
        <f t="shared" si="1953"/>
        <v>1.4745406183971641</v>
      </c>
      <c r="R564" s="67">
        <f>Q564*Input!N564/100</f>
        <v>8.050252202570678E-4</v>
      </c>
      <c r="S564" s="65">
        <f>Input!S564*0.0000028263/0.000000000155125</f>
        <v>1.1974648098769158</v>
      </c>
      <c r="T564" s="9">
        <f>S564*Input!T564/100</f>
        <v>6.8845070023121986E-4</v>
      </c>
      <c r="U564" s="9">
        <f>S564*1/((U563+U565)/2)</f>
        <v>1.1974117664334019</v>
      </c>
      <c r="V564" s="9">
        <f>U564*Input!T564/100</f>
        <v>6.8842020430722394E-4</v>
      </c>
      <c r="W564" s="3">
        <v>3.0000000000000001E-3</v>
      </c>
      <c r="X564" s="21">
        <f>((($L$4*0.000000001*Input!G564/Input!W564*(232/229))-(W564*0.000000001))/Input!F564)*1000000000</f>
        <v>155.63227146284916</v>
      </c>
      <c r="Y564" s="21">
        <f>X564*Input!X564/100</f>
        <v>0.2571088318030873</v>
      </c>
      <c r="Z564" s="21">
        <f t="shared" si="1954"/>
        <v>3.8000947595139216E-2</v>
      </c>
      <c r="AA564" s="21">
        <f>Z564*Input!X564/100</f>
        <v>6.2778620087986452E-5</v>
      </c>
      <c r="AB564" s="14">
        <v>0.05</v>
      </c>
      <c r="AC564" s="14">
        <v>0</v>
      </c>
      <c r="AD564" s="21">
        <f>(((Input!G564*$L$4*0.000000001*Input!U564*(230/229))-((AB564*0.000000000000001)+(Input!G564*AC564*0.000000000000001)))/Input!F564)*1000000000000</f>
        <v>27.551010621777419</v>
      </c>
      <c r="AE564" s="21">
        <f>AD564*Input!V564/100</f>
        <v>5.8253682693353612E-2</v>
      </c>
      <c r="AF564" s="21">
        <f t="shared" si="1955"/>
        <v>1.2560099004814365</v>
      </c>
      <c r="AG564" s="21">
        <f>AF564*Input!V564/100</f>
        <v>2.6556993936375593E-3</v>
      </c>
      <c r="AH564" s="9">
        <f t="shared" si="1956"/>
        <v>33.052067907961735</v>
      </c>
      <c r="AI564" s="3">
        <f t="shared" si="1957"/>
        <v>8.8687119889680519E-2</v>
      </c>
      <c r="AJ564" s="22">
        <f t="shared" si="1958"/>
        <v>197.41176643340185</v>
      </c>
      <c r="AK564" s="3">
        <f t="shared" si="1959"/>
        <v>0.68842020430722395</v>
      </c>
      <c r="AL564" s="3">
        <f t="shared" si="1960"/>
        <v>0.85179742409993964</v>
      </c>
      <c r="AM564" s="3">
        <f t="shared" si="1961"/>
        <v>1.8601043939425225E-3</v>
      </c>
      <c r="AN564" s="9">
        <f>AL564*1/((AN563+AN565)/2)</f>
        <v>0.8511466126266497</v>
      </c>
      <c r="AO564" s="21">
        <f t="shared" si="1962"/>
        <v>1.8586831906765302E-3</v>
      </c>
      <c r="AP564" s="58">
        <f t="shared" si="1963"/>
        <v>128.62530000000001</v>
      </c>
      <c r="AQ564" s="58">
        <f t="shared" si="1964"/>
        <v>0.58889999999999998</v>
      </c>
      <c r="AR564" s="58">
        <f t="shared" si="1965"/>
        <v>0.45784149774577781</v>
      </c>
      <c r="AS564" s="67">
        <f t="shared" si="1966"/>
        <v>2.577138067342391E-2</v>
      </c>
      <c r="AT564" s="67">
        <f t="shared" si="1967"/>
        <v>4.4839661674032529E-5</v>
      </c>
      <c r="AU564" s="58">
        <v>0.75</v>
      </c>
      <c r="AV564" s="58">
        <f t="shared" si="1968"/>
        <v>0.375</v>
      </c>
      <c r="AW564" s="58">
        <f t="shared" si="1969"/>
        <v>126.96810000000001</v>
      </c>
      <c r="AX564" s="57">
        <f t="shared" si="1970"/>
        <v>1.0268504243000001</v>
      </c>
      <c r="AY564" s="47">
        <f t="shared" si="1971"/>
        <v>0.99250576744969521</v>
      </c>
      <c r="AZ564" s="9" t="str">
        <f>Input!B564</f>
        <v>KF21-1b</v>
      </c>
      <c r="BA564" s="48">
        <f>Input!E564</f>
        <v>8</v>
      </c>
      <c r="BB564" s="58">
        <f t="shared" si="1972"/>
        <v>282.63086247023006</v>
      </c>
      <c r="BC564" s="22">
        <f t="shared" si="1973"/>
        <v>1.2822680173648013</v>
      </c>
      <c r="BD564" s="9">
        <f t="shared" si="1974"/>
        <v>126910.1</v>
      </c>
      <c r="BE564" s="49">
        <f t="shared" si="1975"/>
        <v>496.25288372484761</v>
      </c>
      <c r="BF564" s="89">
        <f t="shared" si="1976"/>
        <v>0.78169695179316312</v>
      </c>
      <c r="BG564" s="85"/>
      <c r="BH564" s="85"/>
      <c r="BI564" s="85"/>
      <c r="BJ564" s="85"/>
      <c r="BK564" s="85"/>
      <c r="BL564" s="85"/>
      <c r="BM564" s="90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s="155" customFormat="1" ht="15" customHeight="1" x14ac:dyDescent="0.2">
      <c r="A565" s="138">
        <f>Input!A565</f>
        <v>8717</v>
      </c>
      <c r="B565" s="138" t="str">
        <f>Input!B565</f>
        <v>Hu1-13</v>
      </c>
      <c r="C565" s="138">
        <f>Input!O565</f>
        <v>2.1046281722581028</v>
      </c>
      <c r="D565" s="138">
        <f>C565*Input!P565/100</f>
        <v>9.477342699201332E-3</v>
      </c>
      <c r="E565" s="139">
        <f>Input!M565</f>
        <v>2.7701402027490554</v>
      </c>
      <c r="F565" s="140">
        <f>E565*Input!N565/100</f>
        <v>1.4952936951368374E-3</v>
      </c>
      <c r="G565" s="141">
        <f t="shared" si="1951"/>
        <v>381.94693115503975</v>
      </c>
      <c r="H565" s="140">
        <f>G565*Input!L565/100</f>
        <v>8.4877156321790895E-2</v>
      </c>
      <c r="I565" s="138">
        <v>0</v>
      </c>
      <c r="J565" s="142">
        <f>(((C565*$G$4*0.000000001*Input!G565*(234/233))-(I565*0.000000000000001))/Input!F565)*1000000000000</f>
        <v>750.49343384749091</v>
      </c>
      <c r="K565" s="138">
        <f>J565*Input!P565/100</f>
        <v>3.3795439782798775</v>
      </c>
      <c r="L565" s="143">
        <f t="shared" si="1952"/>
        <v>10.37877866310979</v>
      </c>
      <c r="M565" s="144">
        <f>L565*Input!P565/100</f>
        <v>4.6736636659155811E-2</v>
      </c>
      <c r="N565" s="138">
        <v>0</v>
      </c>
      <c r="O565" s="142">
        <f>(((G565*$D$4*0.000000001*Input!G565*(238/236))-(N565*0.000000001))/Input!F565)*1000000</f>
        <v>13.719920583381116</v>
      </c>
      <c r="P565" s="138">
        <f>O565*Input!N565/100</f>
        <v>7.4058745206285019E-3</v>
      </c>
      <c r="Q565" s="145">
        <f t="shared" si="1953"/>
        <v>10.236421494552641</v>
      </c>
      <c r="R565" s="146">
        <f>Q565*Input!N565/100</f>
        <v>5.5255169057428256E-3</v>
      </c>
      <c r="S565" s="144">
        <f>Input!S565*0.0000028263/0.000000000155125</f>
        <v>1.0000342529949187</v>
      </c>
      <c r="T565" s="138">
        <f>S565*Input!T565/100</f>
        <v>9.4677719622087309E-4</v>
      </c>
      <c r="U565" s="144">
        <f>S565</f>
        <v>1.0000342529949187</v>
      </c>
      <c r="V565" s="138">
        <f>U565*Input!T565/100</f>
        <v>9.4677719622087309E-4</v>
      </c>
      <c r="W565" s="147">
        <v>0</v>
      </c>
      <c r="X565" s="142">
        <f>((($L$4*0.000000001*Input!G565/Input!W565*(232/229))-(W565*0.000000001))/Input!F565)*1000000000</f>
        <v>0.89103441210555534</v>
      </c>
      <c r="Y565" s="142">
        <f>X565*Input!X565/100</f>
        <v>2.8444842429470887E-3</v>
      </c>
      <c r="Z565" s="142">
        <f t="shared" si="1954"/>
        <v>2.1756510832633851E-4</v>
      </c>
      <c r="AA565" s="142">
        <f>Z565*Input!X565/100</f>
        <v>6.9454166308453825E-7</v>
      </c>
      <c r="AB565" s="143">
        <v>0</v>
      </c>
      <c r="AC565" s="143">
        <v>0</v>
      </c>
      <c r="AD565" s="142">
        <f>(((Input!G565*$L$4*0.000000001*Input!U565*(230/229))-((AB565*0.000000000000001)+(Input!G565*AC565*0.000000000000001)))/Input!F565)*1000000000000</f>
        <v>224.75642997802959</v>
      </c>
      <c r="AE565" s="142">
        <f>AD565*Input!V565/100</f>
        <v>0.58669924515157879</v>
      </c>
      <c r="AF565" s="142">
        <f t="shared" si="1955"/>
        <v>10.246313833080578</v>
      </c>
      <c r="AG565" s="142">
        <f>AF565*Input!V565/100</f>
        <v>2.6746752437926659E-2</v>
      </c>
      <c r="AH565" s="138">
        <f t="shared" si="1956"/>
        <v>47095.39094711611</v>
      </c>
      <c r="AI565" s="147">
        <f t="shared" si="1957"/>
        <v>194.20841968699591</v>
      </c>
      <c r="AJ565" s="144">
        <f t="shared" si="1958"/>
        <v>3.4252994918659851E-2</v>
      </c>
      <c r="AK565" s="147">
        <f t="shared" si="1959"/>
        <v>0.94677719622087309</v>
      </c>
      <c r="AL565" s="147">
        <f t="shared" si="1960"/>
        <v>1.0009663864010681</v>
      </c>
      <c r="AM565" s="147">
        <f t="shared" si="1961"/>
        <v>2.6681803539545003E-3</v>
      </c>
      <c r="AN565" s="138">
        <f>AF565/Q565</f>
        <v>1.0009663864010681</v>
      </c>
      <c r="AO565" s="142">
        <f t="shared" si="1962"/>
        <v>2.6681803539545003E-3</v>
      </c>
      <c r="AP565" s="138" t="str">
        <f t="shared" si="1963"/>
        <v>Out of range</v>
      </c>
      <c r="AQ565" s="138" t="e">
        <f t="shared" si="1964"/>
        <v>#VALUE!</v>
      </c>
      <c r="AR565" s="138" t="e">
        <f t="shared" si="1965"/>
        <v>#VALUE!</v>
      </c>
      <c r="AS565" s="146">
        <f t="shared" si="1966"/>
        <v>2.1254020112606422E-5</v>
      </c>
      <c r="AT565" s="146">
        <f t="shared" si="1967"/>
        <v>6.8813164639221574E-8</v>
      </c>
      <c r="AU565" s="138">
        <v>0.75</v>
      </c>
      <c r="AV565" s="138">
        <f t="shared" si="1968"/>
        <v>0.375</v>
      </c>
      <c r="AW565" s="138" t="str">
        <f t="shared" si="1969"/>
        <v>Out of range</v>
      </c>
      <c r="AX565" s="148">
        <f t="shared" si="1970"/>
        <v>350.4421023049</v>
      </c>
      <c r="AY565" s="148" t="e">
        <f t="shared" si="1971"/>
        <v>#VALUE!</v>
      </c>
      <c r="AZ565" s="138" t="str">
        <f>Input!B565</f>
        <v>Hu1-13</v>
      </c>
      <c r="BA565" s="149">
        <f>Input!E565</f>
        <v>0</v>
      </c>
      <c r="BB565" s="138" t="e">
        <f t="shared" si="1972"/>
        <v>#VALUE!</v>
      </c>
      <c r="BC565" s="144" t="e">
        <f t="shared" si="1973"/>
        <v>#VALUE!</v>
      </c>
      <c r="BD565" s="138" t="e">
        <f t="shared" si="1974"/>
        <v>#VALUE!</v>
      </c>
      <c r="BE565" s="150" t="e">
        <f t="shared" si="1975"/>
        <v>#VALUE!</v>
      </c>
      <c r="BF565" s="151" t="e">
        <f t="shared" si="1976"/>
        <v>#VALUE!</v>
      </c>
      <c r="BG565" s="152"/>
      <c r="BH565" s="152"/>
      <c r="BI565" s="152"/>
      <c r="BJ565" s="152"/>
      <c r="BK565" s="152"/>
      <c r="BL565" s="152"/>
      <c r="BM565" s="156"/>
      <c r="BN565" s="152"/>
      <c r="BO565" s="152"/>
      <c r="BP565" s="152"/>
      <c r="BQ565" s="152"/>
      <c r="BR565" s="152"/>
      <c r="BS565" s="152"/>
      <c r="BT565" s="152"/>
      <c r="BU565" s="152"/>
      <c r="BV565" s="152"/>
      <c r="BW565" s="152"/>
      <c r="BX565" s="152"/>
      <c r="BY565" s="152"/>
      <c r="BZ565" s="152"/>
      <c r="CA565" s="152"/>
      <c r="CB565" s="152"/>
      <c r="CC565" s="152"/>
      <c r="CD565" s="152"/>
      <c r="CE565" s="152"/>
      <c r="CF565" s="152"/>
      <c r="CG565" s="152"/>
      <c r="CH565" s="152"/>
      <c r="CI565" s="152"/>
      <c r="CJ565" s="152"/>
      <c r="CK565" s="152"/>
      <c r="CL565" s="152"/>
      <c r="CM565" s="152"/>
      <c r="CN565" s="152"/>
      <c r="CO565" s="152"/>
      <c r="CP565" s="152"/>
      <c r="CQ565" s="152"/>
      <c r="CR565" s="152"/>
      <c r="CS565" s="152"/>
      <c r="CT565" s="152"/>
      <c r="CU565" s="152"/>
      <c r="CV565" s="152"/>
      <c r="CW565" s="152"/>
      <c r="CX565" s="152"/>
      <c r="CY565" s="152"/>
      <c r="CZ565" s="152"/>
      <c r="DA565" s="152"/>
      <c r="DB565" s="152"/>
      <c r="DC565" s="152"/>
      <c r="DD565" s="152"/>
      <c r="DE565" s="152"/>
    </row>
    <row r="566" spans="1:109" x14ac:dyDescent="0.2">
      <c r="A566" s="85"/>
      <c r="B566" s="85"/>
      <c r="C566" s="85"/>
      <c r="D566" s="85"/>
      <c r="E566" s="86"/>
      <c r="F566" s="85"/>
      <c r="G566" s="87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  <c r="BB566" s="85"/>
      <c r="BC566" s="85"/>
      <c r="BD566" s="85"/>
      <c r="BE566" s="85"/>
      <c r="BF566" s="88"/>
      <c r="BG566" s="85"/>
      <c r="BH566" s="85"/>
      <c r="BI566" s="85"/>
      <c r="BJ566" s="85"/>
      <c r="BK566" s="85"/>
      <c r="BL566" s="85"/>
      <c r="BM566" s="85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s="155" customFormat="1" ht="15" customHeight="1" x14ac:dyDescent="0.2">
      <c r="A567" s="138">
        <f>Input!A567</f>
        <v>8717</v>
      </c>
      <c r="B567" s="138" t="str">
        <f>Input!B567</f>
        <v>Hu1-13</v>
      </c>
      <c r="C567" s="138">
        <f>Input!O567</f>
        <v>2.1133300863646292</v>
      </c>
      <c r="D567" s="138">
        <f>C567*Input!P567/100</f>
        <v>9.0071632391643258E-3</v>
      </c>
      <c r="E567" s="139">
        <f>Input!M567</f>
        <v>2.7689997302052483</v>
      </c>
      <c r="F567" s="140">
        <f>E567*Input!N567/100</f>
        <v>1.7512115300147711E-4</v>
      </c>
      <c r="G567" s="141">
        <f t="shared" ref="G567:G575" si="1977">E567*137.88</f>
        <v>381.78968280069961</v>
      </c>
      <c r="H567" s="140">
        <f>G567*Input!L567/100</f>
        <v>1.8712660491703392E-2</v>
      </c>
      <c r="I567" s="138">
        <v>0</v>
      </c>
      <c r="J567" s="142">
        <f>(((C567*$G$4*0.000000001*Input!G567*(234/233))-(I567*0.000000000000001))/Input!F567)*1000000000000</f>
        <v>753.59646624292134</v>
      </c>
      <c r="K567" s="138">
        <f>J567*Input!P567/100</f>
        <v>3.211881774504882</v>
      </c>
      <c r="L567" s="143">
        <f t="shared" ref="L567:L575" si="1978">(J567/234)*602200000000*0.0000028263/(365.2425*24*60)</f>
        <v>10.421691345571945</v>
      </c>
      <c r="M567" s="144">
        <f>L567*Input!P567/100</f>
        <v>4.4417990253112084E-2</v>
      </c>
      <c r="N567" s="138">
        <v>0</v>
      </c>
      <c r="O567" s="142">
        <f>(((G567*$D$4*0.000000001*Input!G567*(238/236))-(N567*0.000000001))/Input!F567)*1000000</f>
        <v>13.71427206324014</v>
      </c>
      <c r="P567" s="138">
        <f>O567*Input!N567/100</f>
        <v>8.6733816189737934E-4</v>
      </c>
      <c r="Q567" s="145">
        <f t="shared" ref="Q567:Q575" si="1979">(O567/238.05)*602200000000000000*0.00000000015512/(365.2425*24*60)</f>
        <v>10.232207138308219</v>
      </c>
      <c r="R567" s="146">
        <f>Q567*Input!N567/100</f>
        <v>6.4712029122431848E-4</v>
      </c>
      <c r="S567" s="144">
        <f>Input!S567*0.0000028263/0.000000000155125</f>
        <v>1.0007322425593586</v>
      </c>
      <c r="T567" s="138">
        <f>S567*Input!T567/100</f>
        <v>1.0957764683926295E-3</v>
      </c>
      <c r="U567" s="144">
        <f>S567</f>
        <v>1.0007322425593586</v>
      </c>
      <c r="V567" s="138">
        <f>U567*Input!T567/100</f>
        <v>1.0957764683926295E-3</v>
      </c>
      <c r="W567" s="147">
        <v>0</v>
      </c>
      <c r="X567" s="142">
        <f>((($L$4*0.000000001*Input!G567/Input!W567*(232/229))-(W567*0.000000001))/Input!F567)*1000000000</f>
        <v>0.88823327366922511</v>
      </c>
      <c r="Y567" s="142">
        <f>X567*Input!X567/100</f>
        <v>2.7398451588030283E-3</v>
      </c>
      <c r="Z567" s="142">
        <f t="shared" ref="Z567:Z575" si="1980">(X567/232)*6.022E+23*0.000000001*0.000000000049475/(365.2425*24*60)</f>
        <v>2.16881150468979E-4</v>
      </c>
      <c r="AA567" s="142">
        <f>Z567*Input!X567/100</f>
        <v>6.6899179276788603E-7</v>
      </c>
      <c r="AB567" s="143">
        <v>0</v>
      </c>
      <c r="AC567" s="143">
        <v>0</v>
      </c>
      <c r="AD567" s="142">
        <f>(((Input!G567*$L$4*0.000000001*Input!U567*(230/229))-((AB567*0.000000000000001)+(Input!G567*AC567*0.000000000000001)))/Input!F567)*1000000000000</f>
        <v>224.87545331067187</v>
      </c>
      <c r="AE567" s="142">
        <f>AD567*Input!V567/100</f>
        <v>0.57300929521033772</v>
      </c>
      <c r="AF567" s="142">
        <f t="shared" ref="AF567:AF575" si="1981">(AD567/230)*602200000000*0.0000091577/(365.2425*24*60)</f>
        <v>10.251739931100694</v>
      </c>
      <c r="AG567" s="142">
        <f>AF567*Input!V567/100</f>
        <v>2.6122647830682136E-2</v>
      </c>
      <c r="AH567" s="138">
        <f t="shared" ref="AH567:AH575" si="1982">AF567/Z567</f>
        <v>47268.930051931937</v>
      </c>
      <c r="AI567" s="147">
        <f t="shared" ref="AI567:AI575" si="1983">AH567*SQRT((AG567/AF567)^2+(AA567/Z567)^2)</f>
        <v>189.12103655046243</v>
      </c>
      <c r="AJ567" s="144">
        <f t="shared" ref="AJ567:AJ575" si="1984">(U567-1)*1000</f>
        <v>0.73224255935855354</v>
      </c>
      <c r="AK567" s="147">
        <f t="shared" ref="AK567:AK575" si="1985">V567*1000</f>
        <v>1.0957764683926294</v>
      </c>
      <c r="AL567" s="147">
        <f t="shared" ref="AL567:AL575" si="1986">AF567/Q567</f>
        <v>1.0019089520499782</v>
      </c>
      <c r="AM567" s="147">
        <f t="shared" ref="AM567:AM575" si="1987">AL567*SQRT((R567/Q567)^2+(AG567/AF567)^2)</f>
        <v>2.5537689206575637E-3</v>
      </c>
      <c r="AN567" s="138">
        <f>AF567/Q567</f>
        <v>1.0019089520499782</v>
      </c>
      <c r="AO567" s="142">
        <f t="shared" ref="AO567:AO575" si="1988">AN567*SQRT((R567/Q567)^2+(AG567/AF567)^2)</f>
        <v>2.5537689206575637E-3</v>
      </c>
      <c r="AP567" s="138" t="str">
        <f t="shared" ref="AP567:AP575" si="1989">ThU_Alter_Kombi(AN567,U567)</f>
        <v>Out of range</v>
      </c>
      <c r="AQ567" s="138" t="e">
        <f t="shared" ref="AQ567:AQ575" si="1990">Montealter(AN567,AO567,U567,V567)</f>
        <v>#VALUE!</v>
      </c>
      <c r="AR567" s="138" t="e">
        <f t="shared" ref="AR567:AR575" si="1991">(AQ567/AP567)*100</f>
        <v>#VALUE!</v>
      </c>
      <c r="AS567" s="146">
        <f t="shared" ref="AS567:AS575" si="1992">Z567/Q567</f>
        <v>2.1195930412413237E-5</v>
      </c>
      <c r="AT567" s="146">
        <f t="shared" ref="AT567:AT575" si="1993">AS567*SQRT((Y567/X567)^2+(P567/O567)^2)</f>
        <v>6.5394726821204911E-8</v>
      </c>
      <c r="AU567" s="138">
        <v>0.75</v>
      </c>
      <c r="AV567" s="138">
        <f t="shared" ref="AV567:AV575" si="1994">AU567/2</f>
        <v>0.375</v>
      </c>
      <c r="AW567" s="138" t="str">
        <f t="shared" ref="AW567:AW575" si="1995">marincorr_age(AN567,U567,AS567,AU567)</f>
        <v>Out of range</v>
      </c>
      <c r="AX567" s="148">
        <f t="shared" ref="AX567:AX575" si="1996">marincorr_age_error(AN567, AO567, U567, V567, AS567, AT567, AU567, AV567)</f>
        <v>348.29593648280002</v>
      </c>
      <c r="AY567" s="148" t="e">
        <f t="shared" ref="AY567:AY575" si="1997">SQRT(((AU567*EXP(-0.0000091577*AW567*1000))/(0.0000091577*(EXP(-0.0000091577*AW567*1000)+(AJ567/1000)*EXP(-(0.0000091577-0.0000028263)*AW567*1000)-AS567*AU567*EXP(-0.0000091577*AW567*1000))))^2*AT567^2+((AS567*EXP(-0.0000091577*AW567*1000))/(0.0000091577*(EXP(-0.0000091577*AW567*1000)+(AJ567/1000)*EXP(-(0.0000091577-0.0000028263)*AW567*1000)-AS567*AU567*EXP(-0.0000091577*AW567*1000))))^2*AV567^2+((0.0000091577/(0.0000091577-0.0000028263))*(EXP(-(0.0000091577-0.0000028263)*AW567*1000)-1)/(0.0000091577*(EXP(-0.0000091577*AW567*1000)+(AJ567/1000)*EXP(-(0.0000091577-0.0000028263)*AW567*1000)-AS567*AU567*EXP(-0.0000091577*AW567*1000))))^2*T567^2+(1/(0.0000091577*(EXP(-0.0000091577*AW567*1000)+(AJ567/1000)*EXP(-(0.0000091577-0.0000028263)*AW567*1000)-AS567*AU567*EXP(-0.0000091577*AW567*1000))))^2*AO567^2)/1000</f>
        <v>#VALUE!</v>
      </c>
      <c r="AZ567" s="138" t="str">
        <f>Input!B567</f>
        <v>Hu1-13</v>
      </c>
      <c r="BA567" s="149">
        <f>Input!E567</f>
        <v>0</v>
      </c>
      <c r="BB567" s="138" t="e">
        <f t="shared" ref="BB567:BB575" si="1998">((U567-1)*EXP(0.0000028263*AW567*1000))*1000</f>
        <v>#VALUE!</v>
      </c>
      <c r="BC567" s="144" t="e">
        <f t="shared" ref="BC567:BC575" si="1999">SQRT((EXP(0.0000028263*AW567*1000)*V567)^2+((U567-1)*0.0000028263*EXP(0.0000028263*AW567*1000)*AX567*1000)^2)*1000</f>
        <v>#VALUE!</v>
      </c>
      <c r="BD567" s="138" t="e">
        <f t="shared" ref="BD567:BD575" si="2000">AW567*1000-58</f>
        <v>#VALUE!</v>
      </c>
      <c r="BE567" s="150" t="e">
        <f t="shared" ref="BE567:BE575" si="2001">AY567/2*1000</f>
        <v>#VALUE!</v>
      </c>
      <c r="BF567" s="151" t="e">
        <f t="shared" ref="BF567:BF575" si="2002">AY567/AW567*100</f>
        <v>#VALUE!</v>
      </c>
      <c r="BG567" s="152"/>
      <c r="BH567" s="152"/>
      <c r="BI567" s="152"/>
      <c r="BJ567" s="152"/>
      <c r="BK567" s="152"/>
      <c r="BL567" s="152"/>
      <c r="BM567" s="156"/>
      <c r="BN567" s="152"/>
      <c r="BO567" s="152"/>
      <c r="BP567" s="152"/>
      <c r="BQ567" s="152"/>
      <c r="BR567" s="152"/>
      <c r="BS567" s="152"/>
      <c r="BT567" s="152"/>
      <c r="BU567" s="152"/>
      <c r="BV567" s="152"/>
      <c r="BW567" s="152"/>
      <c r="BX567" s="152"/>
      <c r="BY567" s="152"/>
      <c r="BZ567" s="152"/>
      <c r="CA567" s="152"/>
      <c r="CB567" s="152"/>
      <c r="CC567" s="152"/>
      <c r="CD567" s="152"/>
      <c r="CE567" s="152"/>
      <c r="CF567" s="152"/>
      <c r="CG567" s="152"/>
      <c r="CH567" s="152"/>
      <c r="CI567" s="152"/>
      <c r="CJ567" s="152"/>
      <c r="CK567" s="152"/>
      <c r="CL567" s="152"/>
      <c r="CM567" s="152"/>
      <c r="CN567" s="152"/>
      <c r="CO567" s="152"/>
      <c r="CP567" s="152"/>
      <c r="CQ567" s="152"/>
      <c r="CR567" s="152"/>
      <c r="CS567" s="152"/>
      <c r="CT567" s="152"/>
      <c r="CU567" s="152"/>
      <c r="CV567" s="152"/>
      <c r="CW567" s="152"/>
      <c r="CX567" s="152"/>
      <c r="CY567" s="152"/>
      <c r="CZ567" s="152"/>
      <c r="DA567" s="152"/>
      <c r="DB567" s="152"/>
      <c r="DC567" s="152"/>
      <c r="DD567" s="152"/>
      <c r="DE567" s="152"/>
    </row>
    <row r="568" spans="1:109" ht="15" customHeight="1" x14ac:dyDescent="0.2">
      <c r="A568" s="9">
        <f>Input!A568</f>
        <v>8819</v>
      </c>
      <c r="B568" s="9" t="str">
        <f>Input!B568</f>
        <v>M6_1_14 C</v>
      </c>
      <c r="C568" s="9">
        <f>Input!O568</f>
        <v>3.0883035953831106</v>
      </c>
      <c r="D568" s="9">
        <f>C568*Input!P568/100</f>
        <v>7.4126756818187331E-3</v>
      </c>
      <c r="E568" s="11">
        <f>Input!M568</f>
        <v>3.9116996996000721</v>
      </c>
      <c r="F568" s="12">
        <f>E568*Input!N568/100</f>
        <v>1.9407300747885996E-4</v>
      </c>
      <c r="G568" s="13">
        <f t="shared" si="1977"/>
        <v>539.34515458085798</v>
      </c>
      <c r="H568" s="12">
        <f>G568*Input!L568/100</f>
        <v>3.6922402072242205E-2</v>
      </c>
      <c r="I568" s="9">
        <v>0.3</v>
      </c>
      <c r="J568" s="21">
        <f>(((C568*$G$4*0.000000001*Input!G568*(234/233))-(I568*0.000000000000001))/Input!F568)*1000000000000</f>
        <v>189.44643595867146</v>
      </c>
      <c r="K568" s="9">
        <f>J568*Input!P568/100</f>
        <v>0.45471727291884562</v>
      </c>
      <c r="L568" s="14">
        <f t="shared" si="1978"/>
        <v>2.6199065023793588</v>
      </c>
      <c r="M568" s="22">
        <f>L568*Input!P568/100</f>
        <v>6.2884093545269113E-3</v>
      </c>
      <c r="N568" s="9">
        <v>5.0000000000000001E-3</v>
      </c>
      <c r="O568" s="21">
        <f>(((G568*$D$4*0.000000001*Input!G568*(238/236))-(N568*0.000000001))/Input!F568)*1000000</f>
        <v>3.3328122816008467</v>
      </c>
      <c r="P568" s="58">
        <f>O568*Input!N568/100</f>
        <v>1.6535239218871695E-4</v>
      </c>
      <c r="Q568" s="66">
        <f t="shared" si="1979"/>
        <v>2.4866085098198449</v>
      </c>
      <c r="R568" s="67">
        <f>Q568*Input!N568/100</f>
        <v>1.2336928419443916E-4</v>
      </c>
      <c r="S568" s="65">
        <f>Input!S568*0.0000028263/0.000000000155125</f>
        <v>1.0562614979040637</v>
      </c>
      <c r="T568" s="9">
        <f>S568*Input!T568/100</f>
        <v>4.9672901738800662E-4</v>
      </c>
      <c r="U568" s="9">
        <f>S568*1/((U567+U569)/2)</f>
        <v>1.055779805829905</v>
      </c>
      <c r="V568" s="9">
        <f>U568*Input!T568/100</f>
        <v>4.9650249163547735E-4</v>
      </c>
      <c r="W568" s="3">
        <v>3.0000000000000001E-3</v>
      </c>
      <c r="X568" s="21">
        <f>((($L$4*0.000000001*Input!G568/Input!W568*(232/229))-(W568*0.000000001))/Input!F568)*1000000000</f>
        <v>2.5470243783378188</v>
      </c>
      <c r="Y568" s="21">
        <f>X568*Input!X568/100</f>
        <v>4.2903628387829327E-3</v>
      </c>
      <c r="Z568" s="21">
        <f t="shared" si="1980"/>
        <v>6.2191047534676633E-4</v>
      </c>
      <c r="AA568" s="21">
        <f>Z568*Input!X568/100</f>
        <v>1.0475838453571731E-6</v>
      </c>
      <c r="AB568" s="14">
        <v>0.05</v>
      </c>
      <c r="AC568" s="14">
        <v>0</v>
      </c>
      <c r="AD568" s="21">
        <f>(((Input!G568*$L$4*0.000000001*Input!U568*(230/229))-((AB568*0.000000000000001)+(Input!G568*AC568*0.000000000000001)))/Input!F568)*1000000000000</f>
        <v>46.485501265772683</v>
      </c>
      <c r="AE568" s="21">
        <f>AD568*Input!V568/100</f>
        <v>7.9963790919369199E-2</v>
      </c>
      <c r="AF568" s="21">
        <f t="shared" si="1981"/>
        <v>2.1192053758094094</v>
      </c>
      <c r="AG568" s="21">
        <f>AF568*Input!V568/100</f>
        <v>3.6454311768646056E-3</v>
      </c>
      <c r="AH568" s="9">
        <f t="shared" si="1982"/>
        <v>3407.573050812141</v>
      </c>
      <c r="AI568" s="3">
        <f t="shared" si="1983"/>
        <v>8.2040138269052338</v>
      </c>
      <c r="AJ568" s="22">
        <f t="shared" si="1984"/>
        <v>55.779805829905051</v>
      </c>
      <c r="AK568" s="3">
        <f t="shared" si="1985"/>
        <v>0.49650249163547733</v>
      </c>
      <c r="AL568" s="3">
        <f t="shared" si="1986"/>
        <v>0.85224729483570616</v>
      </c>
      <c r="AM568" s="3">
        <f t="shared" si="1987"/>
        <v>1.466635009913406E-3</v>
      </c>
      <c r="AN568" s="9">
        <f>AL568*1/((AN567+AN569)/2)</f>
        <v>0.84936341297793383</v>
      </c>
      <c r="AO568" s="21">
        <f t="shared" si="1988"/>
        <v>1.4616721286902061E-3</v>
      </c>
      <c r="AP568" s="58">
        <f t="shared" si="1989"/>
        <v>173.3717</v>
      </c>
      <c r="AQ568" s="58">
        <f t="shared" si="1990"/>
        <v>0.7429</v>
      </c>
      <c r="AR568" s="58">
        <f t="shared" si="1991"/>
        <v>0.42850130672999109</v>
      </c>
      <c r="AS568" s="67">
        <f t="shared" si="1992"/>
        <v>2.5010389568393452E-4</v>
      </c>
      <c r="AT568" s="67">
        <f t="shared" si="1993"/>
        <v>4.214729180351269E-7</v>
      </c>
      <c r="AU568" s="58">
        <v>0.75</v>
      </c>
      <c r="AV568" s="58">
        <f t="shared" si="1994"/>
        <v>0.375</v>
      </c>
      <c r="AW568" s="58">
        <f t="shared" si="1995"/>
        <v>173.35290000000001</v>
      </c>
      <c r="AX568" s="57">
        <f t="shared" si="1996"/>
        <v>0.74338341569999999</v>
      </c>
      <c r="AY568" s="47">
        <f t="shared" si="1997"/>
        <v>0.75318948244748796</v>
      </c>
      <c r="AZ568" s="9" t="str">
        <f>Input!B568</f>
        <v>M6_1_14 C</v>
      </c>
      <c r="BA568" s="48">
        <f>Input!E568</f>
        <v>16.8</v>
      </c>
      <c r="BB568" s="58">
        <f t="shared" si="1998"/>
        <v>91.045483694326705</v>
      </c>
      <c r="BC568" s="22">
        <f t="shared" si="1999"/>
        <v>0.83267633258947105</v>
      </c>
      <c r="BD568" s="9">
        <f t="shared" si="2000"/>
        <v>173294.9</v>
      </c>
      <c r="BE568" s="49">
        <f t="shared" si="2001"/>
        <v>376.59474122374399</v>
      </c>
      <c r="BF568" s="89">
        <f t="shared" si="2002"/>
        <v>0.43448334723416104</v>
      </c>
      <c r="BG568" s="85"/>
      <c r="BH568" s="85"/>
      <c r="BI568" s="85"/>
      <c r="BJ568" s="85"/>
      <c r="BK568" s="85"/>
      <c r="BL568" s="85"/>
      <c r="BM568" s="90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s="155" customFormat="1" ht="15" customHeight="1" x14ac:dyDescent="0.2">
      <c r="A569" s="138">
        <f>Input!A569</f>
        <v>8717</v>
      </c>
      <c r="B569" s="138" t="str">
        <f>Input!B569</f>
        <v>Hu1-13</v>
      </c>
      <c r="C569" s="138">
        <f>Input!O569</f>
        <v>2.1079154672387426</v>
      </c>
      <c r="D569" s="138">
        <f>C569*Input!P569/100</f>
        <v>8.6296137744479844E-3</v>
      </c>
      <c r="E569" s="139">
        <f>Input!M569</f>
        <v>2.7692683603370285</v>
      </c>
      <c r="F569" s="140">
        <f>E569*Input!N569/100</f>
        <v>2.346936925261672E-4</v>
      </c>
      <c r="G569" s="141">
        <f t="shared" si="1977"/>
        <v>381.8267215232695</v>
      </c>
      <c r="H569" s="140">
        <f>G569*Input!L569/100</f>
        <v>1.9342488206009766E-2</v>
      </c>
      <c r="I569" s="138">
        <v>0</v>
      </c>
      <c r="J569" s="142">
        <f>(((C569*$G$4*0.000000001*Input!G569*(234/233))-(I569*0.000000000000001))/Input!F569)*1000000000000</f>
        <v>751.66565672781201</v>
      </c>
      <c r="K569" s="138">
        <f>J569*Input!P569/100</f>
        <v>3.0772506800639867</v>
      </c>
      <c r="L569" s="143">
        <f t="shared" si="1978"/>
        <v>10.394989653466247</v>
      </c>
      <c r="M569" s="144">
        <f>L569*Input!P569/100</f>
        <v>4.2556140079139444E-2</v>
      </c>
      <c r="N569" s="138">
        <v>0</v>
      </c>
      <c r="O569" s="142">
        <f>(((G569*$D$4*0.000000001*Input!G569*(238/236))-(N569*0.000000001))/Input!F569)*1000000</f>
        <v>13.71560253166577</v>
      </c>
      <c r="P569" s="138">
        <f>O569*Input!N569/100</f>
        <v>1.162388394523862E-3</v>
      </c>
      <c r="Q569" s="145">
        <f t="shared" si="1979"/>
        <v>10.23319979970937</v>
      </c>
      <c r="R569" s="146">
        <f>Q569*Input!N569/100</f>
        <v>8.6725702779471181E-4</v>
      </c>
      <c r="S569" s="144">
        <f>Input!S569*0.0000028263/0.000000000155125</f>
        <v>1.0001802433046421</v>
      </c>
      <c r="T569" s="138">
        <f>S569*Input!T569/100</f>
        <v>8.4378422055458575E-4</v>
      </c>
      <c r="U569" s="144">
        <f>S569</f>
        <v>1.0001802433046421</v>
      </c>
      <c r="V569" s="138">
        <f>U569*Input!T569/100</f>
        <v>8.4378422055458575E-4</v>
      </c>
      <c r="W569" s="147">
        <v>0</v>
      </c>
      <c r="X569" s="142">
        <f>((($L$4*0.000000001*Input!G569/Input!W569*(232/229))-(W569*0.000000001))/Input!F569)*1000000000</f>
        <v>0.88234493831911831</v>
      </c>
      <c r="Y569" s="142">
        <f>X569*Input!X569/100</f>
        <v>2.3831354040646379E-3</v>
      </c>
      <c r="Z569" s="142">
        <f t="shared" si="1980"/>
        <v>2.1544338745904039E-4</v>
      </c>
      <c r="AA569" s="142">
        <f>Z569*Input!X569/100</f>
        <v>5.8189347717384615E-7</v>
      </c>
      <c r="AB569" s="143">
        <v>0</v>
      </c>
      <c r="AC569" s="143">
        <v>0</v>
      </c>
      <c r="AD569" s="142">
        <f>(((Input!G569*$L$4*0.000000001*Input!U569*(230/229))-((AB569*0.000000000000001)+(Input!G569*AC569*0.000000000000001)))/Input!F569)*1000000000000</f>
        <v>225.56456686049705</v>
      </c>
      <c r="AE569" s="142">
        <f>AD569*Input!V569/100</f>
        <v>0.42683467493383648</v>
      </c>
      <c r="AF569" s="142">
        <f t="shared" si="1981"/>
        <v>10.283155600493677</v>
      </c>
      <c r="AG569" s="142">
        <f>AF569*Input!V569/100</f>
        <v>1.9458762690974126E-2</v>
      </c>
      <c r="AH569" s="138">
        <f t="shared" si="1982"/>
        <v>47730.19827516724</v>
      </c>
      <c r="AI569" s="147">
        <f t="shared" si="1983"/>
        <v>157.40621720362594</v>
      </c>
      <c r="AJ569" s="144">
        <f t="shared" si="1984"/>
        <v>0.18024330464205818</v>
      </c>
      <c r="AK569" s="147">
        <f t="shared" si="1985"/>
        <v>0.8437842205545858</v>
      </c>
      <c r="AL569" s="147">
        <f t="shared" si="1986"/>
        <v>1.0048817380449979</v>
      </c>
      <c r="AM569" s="147">
        <f t="shared" si="1987"/>
        <v>1.9034386922552238E-3</v>
      </c>
      <c r="AN569" s="138">
        <f>AF569/Q569</f>
        <v>1.0048817380449979</v>
      </c>
      <c r="AO569" s="142">
        <f t="shared" si="1988"/>
        <v>1.9034386922552238E-3</v>
      </c>
      <c r="AP569" s="138" t="str">
        <f t="shared" si="1989"/>
        <v>Out of range</v>
      </c>
      <c r="AQ569" s="138" t="e">
        <f t="shared" si="1990"/>
        <v>#VALUE!</v>
      </c>
      <c r="AR569" s="138" t="e">
        <f t="shared" si="1991"/>
        <v>#VALUE!</v>
      </c>
      <c r="AS569" s="146">
        <f t="shared" si="1992"/>
        <v>2.1053374474830359E-5</v>
      </c>
      <c r="AT569" s="146">
        <f t="shared" si="1993"/>
        <v>5.6891283191652703E-8</v>
      </c>
      <c r="AU569" s="138">
        <v>0.75</v>
      </c>
      <c r="AV569" s="138">
        <f t="shared" si="1994"/>
        <v>0.375</v>
      </c>
      <c r="AW569" s="138" t="str">
        <f t="shared" si="1995"/>
        <v>Out of range</v>
      </c>
      <c r="AX569" s="148">
        <f t="shared" si="1996"/>
        <v>166.904227762</v>
      </c>
      <c r="AY569" s="148" t="e">
        <f t="shared" si="1997"/>
        <v>#VALUE!</v>
      </c>
      <c r="AZ569" s="138" t="str">
        <f>Input!B569</f>
        <v>Hu1-13</v>
      </c>
      <c r="BA569" s="149">
        <f>Input!E569</f>
        <v>0</v>
      </c>
      <c r="BB569" s="138" t="e">
        <f t="shared" si="1998"/>
        <v>#VALUE!</v>
      </c>
      <c r="BC569" s="144" t="e">
        <f t="shared" si="1999"/>
        <v>#VALUE!</v>
      </c>
      <c r="BD569" s="138" t="e">
        <f t="shared" si="2000"/>
        <v>#VALUE!</v>
      </c>
      <c r="BE569" s="150" t="e">
        <f t="shared" si="2001"/>
        <v>#VALUE!</v>
      </c>
      <c r="BF569" s="151" t="e">
        <f t="shared" si="2002"/>
        <v>#VALUE!</v>
      </c>
      <c r="BG569" s="152"/>
      <c r="BH569" s="152"/>
      <c r="BI569" s="152"/>
      <c r="BJ569" s="152"/>
      <c r="BK569" s="152"/>
      <c r="BL569" s="152"/>
      <c r="BM569" s="156"/>
      <c r="BN569" s="152"/>
      <c r="BO569" s="152"/>
      <c r="BP569" s="152"/>
      <c r="BQ569" s="152"/>
      <c r="BR569" s="152"/>
      <c r="BS569" s="152"/>
      <c r="BT569" s="152"/>
      <c r="BU569" s="152"/>
      <c r="BV569" s="152"/>
      <c r="BW569" s="152"/>
      <c r="BX569" s="152"/>
      <c r="BY569" s="152"/>
      <c r="BZ569" s="152"/>
      <c r="CA569" s="152"/>
      <c r="CB569" s="152"/>
      <c r="CC569" s="152"/>
      <c r="CD569" s="152"/>
      <c r="CE569" s="152"/>
      <c r="CF569" s="152"/>
      <c r="CG569" s="152"/>
      <c r="CH569" s="152"/>
      <c r="CI569" s="152"/>
      <c r="CJ569" s="152"/>
      <c r="CK569" s="152"/>
      <c r="CL569" s="152"/>
      <c r="CM569" s="152"/>
      <c r="CN569" s="152"/>
      <c r="CO569" s="152"/>
      <c r="CP569" s="152"/>
      <c r="CQ569" s="152"/>
      <c r="CR569" s="152"/>
      <c r="CS569" s="152"/>
      <c r="CT569" s="152"/>
      <c r="CU569" s="152"/>
      <c r="CV569" s="152"/>
      <c r="CW569" s="152"/>
      <c r="CX569" s="152"/>
      <c r="CY569" s="152"/>
      <c r="CZ569" s="152"/>
      <c r="DA569" s="152"/>
      <c r="DB569" s="152"/>
      <c r="DC569" s="152"/>
      <c r="DD569" s="152"/>
      <c r="DE569" s="152"/>
    </row>
    <row r="570" spans="1:109" ht="15" customHeight="1" x14ac:dyDescent="0.2">
      <c r="A570" s="9">
        <f>Input!A570</f>
        <v>8820</v>
      </c>
      <c r="B570" s="9" t="str">
        <f>Input!B570</f>
        <v>M6_1_14 D</v>
      </c>
      <c r="C570" s="9">
        <f>Input!O570</f>
        <v>2.7214269293476585</v>
      </c>
      <c r="D570" s="9">
        <f>C570*Input!P570/100</f>
        <v>7.5146875887101457E-3</v>
      </c>
      <c r="E570" s="11">
        <f>Input!M570</f>
        <v>3.4299897453355257</v>
      </c>
      <c r="F570" s="12">
        <f>E570*Input!N570/100</f>
        <v>2.253910258258651E-4</v>
      </c>
      <c r="G570" s="13">
        <f t="shared" si="1977"/>
        <v>472.92698608686226</v>
      </c>
      <c r="H570" s="12">
        <f>G570*Input!L570/100</f>
        <v>2.9171411087808425E-2</v>
      </c>
      <c r="I570" s="9">
        <v>0.3</v>
      </c>
      <c r="J570" s="21">
        <f>(((C570*$G$4*0.000000001*Input!G570*(234/233))-(I570*0.000000000000001))/Input!F570)*1000000000000</f>
        <v>190.89045491004518</v>
      </c>
      <c r="K570" s="9">
        <f>J570*Input!P570/100</f>
        <v>0.52710661338961762</v>
      </c>
      <c r="L570" s="14">
        <f t="shared" si="1978"/>
        <v>2.6398762348323266</v>
      </c>
      <c r="M570" s="22">
        <f>L570*Input!P570/100</f>
        <v>7.2895013140700429E-3</v>
      </c>
      <c r="N570" s="9">
        <v>5.0000000000000001E-3</v>
      </c>
      <c r="O570" s="21">
        <f>(((G570*$D$4*0.000000001*Input!G570*(238/236))-(N570*0.000000001))/Input!F570)*1000000</f>
        <v>3.341636902370241</v>
      </c>
      <c r="P570" s="58">
        <f>O570*Input!N570/100</f>
        <v>2.1958519566626819E-4</v>
      </c>
      <c r="Q570" s="66">
        <f t="shared" si="1979"/>
        <v>2.4931925521381748</v>
      </c>
      <c r="R570" s="67">
        <f>Q570*Input!N570/100</f>
        <v>1.6383233438876064E-4</v>
      </c>
      <c r="S570" s="65">
        <f>Input!S570*0.0000028263/0.000000000155125</f>
        <v>1.0524144762984968</v>
      </c>
      <c r="T570" s="9">
        <f>S570*Input!T570/100</f>
        <v>6.6278425433451084E-4</v>
      </c>
      <c r="U570" s="9">
        <f>S570*1/((U569+U571)/2)</f>
        <v>1.0528378955727509</v>
      </c>
      <c r="V570" s="9">
        <f>U570*Input!T570/100</f>
        <v>6.6305091317879472E-4</v>
      </c>
      <c r="W570" s="3">
        <v>3.0000000000000001E-3</v>
      </c>
      <c r="X570" s="21">
        <f>((($L$4*0.000000001*Input!G570/Input!W570*(232/229))-(W570*0.000000001))/Input!F570)*1000000000</f>
        <v>2.4930180397353037</v>
      </c>
      <c r="Y570" s="21">
        <f>X570*Input!X570/100</f>
        <v>3.7159777567280844E-3</v>
      </c>
      <c r="Z570" s="21">
        <f t="shared" si="1980"/>
        <v>6.0872367273989551E-4</v>
      </c>
      <c r="AA570" s="21">
        <f>Z570*Input!X570/100</f>
        <v>9.0733544316247554E-7</v>
      </c>
      <c r="AB570" s="14">
        <v>0.05</v>
      </c>
      <c r="AC570" s="14">
        <v>0</v>
      </c>
      <c r="AD570" s="21">
        <f>(((Input!G570*$L$4*0.000000001*Input!U570*(230/229))-((AB570*0.000000000000001)+(Input!G570*AC570*0.000000000000001)))/Input!F570)*1000000000000</f>
        <v>45.441590902638126</v>
      </c>
      <c r="AE570" s="21">
        <f>AD570*Input!V570/100</f>
        <v>7.1009598992177722E-2</v>
      </c>
      <c r="AF570" s="21">
        <f t="shared" si="1981"/>
        <v>2.0716150434868705</v>
      </c>
      <c r="AG570" s="21">
        <f>AF570*Input!V570/100</f>
        <v>3.2372227860452234E-3</v>
      </c>
      <c r="AH570" s="9">
        <f t="shared" si="1982"/>
        <v>3403.2109087567242</v>
      </c>
      <c r="AI570" s="3">
        <f t="shared" si="1983"/>
        <v>7.3493963701504867</v>
      </c>
      <c r="AJ570" s="22">
        <f t="shared" si="1984"/>
        <v>52.837895572750867</v>
      </c>
      <c r="AK570" s="3">
        <f t="shared" si="1985"/>
        <v>0.66305091317879472</v>
      </c>
      <c r="AL570" s="3">
        <f t="shared" si="1986"/>
        <v>0.83090856408593183</v>
      </c>
      <c r="AM570" s="3">
        <f t="shared" si="1987"/>
        <v>1.2995722050422804E-3</v>
      </c>
      <c r="AN570" s="9">
        <f>AL570*1/((AN569+AN571)/2)</f>
        <v>0.82680586480394325</v>
      </c>
      <c r="AO570" s="21">
        <f t="shared" si="1988"/>
        <v>1.2931554292585519E-3</v>
      </c>
      <c r="AP570" s="58">
        <f t="shared" si="1989"/>
        <v>164.06950000000001</v>
      </c>
      <c r="AQ570" s="58">
        <f t="shared" si="1990"/>
        <v>0.6603</v>
      </c>
      <c r="AR570" s="58">
        <f t="shared" si="1991"/>
        <v>0.40245140016883091</v>
      </c>
      <c r="AS570" s="67">
        <f t="shared" si="1992"/>
        <v>2.4415429615247766E-4</v>
      </c>
      <c r="AT570" s="67">
        <f t="shared" si="1993"/>
        <v>3.6427861666824805E-7</v>
      </c>
      <c r="AU570" s="58">
        <v>0.75</v>
      </c>
      <c r="AV570" s="58">
        <f t="shared" si="1994"/>
        <v>0.375</v>
      </c>
      <c r="AW570" s="58">
        <f t="shared" si="1995"/>
        <v>164.05099999999999</v>
      </c>
      <c r="AX570" s="57">
        <f t="shared" si="1996"/>
        <v>0.7022178805</v>
      </c>
      <c r="AY570" s="47">
        <f t="shared" si="1997"/>
        <v>0.64900666563120957</v>
      </c>
      <c r="AZ570" s="9" t="str">
        <f>Input!B570</f>
        <v>M6_1_14 D</v>
      </c>
      <c r="BA570" s="48">
        <f>Input!E570</f>
        <v>22.8</v>
      </c>
      <c r="BB570" s="58">
        <f t="shared" si="1998"/>
        <v>84.00581257375211</v>
      </c>
      <c r="BC570" s="22">
        <f t="shared" si="1999"/>
        <v>1.0672730244996782</v>
      </c>
      <c r="BD570" s="9">
        <f t="shared" si="2000"/>
        <v>163993</v>
      </c>
      <c r="BE570" s="49">
        <f t="shared" si="2001"/>
        <v>324.50333281560478</v>
      </c>
      <c r="BF570" s="89">
        <f t="shared" si="2002"/>
        <v>0.39561274581149136</v>
      </c>
      <c r="BG570" s="85"/>
      <c r="BH570" s="85"/>
      <c r="BI570" s="85"/>
      <c r="BJ570" s="85"/>
      <c r="BK570" s="85"/>
      <c r="BL570" s="85"/>
      <c r="BM570" s="90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s="155" customFormat="1" ht="15" customHeight="1" x14ac:dyDescent="0.2">
      <c r="A571" s="138">
        <f>Input!A571</f>
        <v>8717</v>
      </c>
      <c r="B571" s="138" t="str">
        <f>Input!B571</f>
        <v>Hu1-13</v>
      </c>
      <c r="C571" s="138">
        <f>Input!O571</f>
        <v>2.0863200577346821</v>
      </c>
      <c r="D571" s="138">
        <f>C571*Input!P571/100</f>
        <v>9.313214184460494E-3</v>
      </c>
      <c r="E571" s="139">
        <f>Input!M571</f>
        <v>2.7686686241291163</v>
      </c>
      <c r="F571" s="140">
        <f>E571*Input!N571/100</f>
        <v>1.9405076512433959E-4</v>
      </c>
      <c r="G571" s="141">
        <f t="shared" si="1977"/>
        <v>381.74402989492256</v>
      </c>
      <c r="H571" s="140">
        <f>G571*Input!L571/100</f>
        <v>1.9760191527050795E-2</v>
      </c>
      <c r="I571" s="138">
        <v>0</v>
      </c>
      <c r="J571" s="142">
        <f>(((C571*$G$4*0.000000001*Input!G571*(234/233))-(I571*0.000000000000001))/Input!F571)*1000000000000</f>
        <v>743.96490785079982</v>
      </c>
      <c r="K571" s="138">
        <f>J571*Input!P571/100</f>
        <v>3.3210170735069631</v>
      </c>
      <c r="L571" s="143">
        <f t="shared" si="1978"/>
        <v>10.288493894103024</v>
      </c>
      <c r="M571" s="144">
        <f>L571*Input!P571/100</f>
        <v>4.5927252108832847E-2</v>
      </c>
      <c r="N571" s="138">
        <v>0</v>
      </c>
      <c r="O571" s="142">
        <f>(((G571*$D$4*0.000000001*Input!G571*(238/236))-(N571*0.000000001))/Input!F571)*1000000</f>
        <v>13.712632164629701</v>
      </c>
      <c r="P571" s="138">
        <f>O571*Input!N571/100</f>
        <v>9.6109254109527902E-4</v>
      </c>
      <c r="Q571" s="145">
        <f t="shared" si="1979"/>
        <v>10.230983611299974</v>
      </c>
      <c r="R571" s="146">
        <f>Q571*Input!N571/100</f>
        <v>7.1707035664906411E-4</v>
      </c>
      <c r="S571" s="144">
        <f>Input!S571*0.0000028263/0.000000000155125</f>
        <v>0.99901541772535196</v>
      </c>
      <c r="T571" s="138">
        <f>S571*Input!T571/100</f>
        <v>8.476430719388528E-4</v>
      </c>
      <c r="U571" s="144">
        <f>S571</f>
        <v>0.99901541772535196</v>
      </c>
      <c r="V571" s="138">
        <f>U571*Input!T571/100</f>
        <v>8.476430719388528E-4</v>
      </c>
      <c r="W571" s="147">
        <v>0</v>
      </c>
      <c r="X571" s="142">
        <f>((($L$4*0.000000001*Input!G571/Input!W571*(232/229))-(W571*0.000000001))/Input!F571)*1000000000</f>
        <v>0.87342801460645059</v>
      </c>
      <c r="Y571" s="142">
        <f>X571*Input!X571/100</f>
        <v>2.7513824102068409E-3</v>
      </c>
      <c r="Z571" s="142">
        <f t="shared" si="1980"/>
        <v>2.1326612982776674E-4</v>
      </c>
      <c r="AA571" s="142">
        <f>Z571*Input!X571/100</f>
        <v>6.7180885944607097E-7</v>
      </c>
      <c r="AB571" s="143">
        <v>0</v>
      </c>
      <c r="AC571" s="143">
        <v>0</v>
      </c>
      <c r="AD571" s="142">
        <f>(((Input!G571*$L$4*0.000000001*Input!U571*(230/229))-((AB571*0.000000000000001)+(Input!G571*AC571*0.000000000000001)))/Input!F571)*1000000000000</f>
        <v>225.55178957569422</v>
      </c>
      <c r="AE571" s="142">
        <f>AD571*Input!V571/100</f>
        <v>0.41545038841613485</v>
      </c>
      <c r="AF571" s="142">
        <f t="shared" si="1981"/>
        <v>10.282573102942717</v>
      </c>
      <c r="AG571" s="142">
        <f>AF571*Input!V571/100</f>
        <v>1.893976987534041E-2</v>
      </c>
      <c r="AH571" s="138">
        <f t="shared" si="1982"/>
        <v>48214.749858530748</v>
      </c>
      <c r="AI571" s="147">
        <f t="shared" si="1983"/>
        <v>175.93964310742251</v>
      </c>
      <c r="AJ571" s="144">
        <f t="shared" si="1984"/>
        <v>-0.98458227464803816</v>
      </c>
      <c r="AK571" s="147">
        <f t="shared" si="1985"/>
        <v>0.8476430719388528</v>
      </c>
      <c r="AL571" s="147">
        <f t="shared" si="1986"/>
        <v>1.0050424762273846</v>
      </c>
      <c r="AM571" s="147">
        <f t="shared" si="1987"/>
        <v>1.85255662811127E-3</v>
      </c>
      <c r="AN571" s="138">
        <f>AF571/Q571</f>
        <v>1.0050424762273846</v>
      </c>
      <c r="AO571" s="142">
        <f t="shared" si="1988"/>
        <v>1.85255662811127E-3</v>
      </c>
      <c r="AP571" s="138" t="str">
        <f t="shared" si="1989"/>
        <v>Out of range</v>
      </c>
      <c r="AQ571" s="138" t="e">
        <f t="shared" si="1990"/>
        <v>#VALUE!</v>
      </c>
      <c r="AR571" s="138" t="e">
        <f t="shared" si="1991"/>
        <v>#VALUE!</v>
      </c>
      <c r="AS571" s="146">
        <f t="shared" si="1992"/>
        <v>2.084512476319651E-5</v>
      </c>
      <c r="AT571" s="146">
        <f t="shared" si="1993"/>
        <v>6.5680402865761129E-8</v>
      </c>
      <c r="AU571" s="138">
        <v>0.75</v>
      </c>
      <c r="AV571" s="138">
        <f t="shared" si="1994"/>
        <v>0.375</v>
      </c>
      <c r="AW571" s="138" t="str">
        <f t="shared" si="1995"/>
        <v>Out of range</v>
      </c>
      <c r="AX571" s="148">
        <f t="shared" si="1996"/>
        <v>0</v>
      </c>
      <c r="AY571" s="148" t="e">
        <f t="shared" si="1997"/>
        <v>#VALUE!</v>
      </c>
      <c r="AZ571" s="138" t="str">
        <f>Input!B571</f>
        <v>Hu1-13</v>
      </c>
      <c r="BA571" s="149">
        <f>Input!E571</f>
        <v>0</v>
      </c>
      <c r="BB571" s="138" t="e">
        <f t="shared" si="1998"/>
        <v>#VALUE!</v>
      </c>
      <c r="BC571" s="144" t="e">
        <f t="shared" si="1999"/>
        <v>#VALUE!</v>
      </c>
      <c r="BD571" s="138" t="e">
        <f t="shared" si="2000"/>
        <v>#VALUE!</v>
      </c>
      <c r="BE571" s="150" t="e">
        <f t="shared" si="2001"/>
        <v>#VALUE!</v>
      </c>
      <c r="BF571" s="151" t="e">
        <f t="shared" si="2002"/>
        <v>#VALUE!</v>
      </c>
      <c r="BG571" s="152"/>
      <c r="BH571" s="152"/>
      <c r="BI571" s="152"/>
      <c r="BJ571" s="152"/>
      <c r="BK571" s="152"/>
      <c r="BL571" s="152"/>
      <c r="BM571" s="156"/>
      <c r="BN571" s="152"/>
      <c r="BO571" s="152"/>
      <c r="BP571" s="152"/>
      <c r="BQ571" s="152"/>
      <c r="BR571" s="152"/>
      <c r="BS571" s="152"/>
      <c r="BT571" s="152"/>
      <c r="BU571" s="152"/>
      <c r="BV571" s="152"/>
      <c r="BW571" s="152"/>
      <c r="BX571" s="152"/>
      <c r="BY571" s="152"/>
      <c r="BZ571" s="152"/>
      <c r="CA571" s="152"/>
      <c r="CB571" s="152"/>
      <c r="CC571" s="152"/>
      <c r="CD571" s="152"/>
      <c r="CE571" s="152"/>
      <c r="CF571" s="152"/>
      <c r="CG571" s="152"/>
      <c r="CH571" s="152"/>
      <c r="CI571" s="152"/>
      <c r="CJ571" s="152"/>
      <c r="CK571" s="152"/>
      <c r="CL571" s="152"/>
      <c r="CM571" s="152"/>
      <c r="CN571" s="152"/>
      <c r="CO571" s="152"/>
      <c r="CP571" s="152"/>
      <c r="CQ571" s="152"/>
      <c r="CR571" s="152"/>
      <c r="CS571" s="152"/>
      <c r="CT571" s="152"/>
      <c r="CU571" s="152"/>
      <c r="CV571" s="152"/>
      <c r="CW571" s="152"/>
      <c r="CX571" s="152"/>
      <c r="CY571" s="152"/>
      <c r="CZ571" s="152"/>
      <c r="DA571" s="152"/>
      <c r="DB571" s="152"/>
      <c r="DC571" s="152"/>
      <c r="DD571" s="152"/>
      <c r="DE571" s="152"/>
    </row>
    <row r="572" spans="1:109" ht="15" customHeight="1" x14ac:dyDescent="0.2">
      <c r="A572" s="9">
        <f>Input!A572</f>
        <v>8821</v>
      </c>
      <c r="B572" s="9" t="str">
        <f>Input!B572</f>
        <v>M6_1_14 E</v>
      </c>
      <c r="C572" s="9">
        <f>Input!O572</f>
        <v>2.6640977320450232</v>
      </c>
      <c r="D572" s="9">
        <f>C572*Input!P572/100</f>
        <v>1.011290147112227E-2</v>
      </c>
      <c r="E572" s="11">
        <f>Input!M572</f>
        <v>3.387356448555662</v>
      </c>
      <c r="F572" s="12">
        <f>E572*Input!N572/100</f>
        <v>2.0326284468535064E-4</v>
      </c>
      <c r="G572" s="13">
        <f t="shared" si="1977"/>
        <v>467.04870712685465</v>
      </c>
      <c r="H572" s="12">
        <f>G572*Input!L572/100</f>
        <v>8.2221731019396047E-2</v>
      </c>
      <c r="I572" s="9">
        <v>0.3</v>
      </c>
      <c r="J572" s="21">
        <f>(((C572*$G$4*0.000000001*Input!G572*(234/233))-(I572*0.000000000000001))/Input!F572)*1000000000000</f>
        <v>175.60077571441363</v>
      </c>
      <c r="K572" s="9">
        <f>J572*Input!P572/100</f>
        <v>0.66657965347590109</v>
      </c>
      <c r="L572" s="14">
        <f t="shared" si="1978"/>
        <v>2.4284310854885396</v>
      </c>
      <c r="M572" s="22">
        <f>L572*Input!P572/100</f>
        <v>9.2183120767511933E-3</v>
      </c>
      <c r="N572" s="9">
        <v>5.0000000000000001E-3</v>
      </c>
      <c r="O572" s="21">
        <f>(((G572*$D$4*0.000000001*Input!G572*(238/236))-(N572*0.000000001))/Input!F572)*1000000</f>
        <v>3.1011031211900293</v>
      </c>
      <c r="P572" s="58">
        <f>O572*Input!N572/100</f>
        <v>1.8608583172416825E-4</v>
      </c>
      <c r="Q572" s="66">
        <f t="shared" si="1979"/>
        <v>2.3137304952789237</v>
      </c>
      <c r="R572" s="67">
        <f>Q572*Input!N572/100</f>
        <v>1.3883848642683264E-4</v>
      </c>
      <c r="S572" s="65">
        <f>Input!S572*0.0000028263/0.000000000155125</f>
        <v>1.0484234523622127</v>
      </c>
      <c r="T572" s="9">
        <f>S572*Input!T572/100</f>
        <v>7.7845955641096267E-4</v>
      </c>
      <c r="U572" s="9">
        <f>S572*1/((U571+U573)/2)</f>
        <v>1.0498498617448204</v>
      </c>
      <c r="V572" s="9">
        <f>U572*Input!T572/100</f>
        <v>7.7951867237478756E-4</v>
      </c>
      <c r="W572" s="3">
        <v>3.0000000000000001E-3</v>
      </c>
      <c r="X572" s="21">
        <f>((($L$4*0.000000001*Input!G572/Input!W572*(232/229))-(W572*0.000000001))/Input!F572)*1000000000</f>
        <v>0.3618757835655978</v>
      </c>
      <c r="Y572" s="21">
        <f>X572*Input!X572/100</f>
        <v>7.1701442836861193E-4</v>
      </c>
      <c r="Z572" s="21">
        <f t="shared" si="1980"/>
        <v>8.8359712018396282E-5</v>
      </c>
      <c r="AA572" s="21">
        <f>Z572*Input!X572/100</f>
        <v>1.7507440752028408E-7</v>
      </c>
      <c r="AB572" s="14">
        <v>0.05</v>
      </c>
      <c r="AC572" s="14">
        <v>0</v>
      </c>
      <c r="AD572" s="21">
        <f>(((Input!G572*$L$4*0.000000001*Input!U572*(230/229))-((AB572*0.000000000000001)+(Input!G572*AC572*0.000000000000001)))/Input!F572)*1000000000000</f>
        <v>42.036306291108829</v>
      </c>
      <c r="AE572" s="21">
        <f>AD572*Input!V572/100</f>
        <v>8.8501093169319797E-2</v>
      </c>
      <c r="AF572" s="21">
        <f t="shared" si="1981"/>
        <v>1.9163731452946824</v>
      </c>
      <c r="AG572" s="21">
        <f>AF572*Input!V572/100</f>
        <v>4.0346341827559602E-3</v>
      </c>
      <c r="AH572" s="9">
        <f t="shared" si="1982"/>
        <v>21688.313616229283</v>
      </c>
      <c r="AI572" s="3">
        <f t="shared" si="1983"/>
        <v>62.702755309080239</v>
      </c>
      <c r="AJ572" s="22">
        <f t="shared" si="1984"/>
        <v>49.849861744820423</v>
      </c>
      <c r="AK572" s="3">
        <f t="shared" si="1985"/>
        <v>0.77951867237478756</v>
      </c>
      <c r="AL572" s="3">
        <f t="shared" si="1986"/>
        <v>0.82826117787052844</v>
      </c>
      <c r="AM572" s="3">
        <f t="shared" si="1987"/>
        <v>1.7444869385459484E-3</v>
      </c>
      <c r="AN572" s="9">
        <f>AL572*1/((AN571+AN573)/2)</f>
        <v>0.82353174679966834</v>
      </c>
      <c r="AO572" s="21">
        <f t="shared" si="1988"/>
        <v>1.7345257922912359E-3</v>
      </c>
      <c r="AP572" s="58">
        <f t="shared" si="1989"/>
        <v>163.85069999999999</v>
      </c>
      <c r="AQ572" s="58">
        <f t="shared" si="1990"/>
        <v>0.84099999999999997</v>
      </c>
      <c r="AR572" s="58">
        <f t="shared" si="1991"/>
        <v>0.51327214348184047</v>
      </c>
      <c r="AS572" s="67">
        <f t="shared" si="1992"/>
        <v>3.8189284447212329E-5</v>
      </c>
      <c r="AT572" s="67">
        <f t="shared" si="1993"/>
        <v>7.5702281393927878E-8</v>
      </c>
      <c r="AU572" s="58">
        <v>0.75</v>
      </c>
      <c r="AV572" s="58">
        <f t="shared" si="1994"/>
        <v>0.375</v>
      </c>
      <c r="AW572" s="58">
        <f t="shared" si="1995"/>
        <v>163.84780000000001</v>
      </c>
      <c r="AX572" s="57">
        <f t="shared" si="1996"/>
        <v>0.77394480450000003</v>
      </c>
      <c r="AY572" s="47">
        <f t="shared" si="1997"/>
        <v>0.85326580218565085</v>
      </c>
      <c r="AZ572" s="9" t="str">
        <f>Input!B572</f>
        <v>M6_1_14 E</v>
      </c>
      <c r="BA572" s="48">
        <f>Input!E572</f>
        <v>28.6</v>
      </c>
      <c r="BB572" s="58">
        <f t="shared" si="1998"/>
        <v>79.209699528837163</v>
      </c>
      <c r="BC572" s="22">
        <f t="shared" si="1999"/>
        <v>1.2506877145894286</v>
      </c>
      <c r="BD572" s="9">
        <f t="shared" si="2000"/>
        <v>163789.80000000002</v>
      </c>
      <c r="BE572" s="49">
        <f t="shared" si="2001"/>
        <v>426.63290109282542</v>
      </c>
      <c r="BF572" s="89">
        <f t="shared" si="2002"/>
        <v>0.52076732320217345</v>
      </c>
      <c r="BG572" s="85"/>
      <c r="BH572" s="85"/>
      <c r="BI572" s="85"/>
      <c r="BJ572" s="85"/>
      <c r="BK572" s="85"/>
      <c r="BL572" s="85"/>
      <c r="BM572" s="90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  <c r="CM572" s="85"/>
      <c r="CN572" s="85"/>
      <c r="CO572" s="85"/>
      <c r="CP572" s="85"/>
      <c r="CQ572" s="85"/>
      <c r="CR572" s="85"/>
      <c r="CS572" s="85"/>
      <c r="CT572" s="85"/>
      <c r="CU572" s="85"/>
      <c r="CV572" s="85"/>
      <c r="CW572" s="85"/>
      <c r="CX572" s="85"/>
      <c r="CY572" s="85"/>
      <c r="CZ572" s="85"/>
      <c r="DA572" s="85"/>
      <c r="DB572" s="85"/>
      <c r="DC572" s="85"/>
      <c r="DD572" s="85"/>
      <c r="DE572" s="85"/>
    </row>
    <row r="573" spans="1:109" s="155" customFormat="1" ht="15" customHeight="1" x14ac:dyDescent="0.2">
      <c r="A573" s="138">
        <f>Input!A573</f>
        <v>8717</v>
      </c>
      <c r="B573" s="138" t="str">
        <f>Input!B573</f>
        <v>Hu1-13</v>
      </c>
      <c r="C573" s="138">
        <f>Input!O573</f>
        <v>2.0977726844305677</v>
      </c>
      <c r="D573" s="138">
        <f>C573*Input!P573/100</f>
        <v>1.7944484015990678E-2</v>
      </c>
      <c r="E573" s="139">
        <f>Input!M573</f>
        <v>2.7694718543674388</v>
      </c>
      <c r="F573" s="140">
        <f>E573*Input!N573/100</f>
        <v>2.3210059058577777E-4</v>
      </c>
      <c r="G573" s="141">
        <f t="shared" si="1977"/>
        <v>381.85477928018247</v>
      </c>
      <c r="H573" s="140">
        <f>G573*Input!L573/100</f>
        <v>4.4907649466602063E-2</v>
      </c>
      <c r="I573" s="138">
        <v>0</v>
      </c>
      <c r="J573" s="142">
        <f>(((C573*$G$4*0.000000001*Input!G573*(234/233))-(I573*0.000000000000001))/Input!F573)*1000000000000</f>
        <v>748.04882217298939</v>
      </c>
      <c r="K573" s="138">
        <f>J573*Input!P573/100</f>
        <v>6.3988582901714999</v>
      </c>
      <c r="L573" s="143">
        <f t="shared" si="1978"/>
        <v>10.344971460617913</v>
      </c>
      <c r="M573" s="144">
        <f>L573*Input!P573/100</f>
        <v>8.8491558879902094E-2</v>
      </c>
      <c r="N573" s="138">
        <v>0</v>
      </c>
      <c r="O573" s="142">
        <f>(((G573*$D$4*0.000000001*Input!G573*(238/236))-(N573*0.000000001))/Input!F573)*1000000</f>
        <v>13.716610394709543</v>
      </c>
      <c r="P573" s="138">
        <f>O573*Input!N573/100</f>
        <v>1.1495453071409751E-3</v>
      </c>
      <c r="Q573" s="145">
        <f t="shared" si="1979"/>
        <v>10.233951765499706</v>
      </c>
      <c r="R573" s="146">
        <f>Q573*Input!N573/100</f>
        <v>8.5767481083189295E-4</v>
      </c>
      <c r="S573" s="144">
        <f>Input!S573*0.0000028263/0.000000000155125</f>
        <v>0.99826722347014796</v>
      </c>
      <c r="T573" s="138">
        <f>S573*Input!T573/100</f>
        <v>1.8021207312386137E-3</v>
      </c>
      <c r="U573" s="144">
        <f>S573</f>
        <v>0.99826722347014796</v>
      </c>
      <c r="V573" s="138">
        <f>U573*Input!T573/100</f>
        <v>1.8021207312386137E-3</v>
      </c>
      <c r="W573" s="147">
        <v>0</v>
      </c>
      <c r="X573" s="142">
        <f>((($L$4*0.000000001*Input!G573/Input!W573*(232/229))-(W573*0.000000001))/Input!F573)*1000000000</f>
        <v>0.88581314411574152</v>
      </c>
      <c r="Y573" s="142">
        <f>X573*Input!X573/100</f>
        <v>3.9031854367627657E-3</v>
      </c>
      <c r="Z573" s="142">
        <f t="shared" si="1980"/>
        <v>2.1629022407902823E-4</v>
      </c>
      <c r="AA573" s="142">
        <f>Z573*Input!X573/100</f>
        <v>9.5304620206573866E-7</v>
      </c>
      <c r="AB573" s="143">
        <v>0</v>
      </c>
      <c r="AC573" s="143">
        <v>0</v>
      </c>
      <c r="AD573" s="142">
        <f>(((Input!G573*$L$4*0.000000001*Input!U573*(230/229))-((AB573*0.000000000000001)+(Input!G573*AC573*0.000000000000001)))/Input!F573)*1000000000000</f>
        <v>225.93167896899806</v>
      </c>
      <c r="AE573" s="142">
        <f>AD573*Input!V573/100</f>
        <v>0.64518953649598043</v>
      </c>
      <c r="AF573" s="142">
        <f t="shared" si="1981"/>
        <v>10.299891699549855</v>
      </c>
      <c r="AG573" s="142">
        <f>AF573*Input!V573/100</f>
        <v>2.9413238470658354E-2</v>
      </c>
      <c r="AH573" s="138">
        <f t="shared" si="1982"/>
        <v>47620.699194368004</v>
      </c>
      <c r="AI573" s="147">
        <f t="shared" si="1983"/>
        <v>250.04576962346522</v>
      </c>
      <c r="AJ573" s="144">
        <f t="shared" si="1984"/>
        <v>-1.7327765298520426</v>
      </c>
      <c r="AK573" s="147">
        <f t="shared" si="1985"/>
        <v>1.8021207312386136</v>
      </c>
      <c r="AL573" s="147">
        <f t="shared" si="1986"/>
        <v>1.006443252378074</v>
      </c>
      <c r="AM573" s="147">
        <f t="shared" si="1987"/>
        <v>2.8753215528398643E-3</v>
      </c>
      <c r="AN573" s="138">
        <f>AF573/Q573</f>
        <v>1.006443252378074</v>
      </c>
      <c r="AO573" s="142">
        <f t="shared" si="1988"/>
        <v>2.8753215528398643E-3</v>
      </c>
      <c r="AP573" s="138" t="str">
        <f t="shared" si="1989"/>
        <v>Out of range</v>
      </c>
      <c r="AQ573" s="138" t="e">
        <f t="shared" si="1990"/>
        <v>#VALUE!</v>
      </c>
      <c r="AR573" s="138" t="e">
        <f t="shared" si="1991"/>
        <v>#VALUE!</v>
      </c>
      <c r="AS573" s="146">
        <f t="shared" si="1992"/>
        <v>2.1134575287737557E-5</v>
      </c>
      <c r="AT573" s="146">
        <f t="shared" si="1993"/>
        <v>9.3142765270903831E-8</v>
      </c>
      <c r="AU573" s="138">
        <v>0.75</v>
      </c>
      <c r="AV573" s="138">
        <f t="shared" si="1994"/>
        <v>0.375</v>
      </c>
      <c r="AW573" s="138" t="str">
        <f t="shared" si="1995"/>
        <v>Out of range</v>
      </c>
      <c r="AX573" s="148">
        <f t="shared" si="1996"/>
        <v>0</v>
      </c>
      <c r="AY573" s="148" t="e">
        <f t="shared" si="1997"/>
        <v>#VALUE!</v>
      </c>
      <c r="AZ573" s="138" t="str">
        <f>Input!B573</f>
        <v>Hu1-13</v>
      </c>
      <c r="BA573" s="149">
        <f>Input!E573</f>
        <v>0</v>
      </c>
      <c r="BB573" s="138" t="e">
        <f t="shared" si="1998"/>
        <v>#VALUE!</v>
      </c>
      <c r="BC573" s="144" t="e">
        <f t="shared" si="1999"/>
        <v>#VALUE!</v>
      </c>
      <c r="BD573" s="138" t="e">
        <f t="shared" si="2000"/>
        <v>#VALUE!</v>
      </c>
      <c r="BE573" s="150" t="e">
        <f t="shared" si="2001"/>
        <v>#VALUE!</v>
      </c>
      <c r="BF573" s="151" t="e">
        <f t="shared" si="2002"/>
        <v>#VALUE!</v>
      </c>
      <c r="BG573" s="152"/>
      <c r="BH573" s="152"/>
      <c r="BI573" s="152"/>
      <c r="BJ573" s="152"/>
      <c r="BK573" s="152"/>
      <c r="BL573" s="152"/>
      <c r="BM573" s="156"/>
      <c r="BN573" s="152"/>
      <c r="BO573" s="152"/>
      <c r="BP573" s="152"/>
      <c r="BQ573" s="152"/>
      <c r="BR573" s="152"/>
      <c r="BS573" s="152"/>
      <c r="BT573" s="152"/>
      <c r="BU573" s="152"/>
      <c r="BV573" s="152"/>
      <c r="BW573" s="152"/>
      <c r="BX573" s="152"/>
      <c r="BY573" s="152"/>
      <c r="BZ573" s="152"/>
      <c r="CA573" s="152"/>
      <c r="CB573" s="152"/>
      <c r="CC573" s="152"/>
      <c r="CD573" s="152"/>
      <c r="CE573" s="152"/>
      <c r="CF573" s="152"/>
      <c r="CG573" s="152"/>
      <c r="CH573" s="152"/>
      <c r="CI573" s="152"/>
      <c r="CJ573" s="152"/>
      <c r="CK573" s="152"/>
      <c r="CL573" s="152"/>
      <c r="CM573" s="152"/>
      <c r="CN573" s="152"/>
      <c r="CO573" s="152"/>
      <c r="CP573" s="152"/>
      <c r="CQ573" s="152"/>
      <c r="CR573" s="152"/>
      <c r="CS573" s="152"/>
      <c r="CT573" s="152"/>
      <c r="CU573" s="152"/>
      <c r="CV573" s="152"/>
      <c r="CW573" s="152"/>
      <c r="CX573" s="152"/>
      <c r="CY573" s="152"/>
      <c r="CZ573" s="152"/>
      <c r="DA573" s="152"/>
      <c r="DB573" s="152"/>
      <c r="DC573" s="152"/>
      <c r="DD573" s="152"/>
      <c r="DE573" s="152"/>
    </row>
    <row r="574" spans="1:109" ht="15" customHeight="1" x14ac:dyDescent="0.2">
      <c r="A574" s="9">
        <f>Input!A574</f>
        <v>8822</v>
      </c>
      <c r="B574" s="9" t="str">
        <f>Input!B574</f>
        <v>M6_1_14 F</v>
      </c>
      <c r="C574" s="9">
        <f>Input!O574</f>
        <v>2.3654581486036852</v>
      </c>
      <c r="D574" s="9">
        <f>C574*Input!P574/100</f>
        <v>8.976355524140469E-3</v>
      </c>
      <c r="E574" s="11">
        <f>Input!M574</f>
        <v>2.9443115541853979</v>
      </c>
      <c r="F574" s="12">
        <f>E574*Input!N574/100</f>
        <v>2.045101426392397E-4</v>
      </c>
      <c r="G574" s="13">
        <f t="shared" si="1977"/>
        <v>405.96167709108266</v>
      </c>
      <c r="H574" s="12">
        <f>G574*Input!L574/100</f>
        <v>7.3152138606027914E-2</v>
      </c>
      <c r="I574" s="9">
        <v>0.3</v>
      </c>
      <c r="J574" s="21">
        <f>(((C574*$G$4*0.000000001*Input!G574*(234/233))-(I574*0.000000000000001))/Input!F574)*1000000000000</f>
        <v>159.94617484989868</v>
      </c>
      <c r="K574" s="9">
        <f>J574*Input!P574/100</f>
        <v>0.60695799290574204</v>
      </c>
      <c r="L574" s="14">
        <f t="shared" si="1978"/>
        <v>2.2119393347224099</v>
      </c>
      <c r="M574" s="22">
        <f>L574*Input!P574/100</f>
        <v>8.393787849520596E-3</v>
      </c>
      <c r="N574" s="9">
        <v>5.0000000000000001E-3</v>
      </c>
      <c r="O574" s="21">
        <f>(((G574*$D$4*0.000000001*Input!G574*(238/236))-(N574*0.000000001))/Input!F574)*1000000</f>
        <v>2.7651658204263572</v>
      </c>
      <c r="P574" s="58">
        <f>O574*Input!N574/100</f>
        <v>1.9206678571521027E-4</v>
      </c>
      <c r="Q574" s="66">
        <f t="shared" si="1979"/>
        <v>2.0630879507058424</v>
      </c>
      <c r="R574" s="67">
        <f>Q574*Input!N574/100</f>
        <v>1.4330087129413234E-4</v>
      </c>
      <c r="S574" s="65">
        <f>Input!S574*0.0000028263/0.000000000155125</f>
        <v>1.0640521438800403</v>
      </c>
      <c r="T574" s="9">
        <f>S574*Input!T574/100</f>
        <v>9.0545392981089697E-4</v>
      </c>
      <c r="U574" s="9">
        <f>S574*1/((U573+U575)/2)</f>
        <v>1.0650986426003093</v>
      </c>
      <c r="V574" s="9">
        <f>U574*Input!T574/100</f>
        <v>9.063444466753753E-4</v>
      </c>
      <c r="W574" s="3">
        <v>3.0000000000000001E-3</v>
      </c>
      <c r="X574" s="21">
        <f>((($L$4*0.000000001*Input!G574/Input!W574*(232/229))-(W574*0.000000001))/Input!F574)*1000000000</f>
        <v>0.67537608773046109</v>
      </c>
      <c r="Y574" s="21">
        <f>X574*Input!X574/100</f>
        <v>1.4338051390221109E-3</v>
      </c>
      <c r="Z574" s="21">
        <f t="shared" si="1980"/>
        <v>1.6490751613158747E-4</v>
      </c>
      <c r="AA574" s="21">
        <f>Z574*Input!X574/100</f>
        <v>3.5009418957575798E-7</v>
      </c>
      <c r="AB574" s="14">
        <v>0.05</v>
      </c>
      <c r="AC574" s="14">
        <v>0</v>
      </c>
      <c r="AD574" s="21">
        <f>(((Input!G574*$L$4*0.000000001*Input!U574*(230/229))-((AB574*0.000000000000001)+(Input!G574*AC574*0.000000000000001)))/Input!F574)*1000000000000</f>
        <v>38.368378823184443</v>
      </c>
      <c r="AE574" s="21">
        <f>AD574*Input!V574/100</f>
        <v>8.2735122260995886E-2</v>
      </c>
      <c r="AF574" s="21">
        <f t="shared" si="1981"/>
        <v>1.7491577470210771</v>
      </c>
      <c r="AG574" s="21">
        <f>AF574*Input!V574/100</f>
        <v>3.7717720813919427E-3</v>
      </c>
      <c r="AH574" s="9">
        <f t="shared" si="1982"/>
        <v>10606.901298697276</v>
      </c>
      <c r="AI574" s="3">
        <f t="shared" si="1983"/>
        <v>32.096699903858124</v>
      </c>
      <c r="AJ574" s="22">
        <f t="shared" si="1984"/>
        <v>65.09864260030929</v>
      </c>
      <c r="AK574" s="3">
        <f t="shared" si="1985"/>
        <v>0.90634444667537528</v>
      </c>
      <c r="AL574" s="3">
        <f t="shared" si="1986"/>
        <v>0.84783479367548986</v>
      </c>
      <c r="AM574" s="3">
        <f t="shared" si="1987"/>
        <v>1.8291650459756393E-3</v>
      </c>
      <c r="AN574" s="9">
        <f>AL574*1/((AN573+AN575)/2)</f>
        <v>0.84249244382280053</v>
      </c>
      <c r="AO574" s="21">
        <f t="shared" si="1988"/>
        <v>1.8176391688981615E-3</v>
      </c>
      <c r="AP574" s="58">
        <f t="shared" si="1989"/>
        <v>165.96530000000001</v>
      </c>
      <c r="AQ574" s="58">
        <f t="shared" si="1990"/>
        <v>0.96819999999999995</v>
      </c>
      <c r="AR574" s="58">
        <f t="shared" si="1991"/>
        <v>0.58337495850036114</v>
      </c>
      <c r="AS574" s="67">
        <f t="shared" si="1992"/>
        <v>7.9932373253970015E-5</v>
      </c>
      <c r="AT574" s="67">
        <f t="shared" si="1993"/>
        <v>1.6978506489233868E-7</v>
      </c>
      <c r="AU574" s="58">
        <v>0.75</v>
      </c>
      <c r="AV574" s="58">
        <f t="shared" si="1994"/>
        <v>0.375</v>
      </c>
      <c r="AW574" s="58">
        <f t="shared" si="1995"/>
        <v>165.95939999999999</v>
      </c>
      <c r="AX574" s="57">
        <f t="shared" si="1996"/>
        <v>0.80361783590000002</v>
      </c>
      <c r="AY574" s="47">
        <f t="shared" si="1997"/>
        <v>0.90761185722739379</v>
      </c>
      <c r="AZ574" s="9" t="str">
        <f>Input!B574</f>
        <v>M6_1_14 F</v>
      </c>
      <c r="BA574" s="48">
        <f>Input!E574</f>
        <v>33.799999999999997</v>
      </c>
      <c r="BB574" s="58">
        <f t="shared" si="1998"/>
        <v>104.0586570478994</v>
      </c>
      <c r="BC574" s="22">
        <f t="shared" si="1999"/>
        <v>1.4679218338213655</v>
      </c>
      <c r="BD574" s="9">
        <f t="shared" si="2000"/>
        <v>165901.4</v>
      </c>
      <c r="BE574" s="49">
        <f t="shared" si="2001"/>
        <v>453.80592861369689</v>
      </c>
      <c r="BF574" s="89">
        <f t="shared" si="2002"/>
        <v>0.54688788777700681</v>
      </c>
      <c r="BG574" s="85"/>
      <c r="BH574" s="85"/>
      <c r="BI574" s="85"/>
      <c r="BJ574" s="85"/>
      <c r="BK574" s="85"/>
      <c r="BL574" s="85"/>
      <c r="BM574" s="90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s="155" customFormat="1" ht="15" customHeight="1" x14ac:dyDescent="0.2">
      <c r="A575" s="138">
        <f>Input!A575</f>
        <v>8717</v>
      </c>
      <c r="B575" s="138" t="str">
        <f>Input!B575</f>
        <v>Hu1-13</v>
      </c>
      <c r="C575" s="138">
        <f>Input!O575</f>
        <v>2.11363250323343</v>
      </c>
      <c r="D575" s="138">
        <f>C575*Input!P575/100</f>
        <v>1.300082251144344E-2</v>
      </c>
      <c r="E575" s="139">
        <f>Input!M575</f>
        <v>2.7690419949055731</v>
      </c>
      <c r="F575" s="140">
        <f>E575*Input!N575/100</f>
        <v>2.4653713866447982E-4</v>
      </c>
      <c r="G575" s="141">
        <f t="shared" si="1977"/>
        <v>381.79551025758042</v>
      </c>
      <c r="H575" s="140">
        <f>G575*Input!L575/100</f>
        <v>4.1114578921387909E-2</v>
      </c>
      <c r="I575" s="138">
        <v>0</v>
      </c>
      <c r="J575" s="142">
        <f>(((C575*$G$4*0.000000001*Input!G575*(234/233))-(I575*0.000000000000001))/Input!F575)*1000000000000</f>
        <v>753.70430565955155</v>
      </c>
      <c r="K575" s="138">
        <f>J575*Input!P575/100</f>
        <v>4.6359884648823302</v>
      </c>
      <c r="L575" s="143">
        <f t="shared" si="1978"/>
        <v>10.423182686316432</v>
      </c>
      <c r="M575" s="144">
        <f>L575*Input!P575/100</f>
        <v>6.4112350610547181E-2</v>
      </c>
      <c r="N575" s="138">
        <v>0</v>
      </c>
      <c r="O575" s="142">
        <f>(((G575*$D$4*0.000000001*Input!G575*(238/236))-(N575*0.000000001))/Input!F575)*1000000</f>
        <v>13.714481391393045</v>
      </c>
      <c r="P575" s="138">
        <f>O575*Input!N575/100</f>
        <v>1.2210464870961969E-3</v>
      </c>
      <c r="Q575" s="145">
        <f t="shared" si="1979"/>
        <v>10.232363317871419</v>
      </c>
      <c r="R575" s="146">
        <f>Q575*Input!N575/100</f>
        <v>9.1102178255314905E-4</v>
      </c>
      <c r="S575" s="144">
        <f>Input!S575*0.0000028263/0.000000000155125</f>
        <v>0.99976770272652027</v>
      </c>
      <c r="T575" s="138">
        <f>S575*Input!T575/100</f>
        <v>1.4026881578276687E-3</v>
      </c>
      <c r="U575" s="144">
        <f>S575</f>
        <v>0.99976770272652027</v>
      </c>
      <c r="V575" s="138">
        <f>U575*Input!T575/100</f>
        <v>1.4026881578276687E-3</v>
      </c>
      <c r="W575" s="147">
        <v>0</v>
      </c>
      <c r="X575" s="142">
        <f>((($L$4*0.000000001*Input!G575/Input!W575*(232/229))-(W575*0.000000001))/Input!F575)*1000000000</f>
        <v>0.87861448702635769</v>
      </c>
      <c r="Y575" s="142">
        <f>X575*Input!X575/100</f>
        <v>3.6581152093996378E-3</v>
      </c>
      <c r="Z575" s="142">
        <f t="shared" si="1980"/>
        <v>2.1453251799250907E-4</v>
      </c>
      <c r="AA575" s="142">
        <f>Z575*Input!X575/100</f>
        <v>8.9320706472218239E-7</v>
      </c>
      <c r="AB575" s="143">
        <v>0</v>
      </c>
      <c r="AC575" s="143">
        <v>0</v>
      </c>
      <c r="AD575" s="142">
        <f>(((Input!G575*$L$4*0.000000001*Input!U575*(230/229))-((AB575*0.000000000000001)+(Input!G575*AC575*0.000000000000001)))/Input!F575)*1000000000000</f>
        <v>225.85076622891722</v>
      </c>
      <c r="AE575" s="142">
        <f>AD575*Input!V575/100</f>
        <v>0.55713223634615683</v>
      </c>
      <c r="AF575" s="142">
        <f t="shared" si="1981"/>
        <v>10.296203007181662</v>
      </c>
      <c r="AG575" s="142">
        <f>AF575*Input!V575/100</f>
        <v>2.5398836156486238E-2</v>
      </c>
      <c r="AH575" s="138">
        <f t="shared" si="1982"/>
        <v>47993.670626385778</v>
      </c>
      <c r="AI575" s="147">
        <f t="shared" si="1983"/>
        <v>232.26134306228121</v>
      </c>
      <c r="AJ575" s="144">
        <f t="shared" si="1984"/>
        <v>-0.23229727347973128</v>
      </c>
      <c r="AK575" s="147">
        <f t="shared" si="1985"/>
        <v>1.4026881578276686</v>
      </c>
      <c r="AL575" s="147">
        <f t="shared" si="1986"/>
        <v>1.0062389975147523</v>
      </c>
      <c r="AM575" s="147">
        <f t="shared" si="1987"/>
        <v>2.4838224610318231E-3</v>
      </c>
      <c r="AN575" s="138">
        <f>AF575/Q575</f>
        <v>1.0062389975147523</v>
      </c>
      <c r="AO575" s="142">
        <f t="shared" si="1988"/>
        <v>2.4838224610318231E-3</v>
      </c>
      <c r="AP575" s="138" t="str">
        <f t="shared" si="1989"/>
        <v>Out of range</v>
      </c>
      <c r="AQ575" s="138" t="e">
        <f t="shared" si="1990"/>
        <v>#VALUE!</v>
      </c>
      <c r="AR575" s="138" t="e">
        <f t="shared" si="1991"/>
        <v>#VALUE!</v>
      </c>
      <c r="AS575" s="146">
        <f t="shared" si="1992"/>
        <v>2.0966077076037314E-5</v>
      </c>
      <c r="AT575" s="146">
        <f t="shared" si="1993"/>
        <v>8.7312308898311938E-8</v>
      </c>
      <c r="AU575" s="138">
        <v>0.75</v>
      </c>
      <c r="AV575" s="138">
        <f t="shared" si="1994"/>
        <v>0.375</v>
      </c>
      <c r="AW575" s="138" t="str">
        <f t="shared" si="1995"/>
        <v>Out of range</v>
      </c>
      <c r="AX575" s="148">
        <f t="shared" si="1996"/>
        <v>0</v>
      </c>
      <c r="AY575" s="148" t="e">
        <f t="shared" si="1997"/>
        <v>#VALUE!</v>
      </c>
      <c r="AZ575" s="138" t="str">
        <f>Input!B575</f>
        <v>Hu1-13</v>
      </c>
      <c r="BA575" s="149">
        <f>Input!E575</f>
        <v>0</v>
      </c>
      <c r="BB575" s="138" t="e">
        <f t="shared" si="1998"/>
        <v>#VALUE!</v>
      </c>
      <c r="BC575" s="144" t="e">
        <f t="shared" si="1999"/>
        <v>#VALUE!</v>
      </c>
      <c r="BD575" s="138" t="e">
        <f t="shared" si="2000"/>
        <v>#VALUE!</v>
      </c>
      <c r="BE575" s="150" t="e">
        <f t="shared" si="2001"/>
        <v>#VALUE!</v>
      </c>
      <c r="BF575" s="151" t="e">
        <f t="shared" si="2002"/>
        <v>#VALUE!</v>
      </c>
      <c r="BG575" s="152"/>
      <c r="BH575" s="152"/>
      <c r="BI575" s="152"/>
      <c r="BJ575" s="152"/>
      <c r="BK575" s="152"/>
      <c r="BL575" s="152"/>
      <c r="BM575" s="156"/>
      <c r="BN575" s="152"/>
      <c r="BO575" s="152"/>
      <c r="BP575" s="152"/>
      <c r="BQ575" s="152"/>
      <c r="BR575" s="152"/>
      <c r="BS575" s="152"/>
      <c r="BT575" s="152"/>
      <c r="BU575" s="152"/>
      <c r="BV575" s="152"/>
      <c r="BW575" s="152"/>
      <c r="BX575" s="152"/>
      <c r="BY575" s="152"/>
      <c r="BZ575" s="152"/>
      <c r="CA575" s="152"/>
      <c r="CB575" s="152"/>
      <c r="CC575" s="152"/>
      <c r="CD575" s="152"/>
      <c r="CE575" s="152"/>
      <c r="CF575" s="152"/>
      <c r="CG575" s="152"/>
      <c r="CH575" s="152"/>
      <c r="CI575" s="152"/>
      <c r="CJ575" s="152"/>
      <c r="CK575" s="152"/>
      <c r="CL575" s="152"/>
      <c r="CM575" s="152"/>
      <c r="CN575" s="152"/>
      <c r="CO575" s="152"/>
      <c r="CP575" s="152"/>
      <c r="CQ575" s="152"/>
      <c r="CR575" s="152"/>
      <c r="CS575" s="152"/>
      <c r="CT575" s="152"/>
      <c r="CU575" s="152"/>
      <c r="CV575" s="152"/>
      <c r="CW575" s="152"/>
      <c r="CX575" s="152"/>
      <c r="CY575" s="152"/>
      <c r="CZ575" s="152"/>
      <c r="DA575" s="152"/>
      <c r="DB575" s="152"/>
      <c r="DC575" s="152"/>
      <c r="DD575" s="152"/>
      <c r="DE575" s="152"/>
    </row>
    <row r="576" spans="1:109" x14ac:dyDescent="0.2">
      <c r="A576" s="85"/>
      <c r="B576" s="85"/>
      <c r="C576" s="85"/>
      <c r="D576" s="85"/>
      <c r="E576" s="86"/>
      <c r="F576" s="85"/>
      <c r="G576" s="87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  <c r="BB576" s="85"/>
      <c r="BC576" s="85"/>
      <c r="BD576" s="85"/>
      <c r="BE576" s="85"/>
      <c r="BF576" s="88"/>
      <c r="BG576" s="85"/>
      <c r="BH576" s="85"/>
      <c r="BI576" s="85"/>
      <c r="BJ576" s="85"/>
      <c r="BK576" s="85"/>
      <c r="BL576" s="85"/>
      <c r="BM576" s="85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s="155" customFormat="1" ht="15" customHeight="1" x14ac:dyDescent="0.2">
      <c r="A577" s="138">
        <f>Input!A577</f>
        <v>8717</v>
      </c>
      <c r="B577" s="138" t="str">
        <f>Input!B577</f>
        <v>Hu1-13</v>
      </c>
      <c r="C577" s="138">
        <f>Input!O577</f>
        <v>2.0988424853935377</v>
      </c>
      <c r="D577" s="138">
        <f>C577*Input!P577/100</f>
        <v>8.193176657045869E-3</v>
      </c>
      <c r="E577" s="139">
        <f>Input!M577</f>
        <v>2.768858254375957</v>
      </c>
      <c r="F577" s="140">
        <f>E577*Input!N577/100</f>
        <v>1.9005859549301718E-4</v>
      </c>
      <c r="G577" s="141">
        <f t="shared" ref="G577:G585" si="2003">E577*137.88</f>
        <v>381.77017611335697</v>
      </c>
      <c r="H577" s="140">
        <f>G577*Input!L577/100</f>
        <v>2.3922147157080156E-2</v>
      </c>
      <c r="I577" s="138">
        <v>0</v>
      </c>
      <c r="J577" s="142">
        <f>(((C577*$G$4*0.000000001*Input!G577*(234/233))-(I577*0.000000000000001))/Input!F577)*1000000000000</f>
        <v>748.43030456917495</v>
      </c>
      <c r="K577" s="138">
        <f>J577*Input!P577/100</f>
        <v>2.9216207235637923</v>
      </c>
      <c r="L577" s="143">
        <f t="shared" ref="L577:L585" si="2004">(J577/234)*602200000000*0.0000028263/(365.2425*24*60)</f>
        <v>10.350247084861</v>
      </c>
      <c r="M577" s="144">
        <f>L577*Input!P577/100</f>
        <v>4.040389090677271E-2</v>
      </c>
      <c r="N577" s="138">
        <v>0</v>
      </c>
      <c r="O577" s="142">
        <f>(((G577*$D$4*0.000000001*Input!G577*(238/236))-(N577*0.000000001))/Input!F577)*1000000</f>
        <v>13.713571363275415</v>
      </c>
      <c r="P577" s="138">
        <f>O577*Input!N577/100</f>
        <v>9.4132016630978132E-4</v>
      </c>
      <c r="Q577" s="145">
        <f t="shared" ref="Q577:Q585" si="2005">(O577/238.05)*602200000000000000*0.00000000015512/(365.2425*24*60)</f>
        <v>10.231684346639234</v>
      </c>
      <c r="R577" s="146">
        <f>Q577*Input!N577/100</f>
        <v>7.0231820403837133E-4</v>
      </c>
      <c r="S577" s="144">
        <f>Input!S577*0.0000028263/0.000000000155125</f>
        <v>1.0004282168430532</v>
      </c>
      <c r="T577" s="138">
        <f>S577*Input!T577/100</f>
        <v>1.0689901308574032E-3</v>
      </c>
      <c r="U577" s="144">
        <f>S577</f>
        <v>1.0004282168430532</v>
      </c>
      <c r="V577" s="138">
        <f>U577*Input!T577/100</f>
        <v>1.0689901308574032E-3</v>
      </c>
      <c r="W577" s="147">
        <v>0</v>
      </c>
      <c r="X577" s="142">
        <f>((($L$4*0.000000001*Input!G577/Input!W577*(232/229))-(W577*0.000000001))/Input!F577)*1000000000</f>
        <v>0.89217963373538833</v>
      </c>
      <c r="Y577" s="142">
        <f>X577*Input!X577/100</f>
        <v>2.7661131488550582E-3</v>
      </c>
      <c r="Z577" s="142">
        <f t="shared" ref="Z577:Z585" si="2006">(X577/232)*6.022E+23*0.000000001*0.000000000049475/(365.2425*24*60)</f>
        <v>2.1784473868019147E-4</v>
      </c>
      <c r="AA577" s="142">
        <f>Z577*Input!X577/100</f>
        <v>6.7540568433429616E-7</v>
      </c>
      <c r="AB577" s="143">
        <v>0</v>
      </c>
      <c r="AC577" s="143">
        <v>0</v>
      </c>
      <c r="AD577" s="142">
        <f>(((Input!G577*$L$4*0.000000001*Input!U577*(230/229))-((AB577*0.000000000000001)+(Input!G577*AC577*0.000000000000001)))/Input!F577)*1000000000000</f>
        <v>224.96359057876438</v>
      </c>
      <c r="AE577" s="142">
        <f>AD577*Input!V577/100</f>
        <v>0.45985222562675021</v>
      </c>
      <c r="AF577" s="142">
        <f t="shared" ref="AF577:AF585" si="2007">(AD577/230)*602200000000*0.0000091577/(365.2425*24*60)</f>
        <v>10.255757979035316</v>
      </c>
      <c r="AG577" s="142">
        <f>AF577*Input!V577/100</f>
        <v>2.0963984083004209E-2</v>
      </c>
      <c r="AH577" s="138">
        <f t="shared" ref="AH577:AH585" si="2008">AF577/Z577</f>
        <v>47078.290901904016</v>
      </c>
      <c r="AI577" s="147">
        <f t="shared" ref="AI577:AI585" si="2009">AH577*SQRT((AG577/AF577)^2+(AA577/Z577)^2)</f>
        <v>174.83039332639194</v>
      </c>
      <c r="AJ577" s="144">
        <f t="shared" ref="AJ577:AJ585" si="2010">(U577-1)*1000</f>
        <v>0.4282168430531641</v>
      </c>
      <c r="AK577" s="147">
        <f t="shared" ref="AK577:AK585" si="2011">V577*1000</f>
        <v>1.0689901308574032</v>
      </c>
      <c r="AL577" s="147">
        <f t="shared" ref="AL577:AL585" si="2012">AF577/Q577</f>
        <v>1.0023528513566771</v>
      </c>
      <c r="AM577" s="147">
        <f t="shared" ref="AM577:AM585" si="2013">AL577*SQRT((R577/Q577)^2+(AG577/AF577)^2)</f>
        <v>2.0500828319826967E-3</v>
      </c>
      <c r="AN577" s="138">
        <f>AF577/Q577</f>
        <v>1.0023528513566771</v>
      </c>
      <c r="AO577" s="142">
        <f t="shared" ref="AO577:AO585" si="2014">AN577*SQRT((R577/Q577)^2+(AG577/AF577)^2)</f>
        <v>2.0500828319826967E-3</v>
      </c>
      <c r="AP577" s="138" t="str">
        <f t="shared" ref="AP577:AP585" si="2015">ThU_Alter_Kombi(AN577,U577)</f>
        <v>Out of range</v>
      </c>
      <c r="AQ577" s="138" t="e">
        <f t="shared" ref="AQ577:AQ585" si="2016">Montealter(AN577,AO577,U577,V577)</f>
        <v>#VALUE!</v>
      </c>
      <c r="AR577" s="138" t="e">
        <f t="shared" ref="AR577:AR585" si="2017">(AQ577/AP577)*100</f>
        <v>#VALUE!</v>
      </c>
      <c r="AS577" s="146">
        <f t="shared" ref="AS577:AS585" si="2018">Z577/Q577</f>
        <v>2.1291190316259724E-5</v>
      </c>
      <c r="AT577" s="146">
        <f t="shared" ref="AT577:AT585" si="2019">AS577*SQRT((Y577/X577)^2+(P577/O577)^2)</f>
        <v>6.602736849206113E-8</v>
      </c>
      <c r="AU577" s="138">
        <v>0.75</v>
      </c>
      <c r="AV577" s="138">
        <f t="shared" ref="AV577:AV585" si="2020">AU577/2</f>
        <v>0.375</v>
      </c>
      <c r="AW577" s="138" t="str">
        <f t="shared" ref="AW577:AW585" si="2021">marincorr_age(AN577,U577,AS577,AU577)</f>
        <v>Out of range</v>
      </c>
      <c r="AX577" s="148">
        <f t="shared" ref="AX577:AX585" si="2022">marincorr_age_error(AN577, AO577, U577, V577, AS577, AT577, AU577, AV577)</f>
        <v>308.07475971500003</v>
      </c>
      <c r="AY577" s="148" t="e">
        <f t="shared" ref="AY577:AY585" si="2023">SQRT(((AU577*EXP(-0.0000091577*AW577*1000))/(0.0000091577*(EXP(-0.0000091577*AW577*1000)+(AJ577/1000)*EXP(-(0.0000091577-0.0000028263)*AW577*1000)-AS577*AU577*EXP(-0.0000091577*AW577*1000))))^2*AT577^2+((AS577*EXP(-0.0000091577*AW577*1000))/(0.0000091577*(EXP(-0.0000091577*AW577*1000)+(AJ577/1000)*EXP(-(0.0000091577-0.0000028263)*AW577*1000)-AS577*AU577*EXP(-0.0000091577*AW577*1000))))^2*AV577^2+((0.0000091577/(0.0000091577-0.0000028263))*(EXP(-(0.0000091577-0.0000028263)*AW577*1000)-1)/(0.0000091577*(EXP(-0.0000091577*AW577*1000)+(AJ577/1000)*EXP(-(0.0000091577-0.0000028263)*AW577*1000)-AS577*AU577*EXP(-0.0000091577*AW577*1000))))^2*T577^2+(1/(0.0000091577*(EXP(-0.0000091577*AW577*1000)+(AJ577/1000)*EXP(-(0.0000091577-0.0000028263)*AW577*1000)-AS577*AU577*EXP(-0.0000091577*AW577*1000))))^2*AO577^2)/1000</f>
        <v>#VALUE!</v>
      </c>
      <c r="AZ577" s="138" t="str">
        <f>Input!B577</f>
        <v>Hu1-13</v>
      </c>
      <c r="BA577" s="149">
        <f>Input!E577</f>
        <v>0</v>
      </c>
      <c r="BB577" s="138" t="e">
        <f t="shared" ref="BB577:BB585" si="2024">((U577-1)*EXP(0.0000028263*AW577*1000))*1000</f>
        <v>#VALUE!</v>
      </c>
      <c r="BC577" s="144" t="e">
        <f t="shared" ref="BC577:BC585" si="2025">SQRT((EXP(0.0000028263*AW577*1000)*V577)^2+((U577-1)*0.0000028263*EXP(0.0000028263*AW577*1000)*AX577*1000)^2)*1000</f>
        <v>#VALUE!</v>
      </c>
      <c r="BD577" s="138" t="e">
        <f t="shared" ref="BD577:BD585" si="2026">AW577*1000-58</f>
        <v>#VALUE!</v>
      </c>
      <c r="BE577" s="150" t="e">
        <f t="shared" ref="BE577:BE585" si="2027">AY577/2*1000</f>
        <v>#VALUE!</v>
      </c>
      <c r="BF577" s="151" t="e">
        <f t="shared" ref="BF577:BF585" si="2028">AY577/AW577*100</f>
        <v>#VALUE!</v>
      </c>
      <c r="BG577" s="152"/>
      <c r="BH577" s="152"/>
      <c r="BI577" s="152"/>
      <c r="BJ577" s="152"/>
      <c r="BK577" s="152"/>
      <c r="BL577" s="152"/>
      <c r="BM577" s="156"/>
      <c r="BN577" s="152"/>
      <c r="BO577" s="152"/>
      <c r="BP577" s="152"/>
      <c r="BQ577" s="152"/>
      <c r="BR577" s="152"/>
      <c r="BS577" s="152"/>
      <c r="BT577" s="152"/>
      <c r="BU577" s="152"/>
      <c r="BV577" s="152"/>
      <c r="BW577" s="152"/>
      <c r="BX577" s="152"/>
      <c r="BY577" s="152"/>
      <c r="BZ577" s="152"/>
      <c r="CA577" s="152"/>
      <c r="CB577" s="152"/>
      <c r="CC577" s="152"/>
      <c r="CD577" s="152"/>
      <c r="CE577" s="152"/>
      <c r="CF577" s="152"/>
      <c r="CG577" s="152"/>
      <c r="CH577" s="152"/>
      <c r="CI577" s="152"/>
      <c r="CJ577" s="152"/>
      <c r="CK577" s="152"/>
      <c r="CL577" s="152"/>
      <c r="CM577" s="152"/>
      <c r="CN577" s="152"/>
      <c r="CO577" s="152"/>
      <c r="CP577" s="152"/>
      <c r="CQ577" s="152"/>
      <c r="CR577" s="152"/>
      <c r="CS577" s="152"/>
      <c r="CT577" s="152"/>
      <c r="CU577" s="152"/>
      <c r="CV577" s="152"/>
      <c r="CW577" s="152"/>
      <c r="CX577" s="152"/>
      <c r="CY577" s="152"/>
      <c r="CZ577" s="152"/>
      <c r="DA577" s="152"/>
      <c r="DB577" s="152"/>
      <c r="DC577" s="152"/>
      <c r="DD577" s="152"/>
      <c r="DE577" s="152"/>
    </row>
    <row r="578" spans="1:109" ht="15" customHeight="1" x14ac:dyDescent="0.2">
      <c r="A578" s="9">
        <f>Input!A578</f>
        <v>8846</v>
      </c>
      <c r="B578" s="9" t="str">
        <f>Input!B578</f>
        <v>KF-21-5</v>
      </c>
      <c r="C578" s="9">
        <f>Input!O578</f>
        <v>1.8200553413203389</v>
      </c>
      <c r="D578" s="9">
        <f>C578*Input!P578/100</f>
        <v>5.5036986104196259E-3</v>
      </c>
      <c r="E578" s="11">
        <f>Input!M578</f>
        <v>1.6617758297293053</v>
      </c>
      <c r="F578" s="12">
        <f>E578*Input!N578/100</f>
        <v>6.9663260589844611E-5</v>
      </c>
      <c r="G578" s="13">
        <f t="shared" si="2003"/>
        <v>229.1256514030766</v>
      </c>
      <c r="H578" s="12">
        <f>G578*Input!L578/100</f>
        <v>9.3215916442784142E-3</v>
      </c>
      <c r="I578" s="9">
        <v>0.3</v>
      </c>
      <c r="J578" s="21">
        <f>(((C578*$G$4*0.000000001*Input!G578*(234/233))-(I578*0.000000000000001))/Input!F578)*1000000000000</f>
        <v>63.58601896361759</v>
      </c>
      <c r="K578" s="9">
        <f>J578*Input!P578/100</f>
        <v>0.19227892485857315</v>
      </c>
      <c r="L578" s="14">
        <f t="shared" si="2004"/>
        <v>0.87934842215527942</v>
      </c>
      <c r="M578" s="22">
        <f>L578*Input!P578/100</f>
        <v>2.6590777649540143E-3</v>
      </c>
      <c r="N578" s="9">
        <v>5.0000000000000001E-3</v>
      </c>
      <c r="O578" s="21">
        <f>(((G578*$D$4*0.000000001*Input!G578*(238/236))-(N578*0.000000001))/Input!F578)*1000000</f>
        <v>0.80634772749762174</v>
      </c>
      <c r="P578" s="58">
        <f>O578*Input!N578/100</f>
        <v>3.3802881749607647E-5</v>
      </c>
      <c r="Q578" s="66">
        <f t="shared" si="2005"/>
        <v>0.60161537814136523</v>
      </c>
      <c r="R578" s="67">
        <f>Q578*Input!N578/100</f>
        <v>2.5220302349172353E-5</v>
      </c>
      <c r="S578" s="65">
        <f>Input!S578*0.0000028263/0.000000000155125</f>
        <v>1.4562671864757442</v>
      </c>
      <c r="T578" s="9">
        <f>S578*Input!T578/100</f>
        <v>1.0242354299083108E-3</v>
      </c>
      <c r="U578" s="9">
        <f>S578*1/((U577+U579)/2)</f>
        <v>1.4557996413929495</v>
      </c>
      <c r="V578" s="9">
        <f>U578*Input!T578/100</f>
        <v>1.0239065917367685E-3</v>
      </c>
      <c r="W578" s="3">
        <v>3.0000000000000001E-3</v>
      </c>
      <c r="X578" s="21">
        <f>((($L$4*0.000000001*Input!G578/Input!W578*(232/229))-(W578*0.000000001))/Input!F578)*1000000000</f>
        <v>5.0698465601254306</v>
      </c>
      <c r="Y578" s="21">
        <f>X578*Input!X578/100</f>
        <v>7.5963417873517805E-3</v>
      </c>
      <c r="Z578" s="21">
        <f t="shared" si="2006"/>
        <v>1.2379114667918521E-3</v>
      </c>
      <c r="AA578" s="21">
        <f>Z578*Input!X578/100</f>
        <v>1.854809310836467E-6</v>
      </c>
      <c r="AB578" s="14">
        <v>0.05</v>
      </c>
      <c r="AC578" s="14">
        <v>0</v>
      </c>
      <c r="AD578" s="21">
        <f>(((Input!G578*$L$4*0.000000001*Input!U578*(230/229))-((AB578*0.000000000000001)+(Input!G578*AC578*0.000000000000001)))/Input!F578)*1000000000000</f>
        <v>13.775441251787425</v>
      </c>
      <c r="AE578" s="21">
        <f>AD578*Input!V578/100</f>
        <v>2.2848966671124286E-2</v>
      </c>
      <c r="AF578" s="21">
        <f t="shared" si="2007"/>
        <v>0.62800202988086173</v>
      </c>
      <c r="AG578" s="21">
        <f>AF578*Input!V578/100</f>
        <v>1.0416506584342141E-3</v>
      </c>
      <c r="AH578" s="9">
        <f t="shared" si="2008"/>
        <v>507.30770877208198</v>
      </c>
      <c r="AI578" s="3">
        <f t="shared" si="2009"/>
        <v>1.1339450962235909</v>
      </c>
      <c r="AJ578" s="22">
        <f t="shared" si="2010"/>
        <v>455.79964139294947</v>
      </c>
      <c r="AK578" s="3">
        <f t="shared" si="2011"/>
        <v>1.0239065917367685</v>
      </c>
      <c r="AL578" s="3">
        <f t="shared" si="2012"/>
        <v>1.0438596696464368</v>
      </c>
      <c r="AM578" s="3">
        <f t="shared" si="2013"/>
        <v>1.7319758234327913E-3</v>
      </c>
      <c r="AN578" s="9">
        <f>AL578*1/((AN577+AN579)/2)</f>
        <v>1.0408055137223193</v>
      </c>
      <c r="AO578" s="21">
        <f t="shared" si="2014"/>
        <v>1.7269083566310926E-3</v>
      </c>
      <c r="AP578" s="58">
        <f t="shared" si="2015"/>
        <v>124.71599999999999</v>
      </c>
      <c r="AQ578" s="58">
        <f t="shared" si="2016"/>
        <v>0.39079999999999998</v>
      </c>
      <c r="AR578" s="58">
        <f t="shared" si="2017"/>
        <v>0.31335193559767793</v>
      </c>
      <c r="AS578" s="67">
        <f t="shared" si="2018"/>
        <v>2.057645984077509E-3</v>
      </c>
      <c r="AT578" s="67">
        <f t="shared" si="2019"/>
        <v>3.0842548181701415E-6</v>
      </c>
      <c r="AU578" s="58">
        <v>0.75</v>
      </c>
      <c r="AV578" s="58">
        <f t="shared" si="2020"/>
        <v>0.375</v>
      </c>
      <c r="AW578" s="58">
        <f t="shared" si="2021"/>
        <v>124.61369999999999</v>
      </c>
      <c r="AX578" s="57">
        <f t="shared" si="2022"/>
        <v>0.36902993610000001</v>
      </c>
      <c r="AY578" s="47">
        <f t="shared" si="2023"/>
        <v>0.39911996725603022</v>
      </c>
      <c r="AZ578" s="9" t="str">
        <f>Input!B578</f>
        <v>KF-21-5</v>
      </c>
      <c r="BA578" s="48">
        <f>Input!E578</f>
        <v>0.5</v>
      </c>
      <c r="BB578" s="58">
        <f t="shared" si="2024"/>
        <v>648.23224204283792</v>
      </c>
      <c r="BC578" s="22">
        <f t="shared" si="2025"/>
        <v>1.6054872352454672</v>
      </c>
      <c r="BD578" s="9">
        <f t="shared" si="2026"/>
        <v>124555.7</v>
      </c>
      <c r="BE578" s="49">
        <f t="shared" si="2027"/>
        <v>199.55998362801512</v>
      </c>
      <c r="BF578" s="89">
        <f t="shared" si="2028"/>
        <v>0.320285784994772</v>
      </c>
      <c r="BG578" s="85"/>
      <c r="BH578" s="85"/>
      <c r="BI578" s="85"/>
      <c r="BJ578" s="85"/>
      <c r="BK578" s="85"/>
      <c r="BL578" s="85"/>
      <c r="BM578" s="90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s="155" customFormat="1" ht="15" customHeight="1" x14ac:dyDescent="0.2">
      <c r="A579" s="138">
        <f>Input!A579</f>
        <v>8717</v>
      </c>
      <c r="B579" s="138" t="str">
        <f>Input!B579</f>
        <v>Hu1-13</v>
      </c>
      <c r="C579" s="138">
        <f>Input!O579</f>
        <v>2.0958207799396269</v>
      </c>
      <c r="D579" s="138">
        <f>C579*Input!P579/100</f>
        <v>1.0037882149864587E-2</v>
      </c>
      <c r="E579" s="139">
        <f>Input!M579</f>
        <v>2.7691437179619962</v>
      </c>
      <c r="F579" s="140">
        <f>E579*Input!N579/100</f>
        <v>2.311998073425988E-4</v>
      </c>
      <c r="G579" s="141">
        <f t="shared" si="2003"/>
        <v>381.80953583260003</v>
      </c>
      <c r="H579" s="140">
        <f>G579*Input!L579/100</f>
        <v>2.1667360512438755E-2</v>
      </c>
      <c r="I579" s="138">
        <v>0</v>
      </c>
      <c r="J579" s="142">
        <f>(((C579*$G$4*0.000000001*Input!G579*(234/233))-(I579*0.000000000000001))/Input!F579)*1000000000000</f>
        <v>747.35278877228802</v>
      </c>
      <c r="K579" s="138">
        <f>J579*Input!P579/100</f>
        <v>3.5794278260209689</v>
      </c>
      <c r="L579" s="143">
        <f t="shared" si="2004"/>
        <v>10.335345824626703</v>
      </c>
      <c r="M579" s="144">
        <f>L579*Input!P579/100</f>
        <v>4.9500884979624259E-2</v>
      </c>
      <c r="N579" s="138">
        <v>0</v>
      </c>
      <c r="O579" s="142">
        <f>(((G579*$D$4*0.000000001*Input!G579*(238/236))-(N579*0.000000001))/Input!F579)*1000000</f>
        <v>13.714985204252136</v>
      </c>
      <c r="P579" s="138">
        <f>O579*Input!N579/100</f>
        <v>1.1450839175885649E-3</v>
      </c>
      <c r="Q579" s="145">
        <f t="shared" si="2005"/>
        <v>10.232739212232373</v>
      </c>
      <c r="R579" s="146">
        <f>Q579*Input!N579/100</f>
        <v>8.5434617174595098E-4</v>
      </c>
      <c r="S579" s="144">
        <f>Input!S579*0.0000028263/0.000000000155125</f>
        <v>1.0002141038025922</v>
      </c>
      <c r="T579" s="138">
        <f>S579*Input!T579/100</f>
        <v>1.0888792034325885E-3</v>
      </c>
      <c r="U579" s="144">
        <f>S579</f>
        <v>1.0002141038025922</v>
      </c>
      <c r="V579" s="138">
        <f>U579*Input!T579/100</f>
        <v>1.0888792034325885E-3</v>
      </c>
      <c r="W579" s="147">
        <v>0</v>
      </c>
      <c r="X579" s="142">
        <f>((($L$4*0.000000001*Input!G579/Input!W579*(232/229))-(W579*0.000000001))/Input!F579)*1000000000</f>
        <v>0.88982617363630379</v>
      </c>
      <c r="Y579" s="142">
        <f>X579*Input!X579/100</f>
        <v>2.9209965485311913E-3</v>
      </c>
      <c r="Z579" s="142">
        <f t="shared" si="2006"/>
        <v>2.1727009106339623E-4</v>
      </c>
      <c r="AA579" s="142">
        <f>Z579*Input!X579/100</f>
        <v>7.1322377886653945E-7</v>
      </c>
      <c r="AB579" s="143">
        <v>0</v>
      </c>
      <c r="AC579" s="143">
        <v>0</v>
      </c>
      <c r="AD579" s="142">
        <f>(((Input!G579*$L$4*0.000000001*Input!U579*(230/229))-((AB579*0.000000000000001)+(Input!G579*AC579*0.000000000000001)))/Input!F579)*1000000000000</f>
        <v>225.24785812518431</v>
      </c>
      <c r="AE579" s="142">
        <f>AD579*Input!V579/100</f>
        <v>0.56403531965458009</v>
      </c>
      <c r="AF579" s="142">
        <f t="shared" si="2007"/>
        <v>10.268717316810269</v>
      </c>
      <c r="AG579" s="142">
        <f>AF579*Input!V579/100</f>
        <v>2.5713537533443138E-2</v>
      </c>
      <c r="AH579" s="138">
        <f t="shared" si="2008"/>
        <v>47262.452307869695</v>
      </c>
      <c r="AI579" s="147">
        <f t="shared" si="2009"/>
        <v>195.13267960782281</v>
      </c>
      <c r="AJ579" s="144">
        <f t="shared" si="2010"/>
        <v>0.21410380259223594</v>
      </c>
      <c r="AK579" s="147">
        <f t="shared" si="2011"/>
        <v>1.0888792034325885</v>
      </c>
      <c r="AL579" s="147">
        <f t="shared" si="2012"/>
        <v>1.0035159798204265</v>
      </c>
      <c r="AM579" s="147">
        <f t="shared" si="2013"/>
        <v>2.5142658350361395E-3</v>
      </c>
      <c r="AN579" s="138">
        <f>AF579/Q579</f>
        <v>1.0035159798204265</v>
      </c>
      <c r="AO579" s="142">
        <f t="shared" si="2014"/>
        <v>2.5142658350361395E-3</v>
      </c>
      <c r="AP579" s="138" t="str">
        <f t="shared" si="2015"/>
        <v>Out of range</v>
      </c>
      <c r="AQ579" s="138" t="e">
        <f t="shared" si="2016"/>
        <v>#VALUE!</v>
      </c>
      <c r="AR579" s="138" t="e">
        <f t="shared" si="2017"/>
        <v>#VALUE!</v>
      </c>
      <c r="AS579" s="146">
        <f t="shared" si="2018"/>
        <v>2.1232837714037339E-5</v>
      </c>
      <c r="AT579" s="146">
        <f t="shared" si="2019"/>
        <v>6.9722721978825506E-8</v>
      </c>
      <c r="AU579" s="138">
        <v>0.75</v>
      </c>
      <c r="AV579" s="138">
        <f t="shared" si="2020"/>
        <v>0.375</v>
      </c>
      <c r="AW579" s="138" t="str">
        <f t="shared" si="2021"/>
        <v>Out of range</v>
      </c>
      <c r="AX579" s="148">
        <f t="shared" si="2022"/>
        <v>261.50600721590001</v>
      </c>
      <c r="AY579" s="148" t="e">
        <f t="shared" si="2023"/>
        <v>#VALUE!</v>
      </c>
      <c r="AZ579" s="138" t="str">
        <f>Input!B579</f>
        <v>Hu1-13</v>
      </c>
      <c r="BA579" s="149">
        <f>Input!E579</f>
        <v>0</v>
      </c>
      <c r="BB579" s="138" t="e">
        <f t="shared" si="2024"/>
        <v>#VALUE!</v>
      </c>
      <c r="BC579" s="144" t="e">
        <f t="shared" si="2025"/>
        <v>#VALUE!</v>
      </c>
      <c r="BD579" s="138" t="e">
        <f t="shared" si="2026"/>
        <v>#VALUE!</v>
      </c>
      <c r="BE579" s="150" t="e">
        <f t="shared" si="2027"/>
        <v>#VALUE!</v>
      </c>
      <c r="BF579" s="151" t="e">
        <f t="shared" si="2028"/>
        <v>#VALUE!</v>
      </c>
      <c r="BG579" s="152"/>
      <c r="BH579" s="152"/>
      <c r="BI579" s="152"/>
      <c r="BJ579" s="152"/>
      <c r="BK579" s="152"/>
      <c r="BL579" s="152"/>
      <c r="BM579" s="156"/>
      <c r="BN579" s="152"/>
      <c r="BO579" s="152"/>
      <c r="BP579" s="152"/>
      <c r="BQ579" s="152"/>
      <c r="BR579" s="152"/>
      <c r="BS579" s="152"/>
      <c r="BT579" s="152"/>
      <c r="BU579" s="152"/>
      <c r="BV579" s="152"/>
      <c r="BW579" s="152"/>
      <c r="BX579" s="152"/>
      <c r="BY579" s="152"/>
      <c r="BZ579" s="152"/>
      <c r="CA579" s="152"/>
      <c r="CB579" s="152"/>
      <c r="CC579" s="152"/>
      <c r="CD579" s="152"/>
      <c r="CE579" s="152"/>
      <c r="CF579" s="152"/>
      <c r="CG579" s="152"/>
      <c r="CH579" s="152"/>
      <c r="CI579" s="152"/>
      <c r="CJ579" s="152"/>
      <c r="CK579" s="152"/>
      <c r="CL579" s="152"/>
      <c r="CM579" s="152"/>
      <c r="CN579" s="152"/>
      <c r="CO579" s="152"/>
      <c r="CP579" s="152"/>
      <c r="CQ579" s="152"/>
      <c r="CR579" s="152"/>
      <c r="CS579" s="152"/>
      <c r="CT579" s="152"/>
      <c r="CU579" s="152"/>
      <c r="CV579" s="152"/>
      <c r="CW579" s="152"/>
      <c r="CX579" s="152"/>
      <c r="CY579" s="152"/>
      <c r="CZ579" s="152"/>
      <c r="DA579" s="152"/>
      <c r="DB579" s="152"/>
      <c r="DC579" s="152"/>
      <c r="DD579" s="152"/>
      <c r="DE579" s="152"/>
    </row>
    <row r="580" spans="1:109" ht="15" customHeight="1" x14ac:dyDescent="0.2">
      <c r="A580" s="9">
        <f>Input!A580</f>
        <v>8847</v>
      </c>
      <c r="B580" s="9" t="str">
        <f>Input!B580</f>
        <v>M6_2</v>
      </c>
      <c r="C580" s="9">
        <f>Input!O580</f>
        <v>1.7747700268201998</v>
      </c>
      <c r="D580" s="9">
        <f>C580*Input!P580/100</f>
        <v>7.2386947129381325E-3</v>
      </c>
      <c r="E580" s="11">
        <f>Input!M580</f>
        <v>1.0818889465560761</v>
      </c>
      <c r="F580" s="12">
        <f>E580*Input!N580/100</f>
        <v>6.7315641627512177E-5</v>
      </c>
      <c r="G580" s="13">
        <f t="shared" si="2003"/>
        <v>149.17084795115179</v>
      </c>
      <c r="H580" s="12">
        <f>G580*Input!L580/100</f>
        <v>8.6795939281974679E-3</v>
      </c>
      <c r="I580" s="9">
        <v>0.3</v>
      </c>
      <c r="J580" s="21">
        <f>(((C580*$G$4*0.000000001*Input!G580*(234/233))-(I580*0.000000000000001))/Input!F580)*1000000000000</f>
        <v>75.743147230696849</v>
      </c>
      <c r="K580" s="9">
        <f>J580*Input!P580/100</f>
        <v>0.30893102267592315</v>
      </c>
      <c r="L580" s="14">
        <f t="shared" si="2004"/>
        <v>1.0474726691805925</v>
      </c>
      <c r="M580" s="22">
        <f>L580*Input!P580/100</f>
        <v>4.2722914843957458E-3</v>
      </c>
      <c r="N580" s="9">
        <v>5.0000000000000001E-3</v>
      </c>
      <c r="O580" s="21">
        <f>(((G580*$D$4*0.000000001*Input!G580*(238/236))-(N580*0.000000001))/Input!F580)*1000000</f>
        <v>0.64127628220750155</v>
      </c>
      <c r="P580" s="58">
        <f>O580*Input!N580/100</f>
        <v>3.9900513388844451E-5</v>
      </c>
      <c r="Q580" s="66">
        <f t="shared" si="2005"/>
        <v>0.47845570819754402</v>
      </c>
      <c r="R580" s="67">
        <f>Q580*Input!N580/100</f>
        <v>2.9769740314094277E-5</v>
      </c>
      <c r="S580" s="65">
        <f>Input!S580*0.0000028263/0.000000000155125</f>
        <v>2.1585187501406047</v>
      </c>
      <c r="T580" s="9">
        <f>S580*Input!T580/100</f>
        <v>1.5002416770121757E-3</v>
      </c>
      <c r="U580" s="9">
        <f>S580*1/((U579+U581)/2)</f>
        <v>2.1582707862164621</v>
      </c>
      <c r="V580" s="9">
        <f>U580*Input!T580/100</f>
        <v>1.5000693339119039E-3</v>
      </c>
      <c r="W580" s="3">
        <v>3.0000000000000001E-3</v>
      </c>
      <c r="X580" s="21">
        <f>((($L$4*0.000000001*Input!G580/Input!W580*(232/229))-(W580*0.000000001))/Input!F580)*1000000000</f>
        <v>2.9833024094969667</v>
      </c>
      <c r="Y580" s="21">
        <f>X580*Input!X580/100</f>
        <v>4.7586818167095306E-3</v>
      </c>
      <c r="Z580" s="21">
        <f t="shared" si="2006"/>
        <v>7.2843708736082318E-4</v>
      </c>
      <c r="AA580" s="21">
        <f>Z580*Input!X580/100</f>
        <v>1.1619339397863098E-6</v>
      </c>
      <c r="AB580" s="14">
        <v>0.05</v>
      </c>
      <c r="AC580" s="14">
        <v>0</v>
      </c>
      <c r="AD580" s="21">
        <f>(((Input!G580*$L$4*0.000000001*Input!U580*(230/229))-((AB580*0.000000000000001)+(Input!G580*AC580*0.000000000000001)))/Input!F580)*1000000000000</f>
        <v>1.9293566360468075</v>
      </c>
      <c r="AE580" s="21">
        <f>AD580*Input!V580/100</f>
        <v>5.3522381674309715E-3</v>
      </c>
      <c r="AF580" s="21">
        <f t="shared" si="2007"/>
        <v>8.795652071357718E-2</v>
      </c>
      <c r="AG580" s="21">
        <f>AF580*Input!V580/100</f>
        <v>2.4400063650348341E-4</v>
      </c>
      <c r="AH580" s="9">
        <f t="shared" si="2008"/>
        <v>120.74690078212464</v>
      </c>
      <c r="AI580" s="3">
        <f t="shared" si="2009"/>
        <v>0.38639047152137662</v>
      </c>
      <c r="AJ580" s="22">
        <f t="shared" si="2010"/>
        <v>1158.2707862164621</v>
      </c>
      <c r="AK580" s="3">
        <f t="shared" si="2011"/>
        <v>1.500069333911904</v>
      </c>
      <c r="AL580" s="3">
        <f t="shared" si="2012"/>
        <v>0.1838341965757504</v>
      </c>
      <c r="AM580" s="3">
        <f t="shared" si="2013"/>
        <v>5.1010364852003697E-4</v>
      </c>
      <c r="AN580" s="9">
        <f>AL580*1/((AN579+AN581)/2)</f>
        <v>0.18309305906949067</v>
      </c>
      <c r="AO580" s="21">
        <f t="shared" si="2014"/>
        <v>5.0804713807181719E-4</v>
      </c>
      <c r="AP580" s="58">
        <f t="shared" si="2015"/>
        <v>9.6074999999999999</v>
      </c>
      <c r="AQ580" s="58">
        <f t="shared" si="2016"/>
        <v>2.5600000000000001E-2</v>
      </c>
      <c r="AR580" s="58">
        <f t="shared" si="2017"/>
        <v>0.26645849596669269</v>
      </c>
      <c r="AS580" s="67">
        <f t="shared" si="2018"/>
        <v>1.5224754870310111E-3</v>
      </c>
      <c r="AT580" s="67">
        <f t="shared" si="2019"/>
        <v>2.4303557412502732E-6</v>
      </c>
      <c r="AU580" s="58">
        <v>0.75</v>
      </c>
      <c r="AV580" s="58">
        <f t="shared" si="2020"/>
        <v>0.375</v>
      </c>
      <c r="AW580" s="58">
        <f t="shared" si="2021"/>
        <v>9.5504999999999995</v>
      </c>
      <c r="AX580" s="57">
        <f t="shared" si="2022"/>
        <v>3.5630212799999998E-2</v>
      </c>
      <c r="AY580" s="47">
        <f t="shared" si="2023"/>
        <v>4.0305859590069798E-2</v>
      </c>
      <c r="AZ580" s="9" t="str">
        <f>Input!B580</f>
        <v>M6_2</v>
      </c>
      <c r="BA580" s="48">
        <f>Input!E580</f>
        <v>0</v>
      </c>
      <c r="BB580" s="58">
        <f t="shared" si="2024"/>
        <v>1189.9612808934394</v>
      </c>
      <c r="BC580" s="22">
        <f t="shared" si="2025"/>
        <v>1.5457632865241422</v>
      </c>
      <c r="BD580" s="9">
        <f t="shared" si="2026"/>
        <v>9492.5</v>
      </c>
      <c r="BE580" s="49">
        <f t="shared" si="2027"/>
        <v>20.1529297950349</v>
      </c>
      <c r="BF580" s="89">
        <f t="shared" si="2028"/>
        <v>0.42202879001172505</v>
      </c>
      <c r="BG580" s="85"/>
      <c r="BH580" s="85"/>
      <c r="BI580" s="85"/>
      <c r="BJ580" s="85"/>
      <c r="BK580" s="85"/>
      <c r="BL580" s="85"/>
      <c r="BM580" s="90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s="155" customFormat="1" ht="15" customHeight="1" x14ac:dyDescent="0.2">
      <c r="A581" s="138">
        <f>Input!A581</f>
        <v>8717</v>
      </c>
      <c r="B581" s="138" t="str">
        <f>Input!B581</f>
        <v>Hu1-13</v>
      </c>
      <c r="C581" s="138">
        <f>Input!O581</f>
        <v>2.0940599218861422</v>
      </c>
      <c r="D581" s="138">
        <f>C581*Input!P581/100</f>
        <v>9.5414585348731432E-3</v>
      </c>
      <c r="E581" s="139">
        <f>Input!M581</f>
        <v>2.768913738340125</v>
      </c>
      <c r="F581" s="140">
        <f>E581*Input!N581/100</f>
        <v>2.7373982906424076E-4</v>
      </c>
      <c r="G581" s="141">
        <f t="shared" si="2003"/>
        <v>381.7778262423364</v>
      </c>
      <c r="H581" s="140">
        <f>G581*Input!L581/100</f>
        <v>2.391762279618927E-2</v>
      </c>
      <c r="I581" s="138">
        <v>0</v>
      </c>
      <c r="J581" s="142">
        <f>(((C581*$G$4*0.000000001*Input!G581*(234/233))-(I581*0.000000000000001))/Input!F581)*1000000000000</f>
        <v>746.72488099052543</v>
      </c>
      <c r="K581" s="138">
        <f>J581*Input!P581/100</f>
        <v>3.4024071682302948</v>
      </c>
      <c r="L581" s="143">
        <f t="shared" si="2004"/>
        <v>10.326662316425503</v>
      </c>
      <c r="M581" s="144">
        <f>L581*Input!P581/100</f>
        <v>4.7052817957120671E-2</v>
      </c>
      <c r="N581" s="138">
        <v>0</v>
      </c>
      <c r="O581" s="142">
        <f>(((G581*$D$4*0.000000001*Input!G581*(238/236))-(N581*0.000000001))/Input!F581)*1000000</f>
        <v>13.713846163656017</v>
      </c>
      <c r="P581" s="138">
        <f>O581*Input!N581/100</f>
        <v>1.3557756793474219E-3</v>
      </c>
      <c r="Q581" s="145">
        <f t="shared" si="2005"/>
        <v>10.231889374977818</v>
      </c>
      <c r="R581" s="146">
        <f>Q581*Input!N581/100</f>
        <v>1.011543122390546E-3</v>
      </c>
      <c r="S581" s="144">
        <f>Input!S581*0.0000028263/0.000000000155125</f>
        <v>1.0000156763767312</v>
      </c>
      <c r="T581" s="138">
        <f>S581*Input!T581/100</f>
        <v>1.0873680137115909E-3</v>
      </c>
      <c r="U581" s="144">
        <f>S581</f>
        <v>1.0000156763767312</v>
      </c>
      <c r="V581" s="138">
        <f>U581*Input!T581/100</f>
        <v>1.0873680137115909E-3</v>
      </c>
      <c r="W581" s="147">
        <v>0</v>
      </c>
      <c r="X581" s="142">
        <f>((($L$4*0.000000001*Input!G581/Input!W581*(232/229))-(W581*0.000000001))/Input!F581)*1000000000</f>
        <v>0.88837922019455617</v>
      </c>
      <c r="Y581" s="142">
        <f>X581*Input!X581/100</f>
        <v>2.4498258159774268E-3</v>
      </c>
      <c r="Z581" s="142">
        <f t="shared" si="2006"/>
        <v>2.1691678643450646E-4</v>
      </c>
      <c r="AA581" s="142">
        <f>Z581*Input!X581/100</f>
        <v>5.9817736755451912E-7</v>
      </c>
      <c r="AB581" s="143">
        <v>0</v>
      </c>
      <c r="AC581" s="143">
        <v>0</v>
      </c>
      <c r="AD581" s="142">
        <f>(((Input!G581*$L$4*0.000000001*Input!U581*(230/229))-((AB581*0.000000000000001)+(Input!G581*AC581*0.000000000000001)))/Input!F581)*1000000000000</f>
        <v>225.4679074824069</v>
      </c>
      <c r="AE581" s="142">
        <f>AD581*Input!V581/100</f>
        <v>0.51167562813725032</v>
      </c>
      <c r="AF581" s="142">
        <f t="shared" si="2007"/>
        <v>10.278749042145519</v>
      </c>
      <c r="AG581" s="142">
        <f>AF581*Input!V581/100</f>
        <v>2.3326536496176747E-2</v>
      </c>
      <c r="AH581" s="138">
        <f t="shared" si="2008"/>
        <v>47385.678218356668</v>
      </c>
      <c r="AI581" s="147">
        <f t="shared" si="2009"/>
        <v>169.23191992136694</v>
      </c>
      <c r="AJ581" s="144">
        <f t="shared" si="2010"/>
        <v>1.5676376731166286E-2</v>
      </c>
      <c r="AK581" s="147">
        <f t="shared" si="2011"/>
        <v>1.0873680137115909</v>
      </c>
      <c r="AL581" s="147">
        <f t="shared" si="2012"/>
        <v>1.0045797667909013</v>
      </c>
      <c r="AM581" s="147">
        <f t="shared" si="2013"/>
        <v>2.2819499920022973E-3</v>
      </c>
      <c r="AN581" s="138">
        <f>AF581/Q581</f>
        <v>1.0045797667909013</v>
      </c>
      <c r="AO581" s="142">
        <f t="shared" si="2014"/>
        <v>2.2819499920022973E-3</v>
      </c>
      <c r="AP581" s="138" t="str">
        <f t="shared" si="2015"/>
        <v>Out of range</v>
      </c>
      <c r="AQ581" s="138" t="e">
        <f t="shared" si="2016"/>
        <v>#VALUE!</v>
      </c>
      <c r="AR581" s="138" t="e">
        <f t="shared" si="2017"/>
        <v>#VALUE!</v>
      </c>
      <c r="AS581" s="146">
        <f t="shared" si="2018"/>
        <v>2.1200071510250931E-5</v>
      </c>
      <c r="AT581" s="146">
        <f t="shared" si="2019"/>
        <v>5.8499620380715924E-8</v>
      </c>
      <c r="AU581" s="138">
        <v>0.75</v>
      </c>
      <c r="AV581" s="138">
        <f t="shared" si="2020"/>
        <v>0.375</v>
      </c>
      <c r="AW581" s="138" t="str">
        <f t="shared" si="2021"/>
        <v>Out of range</v>
      </c>
      <c r="AX581" s="148">
        <f t="shared" si="2022"/>
        <v>156.35791047629999</v>
      </c>
      <c r="AY581" s="148" t="e">
        <f t="shared" si="2023"/>
        <v>#VALUE!</v>
      </c>
      <c r="AZ581" s="138" t="str">
        <f>Input!B581</f>
        <v>Hu1-13</v>
      </c>
      <c r="BA581" s="149">
        <f>Input!E581</f>
        <v>0</v>
      </c>
      <c r="BB581" s="138" t="e">
        <f t="shared" si="2024"/>
        <v>#VALUE!</v>
      </c>
      <c r="BC581" s="144" t="e">
        <f t="shared" si="2025"/>
        <v>#VALUE!</v>
      </c>
      <c r="BD581" s="138" t="e">
        <f t="shared" si="2026"/>
        <v>#VALUE!</v>
      </c>
      <c r="BE581" s="150" t="e">
        <f t="shared" si="2027"/>
        <v>#VALUE!</v>
      </c>
      <c r="BF581" s="151" t="e">
        <f t="shared" si="2028"/>
        <v>#VALUE!</v>
      </c>
      <c r="BG581" s="152"/>
      <c r="BH581" s="152"/>
      <c r="BI581" s="152"/>
      <c r="BJ581" s="152"/>
      <c r="BK581" s="152"/>
      <c r="BL581" s="152"/>
      <c r="BM581" s="156"/>
      <c r="BN581" s="152"/>
      <c r="BO581" s="152"/>
      <c r="BP581" s="152"/>
      <c r="BQ581" s="152"/>
      <c r="BR581" s="152"/>
      <c r="BS581" s="152"/>
      <c r="BT581" s="152"/>
      <c r="BU581" s="152"/>
      <c r="BV581" s="152"/>
      <c r="BW581" s="152"/>
      <c r="BX581" s="152"/>
      <c r="BY581" s="152"/>
      <c r="BZ581" s="152"/>
      <c r="CA581" s="152"/>
      <c r="CB581" s="152"/>
      <c r="CC581" s="152"/>
      <c r="CD581" s="152"/>
      <c r="CE581" s="152"/>
      <c r="CF581" s="152"/>
      <c r="CG581" s="152"/>
      <c r="CH581" s="152"/>
      <c r="CI581" s="152"/>
      <c r="CJ581" s="152"/>
      <c r="CK581" s="152"/>
      <c r="CL581" s="152"/>
      <c r="CM581" s="152"/>
      <c r="CN581" s="152"/>
      <c r="CO581" s="152"/>
      <c r="CP581" s="152"/>
      <c r="CQ581" s="152"/>
      <c r="CR581" s="152"/>
      <c r="CS581" s="152"/>
      <c r="CT581" s="152"/>
      <c r="CU581" s="152"/>
      <c r="CV581" s="152"/>
      <c r="CW581" s="152"/>
      <c r="CX581" s="152"/>
      <c r="CY581" s="152"/>
      <c r="CZ581" s="152"/>
      <c r="DA581" s="152"/>
      <c r="DB581" s="152"/>
      <c r="DC581" s="152"/>
      <c r="DD581" s="152"/>
      <c r="DE581" s="152"/>
    </row>
    <row r="582" spans="1:109" ht="15" customHeight="1" x14ac:dyDescent="0.2">
      <c r="A582" s="9">
        <f>Input!A582</f>
        <v>8850</v>
      </c>
      <c r="B582" s="9" t="str">
        <f>Input!B582</f>
        <v>M6_5</v>
      </c>
      <c r="C582" s="9">
        <f>Input!O582</f>
        <v>1.5879609819311147</v>
      </c>
      <c r="D582" s="9">
        <f>C582*Input!P582/100</f>
        <v>4.8614747853852032E-3</v>
      </c>
      <c r="E582" s="11">
        <f>Input!M582</f>
        <v>1.4759797025528065</v>
      </c>
      <c r="F582" s="12">
        <f>E582*Input!N582/100</f>
        <v>9.9543936587339536E-5</v>
      </c>
      <c r="G582" s="13">
        <f t="shared" si="2003"/>
        <v>203.50808138798095</v>
      </c>
      <c r="H582" s="12">
        <f>G582*Input!L582/100</f>
        <v>1.2247948476775038E-2</v>
      </c>
      <c r="I582" s="9">
        <v>0.3</v>
      </c>
      <c r="J582" s="21">
        <f>(((C582*$G$4*0.000000001*Input!G582*(234/233))-(I582*0.000000000000001))/Input!F582)*1000000000000</f>
        <v>55.295720525970125</v>
      </c>
      <c r="K582" s="9">
        <f>J582*Input!P582/100</f>
        <v>0.16928548883474523</v>
      </c>
      <c r="L582" s="14">
        <f t="shared" si="2004"/>
        <v>0.76469962090680255</v>
      </c>
      <c r="M582" s="22">
        <f>L582*Input!P582/100</f>
        <v>2.3410952584685808E-3</v>
      </c>
      <c r="N582" s="9">
        <v>5.0000000000000001E-3</v>
      </c>
      <c r="O582" s="21">
        <f>(((G582*$D$4*0.000000001*Input!G582*(238/236))-(N582*0.000000001))/Input!F582)*1000000</f>
        <v>0.71384589103102924</v>
      </c>
      <c r="P582" s="58">
        <f>O582*Input!N582/100</f>
        <v>4.8143636384039889E-5</v>
      </c>
      <c r="Q582" s="66">
        <f t="shared" si="2005"/>
        <v>0.53259983382114651</v>
      </c>
      <c r="R582" s="67">
        <f>Q582*Input!N582/100</f>
        <v>3.5919927620022929E-5</v>
      </c>
      <c r="S582" s="65">
        <f>Input!S582*0.0000028263/0.000000000155125</f>
        <v>1.4313799516294294</v>
      </c>
      <c r="T582" s="9">
        <f>S582*Input!T582/100</f>
        <v>1.1337809808061453E-3</v>
      </c>
      <c r="U582" s="9">
        <f>S582*1/((U581+U583)/2)</f>
        <v>1.4301792842090264</v>
      </c>
      <c r="V582" s="9">
        <f>U582*Input!T582/100</f>
        <v>1.1328299447908811E-3</v>
      </c>
      <c r="W582" s="3">
        <v>3.0000000000000001E-3</v>
      </c>
      <c r="X582" s="21">
        <f>((($L$4*0.000000001*Input!G582/Input!W582*(232/229))-(W582*0.000000001))/Input!F582)*1000000000</f>
        <v>4.5923596356707241</v>
      </c>
      <c r="Y582" s="21">
        <f>X582*Input!X582/100</f>
        <v>6.4906905868538011E-3</v>
      </c>
      <c r="Z582" s="21">
        <f t="shared" si="2006"/>
        <v>1.1213228221424109E-3</v>
      </c>
      <c r="AA582" s="21">
        <f>Z582*Input!X582/100</f>
        <v>1.5848409236009442E-6</v>
      </c>
      <c r="AB582" s="14">
        <v>0.05</v>
      </c>
      <c r="AC582" s="14">
        <v>0</v>
      </c>
      <c r="AD582" s="21">
        <f>(((Input!G582*$L$4*0.000000001*Input!U582*(230/229))-((AB582*0.000000000000001)+(Input!G582*AC582*0.000000000000001)))/Input!F582)*1000000000000</f>
        <v>9.4428707032419359E-2</v>
      </c>
      <c r="AE582" s="21">
        <f>AD582*Input!V582/100</f>
        <v>1.0381668988889599E-3</v>
      </c>
      <c r="AF582" s="21">
        <f t="shared" si="2007"/>
        <v>4.3048653477934821E-3</v>
      </c>
      <c r="AG582" s="21">
        <f>AF582*Input!V582/100</f>
        <v>4.7328496266701437E-5</v>
      </c>
      <c r="AH582" s="9">
        <f t="shared" si="2008"/>
        <v>3.8390954529655983</v>
      </c>
      <c r="AI582" s="3">
        <f t="shared" si="2009"/>
        <v>4.2555080908348891E-2</v>
      </c>
      <c r="AJ582" s="22">
        <f t="shared" si="2010"/>
        <v>430.17928420902638</v>
      </c>
      <c r="AK582" s="3">
        <f t="shared" si="2011"/>
        <v>1.1328299447908812</v>
      </c>
      <c r="AL582" s="3">
        <f t="shared" si="2012"/>
        <v>8.0827388114415154E-3</v>
      </c>
      <c r="AM582" s="3">
        <f t="shared" si="2013"/>
        <v>8.8864816989461348E-5</v>
      </c>
      <c r="AN582" s="9">
        <f>AL582*1/((AN581+AN583)/2)</f>
        <v>8.0449271653717392E-3</v>
      </c>
      <c r="AO582" s="21">
        <f t="shared" si="2014"/>
        <v>8.844910084590558E-5</v>
      </c>
      <c r="AP582" s="58">
        <f t="shared" si="2015"/>
        <v>0.61580000000000001</v>
      </c>
      <c r="AQ582" s="58">
        <f t="shared" si="2016"/>
        <v>8.0000000000000002E-3</v>
      </c>
      <c r="AR582" s="58">
        <f t="shared" si="2017"/>
        <v>1.2991230919129588</v>
      </c>
      <c r="AS582" s="67">
        <f t="shared" si="2018"/>
        <v>2.1053758393003268E-3</v>
      </c>
      <c r="AT582" s="67">
        <f t="shared" si="2019"/>
        <v>2.9790550443612028E-6</v>
      </c>
      <c r="AU582" s="58">
        <v>0.75</v>
      </c>
      <c r="AV582" s="58">
        <f t="shared" si="2020"/>
        <v>0.375</v>
      </c>
      <c r="AW582" s="58">
        <f t="shared" si="2021"/>
        <v>0.49519999999999997</v>
      </c>
      <c r="AX582" s="57">
        <f t="shared" si="2022"/>
        <v>5.7892585500000003E-2</v>
      </c>
      <c r="AY582" s="47">
        <f t="shared" si="2023"/>
        <v>6.0704991993895223E-2</v>
      </c>
      <c r="AZ582" s="9" t="str">
        <f>Input!B582</f>
        <v>M6_5</v>
      </c>
      <c r="BA582" s="48">
        <f>Input!E582</f>
        <v>0</v>
      </c>
      <c r="BB582" s="58">
        <f t="shared" si="2024"/>
        <v>430.78177767077727</v>
      </c>
      <c r="BC582" s="22">
        <f t="shared" si="2025"/>
        <v>1.1366041857309896</v>
      </c>
      <c r="BD582" s="9">
        <f t="shared" si="2026"/>
        <v>437.2</v>
      </c>
      <c r="BE582" s="49">
        <f t="shared" si="2027"/>
        <v>30.35249599694761</v>
      </c>
      <c r="BF582" s="89">
        <f t="shared" si="2028"/>
        <v>12.258681743516807</v>
      </c>
      <c r="BG582" s="85"/>
      <c r="BH582" s="85"/>
      <c r="BI582" s="85"/>
      <c r="BJ582" s="85"/>
      <c r="BK582" s="85"/>
      <c r="BL582" s="85"/>
      <c r="BM582" s="90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s="155" customFormat="1" ht="15" customHeight="1" x14ac:dyDescent="0.2">
      <c r="A583" s="138">
        <f>Input!A583</f>
        <v>8717</v>
      </c>
      <c r="B583" s="138" t="str">
        <f>Input!B583</f>
        <v>Hu1-13</v>
      </c>
      <c r="C583" s="138">
        <f>Input!O583</f>
        <v>2.089261794162443</v>
      </c>
      <c r="D583" s="138">
        <f>C583*Input!P583/100</f>
        <v>1.1998974263042989E-2</v>
      </c>
      <c r="E583" s="139">
        <f>Input!M583</f>
        <v>2.7687533862268485</v>
      </c>
      <c r="F583" s="140">
        <f>E583*Input!N583/100</f>
        <v>2.27291092809375E-4</v>
      </c>
      <c r="G583" s="141">
        <f t="shared" si="2003"/>
        <v>381.75571689295788</v>
      </c>
      <c r="H583" s="140">
        <f>G583*Input!L583/100</f>
        <v>2.4494484009025711E-2</v>
      </c>
      <c r="I583" s="138">
        <v>0</v>
      </c>
      <c r="J583" s="142">
        <f>(((C583*$G$4*0.000000001*Input!G583*(234/233))-(I583*0.000000000000001))/Input!F583)*1000000000000</f>
        <v>745.01390733785672</v>
      </c>
      <c r="K583" s="138">
        <f>J583*Input!P583/100</f>
        <v>4.2787374587203058</v>
      </c>
      <c r="L583" s="143">
        <f t="shared" si="2004"/>
        <v>10.303000794500626</v>
      </c>
      <c r="M583" s="144">
        <f>L583*Input!P583/100</f>
        <v>5.9171828877904821E-2</v>
      </c>
      <c r="N583" s="138">
        <v>0</v>
      </c>
      <c r="O583" s="142">
        <f>(((G583*$D$4*0.000000001*Input!G583*(238/236))-(N583*0.000000001))/Input!F583)*1000000</f>
        <v>13.713051973435121</v>
      </c>
      <c r="P583" s="138">
        <f>O583*Input!N583/100</f>
        <v>1.1257248783147695E-3</v>
      </c>
      <c r="Q583" s="145">
        <f t="shared" si="2005"/>
        <v>10.23129683030538</v>
      </c>
      <c r="R583" s="146">
        <f>Q583*Input!N583/100</f>
        <v>8.3990240842153282E-4</v>
      </c>
      <c r="S583" s="144">
        <f>Input!S583*0.0000028263/0.000000000155125</f>
        <v>1.001663368248876</v>
      </c>
      <c r="T583" s="138">
        <f>S583*Input!T583/100</f>
        <v>1.2980569404233871E-3</v>
      </c>
      <c r="U583" s="144">
        <f>S583</f>
        <v>1.001663368248876</v>
      </c>
      <c r="V583" s="138">
        <f>U583*Input!T583/100</f>
        <v>1.2980569404233871E-3</v>
      </c>
      <c r="W583" s="147">
        <v>0</v>
      </c>
      <c r="X583" s="142">
        <f>((($L$4*0.000000001*Input!G583/Input!W583*(232/229))-(W583*0.000000001))/Input!F583)*1000000000</f>
        <v>0.88202892004802458</v>
      </c>
      <c r="Y583" s="142">
        <f>X583*Input!X583/100</f>
        <v>3.2993228717096523E-3</v>
      </c>
      <c r="Z583" s="142">
        <f t="shared" si="2006"/>
        <v>2.1536622483944959E-4</v>
      </c>
      <c r="AA583" s="142">
        <f>Z583*Input!X583/100</f>
        <v>8.0560024196017388E-7</v>
      </c>
      <c r="AB583" s="143">
        <v>0</v>
      </c>
      <c r="AC583" s="143">
        <v>0</v>
      </c>
      <c r="AD583" s="142">
        <f>(((Input!G583*$L$4*0.000000001*Input!U583*(230/229))-((AB583*0.000000000000001)+(Input!G583*AC583*0.000000000000001)))/Input!F583)*1000000000000</f>
        <v>225.50884469660457</v>
      </c>
      <c r="AE583" s="142">
        <f>AD583*Input!V583/100</f>
        <v>0.50892388963260859</v>
      </c>
      <c r="AF583" s="142">
        <f t="shared" si="2007"/>
        <v>10.280615309304872</v>
      </c>
      <c r="AG583" s="142">
        <f>AF583*Input!V583/100</f>
        <v>2.3201088800162514E-2</v>
      </c>
      <c r="AH583" s="138">
        <f t="shared" si="2008"/>
        <v>47735.504102227853</v>
      </c>
      <c r="AI583" s="147">
        <f t="shared" si="2009"/>
        <v>208.5401955964287</v>
      </c>
      <c r="AJ583" s="144">
        <f t="shared" si="2010"/>
        <v>1.6633682488760293</v>
      </c>
      <c r="AK583" s="147">
        <f t="shared" si="2011"/>
        <v>1.298056940423387</v>
      </c>
      <c r="AL583" s="147">
        <f t="shared" si="2012"/>
        <v>1.0048203546253696</v>
      </c>
      <c r="AM583" s="147">
        <f t="shared" si="2013"/>
        <v>2.2691584144611866E-3</v>
      </c>
      <c r="AN583" s="138">
        <f>AF583/Q583</f>
        <v>1.0048203546253696</v>
      </c>
      <c r="AO583" s="142">
        <f t="shared" si="2014"/>
        <v>2.2691584144611866E-3</v>
      </c>
      <c r="AP583" s="138" t="str">
        <f t="shared" si="2015"/>
        <v>Out of range</v>
      </c>
      <c r="AQ583" s="138" t="e">
        <f t="shared" si="2016"/>
        <v>#VALUE!</v>
      </c>
      <c r="AR583" s="138" t="e">
        <f t="shared" si="2017"/>
        <v>#VALUE!</v>
      </c>
      <c r="AS583" s="146">
        <f t="shared" si="2018"/>
        <v>2.1049748473871753E-5</v>
      </c>
      <c r="AT583" s="146">
        <f t="shared" si="2019"/>
        <v>7.8757779394299411E-8</v>
      </c>
      <c r="AU583" s="138">
        <v>0.75</v>
      </c>
      <c r="AV583" s="138">
        <f t="shared" si="2020"/>
        <v>0.375</v>
      </c>
      <c r="AW583" s="138" t="str">
        <f t="shared" si="2021"/>
        <v>Out of range</v>
      </c>
      <c r="AX583" s="148">
        <f t="shared" si="2022"/>
        <v>305.03861341369998</v>
      </c>
      <c r="AY583" s="148" t="e">
        <f t="shared" si="2023"/>
        <v>#VALUE!</v>
      </c>
      <c r="AZ583" s="138" t="str">
        <f>Input!B583</f>
        <v>Hu1-13</v>
      </c>
      <c r="BA583" s="149">
        <f>Input!E583</f>
        <v>0</v>
      </c>
      <c r="BB583" s="138" t="e">
        <f t="shared" si="2024"/>
        <v>#VALUE!</v>
      </c>
      <c r="BC583" s="144" t="e">
        <f t="shared" si="2025"/>
        <v>#VALUE!</v>
      </c>
      <c r="BD583" s="138" t="e">
        <f t="shared" si="2026"/>
        <v>#VALUE!</v>
      </c>
      <c r="BE583" s="150" t="e">
        <f t="shared" si="2027"/>
        <v>#VALUE!</v>
      </c>
      <c r="BF583" s="151" t="e">
        <f t="shared" si="2028"/>
        <v>#VALUE!</v>
      </c>
      <c r="BG583" s="152"/>
      <c r="BH583" s="152"/>
      <c r="BI583" s="152"/>
      <c r="BJ583" s="152"/>
      <c r="BK583" s="152"/>
      <c r="BL583" s="152"/>
      <c r="BM583" s="156"/>
      <c r="BN583" s="152"/>
      <c r="BO583" s="152"/>
      <c r="BP583" s="152"/>
      <c r="BQ583" s="152"/>
      <c r="BR583" s="152"/>
      <c r="BS583" s="152"/>
      <c r="BT583" s="152"/>
      <c r="BU583" s="152"/>
      <c r="BV583" s="152"/>
      <c r="BW583" s="152"/>
      <c r="BX583" s="152"/>
      <c r="BY583" s="152"/>
      <c r="BZ583" s="152"/>
      <c r="CA583" s="152"/>
      <c r="CB583" s="152"/>
      <c r="CC583" s="152"/>
      <c r="CD583" s="152"/>
      <c r="CE583" s="152"/>
      <c r="CF583" s="152"/>
      <c r="CG583" s="152"/>
      <c r="CH583" s="152"/>
      <c r="CI583" s="152"/>
      <c r="CJ583" s="152"/>
      <c r="CK583" s="152"/>
      <c r="CL583" s="152"/>
      <c r="CM583" s="152"/>
      <c r="CN583" s="152"/>
      <c r="CO583" s="152"/>
      <c r="CP583" s="152"/>
      <c r="CQ583" s="152"/>
      <c r="CR583" s="152"/>
      <c r="CS583" s="152"/>
      <c r="CT583" s="152"/>
      <c r="CU583" s="152"/>
      <c r="CV583" s="152"/>
      <c r="CW583" s="152"/>
      <c r="CX583" s="152"/>
      <c r="CY583" s="152"/>
      <c r="CZ583" s="152"/>
      <c r="DA583" s="152"/>
      <c r="DB583" s="152"/>
      <c r="DC583" s="152"/>
      <c r="DD583" s="152"/>
      <c r="DE583" s="152"/>
    </row>
    <row r="584" spans="1:109" ht="15" customHeight="1" x14ac:dyDescent="0.2">
      <c r="A584" s="9">
        <f>Input!A584</f>
        <v>8848</v>
      </c>
      <c r="B584" s="9" t="str">
        <f>Input!B584</f>
        <v>M6_3</v>
      </c>
      <c r="C584" s="9">
        <f>Input!O584</f>
        <v>3.8562023936576888</v>
      </c>
      <c r="D584" s="9">
        <f>C584*Input!P584/100</f>
        <v>9.3698921459135515E-3</v>
      </c>
      <c r="E584" s="11">
        <f>Input!M584</f>
        <v>2.4852315217142409</v>
      </c>
      <c r="F584" s="12">
        <f>E584*Input!N584/100</f>
        <v>1.2688843943375273E-4</v>
      </c>
      <c r="G584" s="13">
        <f t="shared" si="2003"/>
        <v>342.66372221395955</v>
      </c>
      <c r="H584" s="12">
        <f>G584*Input!L584/100</f>
        <v>2.7714772519143848E-2</v>
      </c>
      <c r="I584" s="9">
        <v>0.3</v>
      </c>
      <c r="J584" s="21">
        <f>(((C584*$G$4*0.000000001*Input!G584*(234/233))-(I584*0.000000000000001))/Input!F584)*1000000000000</f>
        <v>126.40360687252719</v>
      </c>
      <c r="K584" s="9">
        <f>J584*Input!P584/100</f>
        <v>0.3071384855727502</v>
      </c>
      <c r="L584" s="14">
        <f t="shared" si="2004"/>
        <v>1.7480700013896451</v>
      </c>
      <c r="M584" s="22">
        <f>L584*Input!P584/100</f>
        <v>4.2475019992381383E-3</v>
      </c>
      <c r="N584" s="9">
        <v>5.0000000000000001E-3</v>
      </c>
      <c r="O584" s="21">
        <f>(((G584*$D$4*0.000000001*Input!G584*(238/236))-(N584*0.000000001))/Input!F584)*1000000</f>
        <v>1.1314557022777501</v>
      </c>
      <c r="P584" s="58">
        <f>O584*Input!N584/100</f>
        <v>5.7768721785491815E-5</v>
      </c>
      <c r="Q584" s="66">
        <f t="shared" si="2005"/>
        <v>0.8441781714800457</v>
      </c>
      <c r="R584" s="67">
        <f>Q584*Input!N584/100</f>
        <v>4.3101195943811333E-5</v>
      </c>
      <c r="S584" s="65">
        <f>Input!S584*0.0000028263/0.000000000155125</f>
        <v>2.0585117938930284</v>
      </c>
      <c r="T584" s="9">
        <f>S584*Input!T584/100</f>
        <v>8.5257194198473261E-4</v>
      </c>
      <c r="U584" s="9">
        <f>S584*1/((U583+U585)/2)</f>
        <v>2.056180279328276</v>
      </c>
      <c r="V584" s="9">
        <f>U584*Input!T584/100</f>
        <v>8.5160630073548944E-4</v>
      </c>
      <c r="W584" s="3">
        <v>3.0000000000000001E-3</v>
      </c>
      <c r="X584" s="21">
        <f>((($L$4*0.000000001*Input!G584/Input!W584*(232/229))-(W584*0.000000001))/Input!F584)*1000000000</f>
        <v>0.81505544559654897</v>
      </c>
      <c r="Y584" s="21">
        <f>X584*Input!X584/100</f>
        <v>1.2515576930068465E-3</v>
      </c>
      <c r="Z584" s="21">
        <f t="shared" si="2006"/>
        <v>1.9901321868607961E-4</v>
      </c>
      <c r="AA584" s="21">
        <f>Z584*Input!X584/100</f>
        <v>3.0559457789318211E-7</v>
      </c>
      <c r="AB584" s="14">
        <v>0.05</v>
      </c>
      <c r="AC584" s="14">
        <v>0</v>
      </c>
      <c r="AD584" s="21">
        <f>(((Input!G584*$L$4*0.000000001*Input!U584*(230/229))-((AB584*0.000000000000001)+(Input!G584*AC584*0.000000000000001)))/Input!F584)*1000000000000</f>
        <v>6.8098492993386515</v>
      </c>
      <c r="AE584" s="21">
        <f>AD584*Input!V584/100</f>
        <v>1.5549168787889726E-2</v>
      </c>
      <c r="AF584" s="21">
        <f t="shared" si="2007"/>
        <v>0.31045097612481404</v>
      </c>
      <c r="AG584" s="21">
        <f>AF584*Input!V584/100</f>
        <v>7.0886364968438626E-4</v>
      </c>
      <c r="AH584" s="9">
        <f t="shared" si="2008"/>
        <v>1559.9515357545904</v>
      </c>
      <c r="AI584" s="3">
        <f t="shared" si="2009"/>
        <v>4.2924273801610866</v>
      </c>
      <c r="AJ584" s="22">
        <f t="shared" si="2010"/>
        <v>1056.1802793282759</v>
      </c>
      <c r="AK584" s="3">
        <f t="shared" si="2011"/>
        <v>0.85160630073548949</v>
      </c>
      <c r="AL584" s="3">
        <f t="shared" si="2012"/>
        <v>0.36775527561974203</v>
      </c>
      <c r="AM584" s="3">
        <f t="shared" si="2013"/>
        <v>8.3991847672944091E-4</v>
      </c>
      <c r="AN584" s="9">
        <f>AL584*1/((AN583+AN585)/2)</f>
        <v>0.36617854146372658</v>
      </c>
      <c r="AO584" s="21">
        <f t="shared" si="2014"/>
        <v>8.3631736414636231E-4</v>
      </c>
      <c r="AP584" s="58">
        <f t="shared" si="2015"/>
        <v>21.064699999999998</v>
      </c>
      <c r="AQ584" s="58">
        <f t="shared" si="2016"/>
        <v>5.28E-2</v>
      </c>
      <c r="AR584" s="58">
        <f t="shared" si="2017"/>
        <v>0.25065631126956472</v>
      </c>
      <c r="AS584" s="67">
        <f t="shared" si="2018"/>
        <v>2.357478852327607E-4</v>
      </c>
      <c r="AT584" s="67">
        <f t="shared" si="2019"/>
        <v>3.6220251646113741E-7</v>
      </c>
      <c r="AU584" s="58">
        <v>0.75</v>
      </c>
      <c r="AV584" s="58">
        <f t="shared" si="2020"/>
        <v>0.375</v>
      </c>
      <c r="AW584" s="58">
        <f t="shared" si="2021"/>
        <v>21.055599999999998</v>
      </c>
      <c r="AX584" s="57">
        <f t="shared" si="2022"/>
        <v>5.6589389800000001E-2</v>
      </c>
      <c r="AY584" s="47">
        <f t="shared" si="2023"/>
        <v>5.3291242544593734E-2</v>
      </c>
      <c r="AZ584" s="9" t="str">
        <f>Input!B584</f>
        <v>M6_3</v>
      </c>
      <c r="BA584" s="48">
        <f>Input!E584</f>
        <v>0</v>
      </c>
      <c r="BB584" s="58">
        <f t="shared" si="2024"/>
        <v>1120.940799270996</v>
      </c>
      <c r="BC584" s="22">
        <f t="shared" si="2025"/>
        <v>0.92143275146528991</v>
      </c>
      <c r="BD584" s="9">
        <f t="shared" si="2026"/>
        <v>20997.599999999999</v>
      </c>
      <c r="BE584" s="49">
        <f t="shared" si="2027"/>
        <v>26.645621272296868</v>
      </c>
      <c r="BF584" s="89">
        <f t="shared" si="2028"/>
        <v>0.25309771530896169</v>
      </c>
      <c r="BG584" s="85"/>
      <c r="BH584" s="85"/>
      <c r="BI584" s="85"/>
      <c r="BJ584" s="85"/>
      <c r="BK584" s="85"/>
      <c r="BL584" s="85"/>
      <c r="BM584" s="90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  <c r="CM584" s="85"/>
      <c r="CN584" s="85"/>
      <c r="CO584" s="85"/>
      <c r="CP584" s="85"/>
      <c r="CQ584" s="85"/>
      <c r="CR584" s="85"/>
      <c r="CS584" s="85"/>
      <c r="CT584" s="85"/>
      <c r="CU584" s="85"/>
      <c r="CV584" s="85"/>
      <c r="CW584" s="85"/>
      <c r="CX584" s="85"/>
      <c r="CY584" s="85"/>
      <c r="CZ584" s="85"/>
      <c r="DA584" s="85"/>
      <c r="DB584" s="85"/>
      <c r="DC584" s="85"/>
      <c r="DD584" s="85"/>
      <c r="DE584" s="85"/>
    </row>
    <row r="585" spans="1:109" s="155" customFormat="1" ht="15" customHeight="1" x14ac:dyDescent="0.2">
      <c r="A585" s="138">
        <f>Input!A585</f>
        <v>8717</v>
      </c>
      <c r="B585" s="138" t="str">
        <f>Input!B585</f>
        <v>Hu1-13</v>
      </c>
      <c r="C585" s="138">
        <f>Input!O585</f>
        <v>2.0886778473818892</v>
      </c>
      <c r="D585" s="138">
        <f>C585*Input!P585/100</f>
        <v>1.0939411428076523E-2</v>
      </c>
      <c r="E585" s="139">
        <f>Input!M585</f>
        <v>2.7691137242306159</v>
      </c>
      <c r="F585" s="140">
        <f>E585*Input!N585/100</f>
        <v>2.4824061275862357E-4</v>
      </c>
      <c r="G585" s="141">
        <f t="shared" si="2003"/>
        <v>381.8054002969173</v>
      </c>
      <c r="H585" s="140">
        <f>G585*Input!L585/100</f>
        <v>2.3614923381911835E-2</v>
      </c>
      <c r="I585" s="138">
        <v>0</v>
      </c>
      <c r="J585" s="142">
        <f>(((C585*$G$4*0.000000001*Input!G585*(234/233))-(I585*0.000000000000001))/Input!F585)*1000000000000</f>
        <v>744.80567662504086</v>
      </c>
      <c r="K585" s="138">
        <f>J585*Input!P585/100</f>
        <v>3.9009058964173171</v>
      </c>
      <c r="L585" s="143">
        <f t="shared" si="2004"/>
        <v>10.300121115103435</v>
      </c>
      <c r="M585" s="144">
        <f>L585*Input!P585/100</f>
        <v>5.3946693013656101E-2</v>
      </c>
      <c r="N585" s="138">
        <v>0</v>
      </c>
      <c r="O585" s="142">
        <f>(((G585*$D$4*0.000000001*Input!G585*(238/236))-(N585*0.000000001))/Input!F585)*1000000</f>
        <v>13.714836651622152</v>
      </c>
      <c r="P585" s="138">
        <f>O585*Input!N585/100</f>
        <v>1.2294834352565484E-3</v>
      </c>
      <c r="Q585" s="145">
        <f t="shared" si="2005"/>
        <v>10.232628377236981</v>
      </c>
      <c r="R585" s="146">
        <f>Q585*Input!N585/100</f>
        <v>9.1731658265583032E-4</v>
      </c>
      <c r="S585" s="144">
        <f>Input!S585*0.0000028263/0.000000000155125</f>
        <v>1.0006044431762136</v>
      </c>
      <c r="T585" s="138">
        <f>S585*Input!T585/100</f>
        <v>1.1159753013730916E-3</v>
      </c>
      <c r="U585" s="144">
        <f>S585</f>
        <v>1.0006044431762136</v>
      </c>
      <c r="V585" s="138">
        <f>U585*Input!T585/100</f>
        <v>1.1159753013730916E-3</v>
      </c>
      <c r="W585" s="147">
        <v>0</v>
      </c>
      <c r="X585" s="142">
        <f>((($L$4*0.000000001*Input!G585/Input!W585*(232/229))-(W585*0.000000001))/Input!F585)*1000000000</f>
        <v>0.87608773808482976</v>
      </c>
      <c r="Y585" s="142">
        <f>X585*Input!X585/100</f>
        <v>3.0592047830371224E-3</v>
      </c>
      <c r="Z585" s="142">
        <f t="shared" si="2006"/>
        <v>2.1391555819869155E-4</v>
      </c>
      <c r="AA585" s="142">
        <f>Z585*Input!X585/100</f>
        <v>7.4697027518963825E-7</v>
      </c>
      <c r="AB585" s="143">
        <v>0</v>
      </c>
      <c r="AC585" s="143">
        <v>0</v>
      </c>
      <c r="AD585" s="142">
        <f>(((Input!G585*$L$4*0.000000001*Input!U585*(230/229))-((AB585*0.000000000000001)+(Input!G585*AC585*0.000000000000001)))/Input!F585)*1000000000000</f>
        <v>225.30725565851418</v>
      </c>
      <c r="AE585" s="142">
        <f>AD585*Input!V585/100</f>
        <v>0.4111268767016435</v>
      </c>
      <c r="AF585" s="142">
        <f t="shared" si="2007"/>
        <v>10.271425162665754</v>
      </c>
      <c r="AG585" s="142">
        <f>AF585*Input!V585/100</f>
        <v>1.8742667359109805E-2</v>
      </c>
      <c r="AH585" s="138">
        <f t="shared" si="2008"/>
        <v>48016.260477535383</v>
      </c>
      <c r="AI585" s="147">
        <f t="shared" si="2009"/>
        <v>189.18034507646323</v>
      </c>
      <c r="AJ585" s="144">
        <f t="shared" si="2010"/>
        <v>0.60444317621355381</v>
      </c>
      <c r="AK585" s="147">
        <f t="shared" si="2011"/>
        <v>1.1159753013730915</v>
      </c>
      <c r="AL585" s="147">
        <f t="shared" si="2012"/>
        <v>1.0037914780053068</v>
      </c>
      <c r="AM585" s="147">
        <f t="shared" si="2013"/>
        <v>1.8338662904251091E-3</v>
      </c>
      <c r="AN585" s="138">
        <f>AF585/Q585</f>
        <v>1.0037914780053068</v>
      </c>
      <c r="AO585" s="142">
        <f t="shared" si="2014"/>
        <v>1.8338662904251091E-3</v>
      </c>
      <c r="AP585" s="138" t="str">
        <f t="shared" si="2015"/>
        <v>Out of range</v>
      </c>
      <c r="AQ585" s="138" t="e">
        <f t="shared" si="2016"/>
        <v>#VALUE!</v>
      </c>
      <c r="AR585" s="138" t="e">
        <f t="shared" si="2017"/>
        <v>#VALUE!</v>
      </c>
      <c r="AS585" s="146">
        <f t="shared" si="2018"/>
        <v>2.0905240600211569E-5</v>
      </c>
      <c r="AT585" s="146">
        <f t="shared" si="2019"/>
        <v>7.3022919037008447E-8</v>
      </c>
      <c r="AU585" s="138">
        <v>0.75</v>
      </c>
      <c r="AV585" s="138">
        <f t="shared" si="2020"/>
        <v>0.375</v>
      </c>
      <c r="AW585" s="138" t="str">
        <f t="shared" si="2021"/>
        <v>Out of range</v>
      </c>
      <c r="AX585" s="148">
        <f t="shared" si="2022"/>
        <v>0</v>
      </c>
      <c r="AY585" s="148" t="e">
        <f t="shared" si="2023"/>
        <v>#VALUE!</v>
      </c>
      <c r="AZ585" s="138" t="str">
        <f>Input!B585</f>
        <v>Hu1-13</v>
      </c>
      <c r="BA585" s="149">
        <f>Input!E585</f>
        <v>0</v>
      </c>
      <c r="BB585" s="138" t="e">
        <f t="shared" si="2024"/>
        <v>#VALUE!</v>
      </c>
      <c r="BC585" s="144" t="e">
        <f t="shared" si="2025"/>
        <v>#VALUE!</v>
      </c>
      <c r="BD585" s="138" t="e">
        <f t="shared" si="2026"/>
        <v>#VALUE!</v>
      </c>
      <c r="BE585" s="150" t="e">
        <f t="shared" si="2027"/>
        <v>#VALUE!</v>
      </c>
      <c r="BF585" s="151" t="e">
        <f t="shared" si="2028"/>
        <v>#VALUE!</v>
      </c>
      <c r="BG585" s="152"/>
      <c r="BH585" s="152"/>
      <c r="BI585" s="152"/>
      <c r="BJ585" s="152"/>
      <c r="BK585" s="152"/>
      <c r="BL585" s="152"/>
      <c r="BM585" s="156"/>
      <c r="BN585" s="152"/>
      <c r="BO585" s="152"/>
      <c r="BP585" s="152"/>
      <c r="BQ585" s="152"/>
      <c r="BR585" s="152"/>
      <c r="BS585" s="152"/>
      <c r="BT585" s="152"/>
      <c r="BU585" s="152"/>
      <c r="BV585" s="152"/>
      <c r="BW585" s="152"/>
      <c r="BX585" s="152"/>
      <c r="BY585" s="152"/>
      <c r="BZ585" s="152"/>
      <c r="CA585" s="152"/>
      <c r="CB585" s="152"/>
      <c r="CC585" s="152"/>
      <c r="CD585" s="152"/>
      <c r="CE585" s="152"/>
      <c r="CF585" s="152"/>
      <c r="CG585" s="152"/>
      <c r="CH585" s="152"/>
      <c r="CI585" s="152"/>
      <c r="CJ585" s="152"/>
      <c r="CK585" s="152"/>
      <c r="CL585" s="152"/>
      <c r="CM585" s="152"/>
      <c r="CN585" s="152"/>
      <c r="CO585" s="152"/>
      <c r="CP585" s="152"/>
      <c r="CQ585" s="152"/>
      <c r="CR585" s="152"/>
      <c r="CS585" s="152"/>
      <c r="CT585" s="152"/>
      <c r="CU585" s="152"/>
      <c r="CV585" s="152"/>
      <c r="CW585" s="152"/>
      <c r="CX585" s="152"/>
      <c r="CY585" s="152"/>
      <c r="CZ585" s="152"/>
      <c r="DA585" s="152"/>
      <c r="DB585" s="152"/>
      <c r="DC585" s="152"/>
      <c r="DD585" s="152"/>
      <c r="DE585" s="152"/>
    </row>
    <row r="586" spans="1:109" ht="15" customHeight="1" x14ac:dyDescent="0.2">
      <c r="A586" s="9">
        <f>Input!A586</f>
        <v>8849</v>
      </c>
      <c r="B586" s="9" t="str">
        <f>Input!B586</f>
        <v>M6_4</v>
      </c>
      <c r="C586" s="9">
        <f>Input!O586</f>
        <v>2.8922350258565226</v>
      </c>
      <c r="D586" s="9">
        <f>C586*Input!P586/100</f>
        <v>8.731271184035683E-3</v>
      </c>
      <c r="E586" s="11">
        <f>Input!M586</f>
        <v>2.578862612449218</v>
      </c>
      <c r="F586" s="12">
        <f>E586*Input!N586/100</f>
        <v>1.0803239218944577E-4</v>
      </c>
      <c r="G586" s="13">
        <f t="shared" ref="G586:G589" si="2029">E586*137.88</f>
        <v>355.57357700449819</v>
      </c>
      <c r="H586" s="12">
        <f>G586*Input!L586/100</f>
        <v>1.8743300858744805E-2</v>
      </c>
      <c r="I586" s="9">
        <v>0.3</v>
      </c>
      <c r="J586" s="21">
        <f>(((C586*$G$4*0.000000001*Input!G586*(234/233))-(I586*0.000000000000001))/Input!F586)*1000000000000</f>
        <v>77.087586611195206</v>
      </c>
      <c r="K586" s="9">
        <f>J586*Input!P586/100</f>
        <v>0.23271712623902552</v>
      </c>
      <c r="L586" s="14">
        <f t="shared" ref="L586:L589" si="2030">(J586/234)*602200000000*0.0000028263/(365.2425*24*60)</f>
        <v>1.0660652885518587</v>
      </c>
      <c r="M586" s="22">
        <f>L586*Input!P586/100</f>
        <v>3.2183086958768072E-3</v>
      </c>
      <c r="N586" s="9">
        <v>5.0000000000000001E-3</v>
      </c>
      <c r="O586" s="21">
        <f>(((G586*$D$4*0.000000001*Input!G586*(238/236))-(N586*0.000000001))/Input!F586)*1000000</f>
        <v>0.95467053897151921</v>
      </c>
      <c r="P586" s="58">
        <f>O586*Input!N586/100</f>
        <v>3.9992569429641005E-5</v>
      </c>
      <c r="Q586" s="66">
        <f t="shared" ref="Q586:Q589" si="2031">(O586/238.05)*602200000000000000*0.00000000015512/(365.2425*24*60)</f>
        <v>0.71227890613167921</v>
      </c>
      <c r="R586" s="67">
        <f>Q586*Input!N586/100</f>
        <v>2.9838423250630712E-5</v>
      </c>
      <c r="S586" s="65">
        <f>Input!S586*0.0000028263/0.000000000155125</f>
        <v>1.4917843234925103</v>
      </c>
      <c r="T586" s="9">
        <f>S586*Input!T586/100</f>
        <v>6.8851139938005956E-4</v>
      </c>
      <c r="U586" s="9">
        <f>S586*1/((U585+U587)/2)</f>
        <v>1.491909909596294</v>
      </c>
      <c r="V586" s="9">
        <f>U586*Input!T586/100</f>
        <v>6.8856936182322057E-4</v>
      </c>
      <c r="W586" s="3">
        <v>3.0000000000000001E-3</v>
      </c>
      <c r="X586" s="21">
        <f>((($L$4*0.000000001*Input!G586/Input!W586*(232/229))-(W586*0.000000001))/Input!F586)*1000000000</f>
        <v>1.0529398427364707</v>
      </c>
      <c r="Y586" s="21">
        <f>X586*Input!X586/100</f>
        <v>1.9082250337880966E-3</v>
      </c>
      <c r="Z586" s="21">
        <f t="shared" ref="Z586:Z589" si="2032">(X586/232)*6.022E+23*0.000000001*0.000000000049475/(365.2425*24*60)</f>
        <v>2.5709778189682308E-4</v>
      </c>
      <c r="AA586" s="21">
        <f>Z586*Input!X586/100</f>
        <v>4.659339533319352E-7</v>
      </c>
      <c r="AB586" s="14">
        <v>0.05</v>
      </c>
      <c r="AC586" s="14">
        <v>0</v>
      </c>
      <c r="AD586" s="21">
        <f>(((Input!G586*$L$4*0.000000001*Input!U586*(230/229))-((AB586*0.000000000000001)+(Input!G586*AC586*0.000000000000001)))/Input!F586)*1000000000000</f>
        <v>1.2040099255703207</v>
      </c>
      <c r="AE586" s="21">
        <f>AD586*Input!V586/100</f>
        <v>3.972446595860565E-3</v>
      </c>
      <c r="AF586" s="21">
        <f t="shared" ref="AF586:AF589" si="2033">(AD586/230)*602200000000*0.0000091577/(365.2425*24*60)</f>
        <v>5.4889035017789835E-2</v>
      </c>
      <c r="AG586" s="21">
        <f>AF586*Input!V586/100</f>
        <v>1.8109797575232333E-4</v>
      </c>
      <c r="AH586" s="9">
        <f t="shared" ref="AH586:AH589" si="2034">AF586/Z586</f>
        <v>213.49478246303022</v>
      </c>
      <c r="AI586" s="3">
        <f t="shared" ref="AI586:AI589" si="2035">AH586*SQRT((AG586/AF586)^2+(AA586/Z586)^2)</f>
        <v>0.80366142498061777</v>
      </c>
      <c r="AJ586" s="22">
        <f t="shared" ref="AJ586:AJ589" si="2036">(U586-1)*1000</f>
        <v>491.90990959629397</v>
      </c>
      <c r="AK586" s="3">
        <f t="shared" ref="AK586:AK589" si="2037">V586*1000</f>
        <v>0.68856936182322059</v>
      </c>
      <c r="AL586" s="3">
        <f t="shared" ref="AL586:AL589" si="2038">AF586/Q586</f>
        <v>7.7061154760130549E-2</v>
      </c>
      <c r="AM586" s="3">
        <f t="shared" ref="AM586:AM589" si="2039">AL586*SQRT((R586/Q586)^2+(AG586/AF586)^2)</f>
        <v>2.5427198689743365E-4</v>
      </c>
      <c r="AN586" s="9">
        <f>AL586*1/((AN585+AN587)/2)</f>
        <v>7.6677819269442671E-2</v>
      </c>
      <c r="AO586" s="21">
        <f t="shared" ref="AO586:AO589" si="2040">AN586*SQRT((R586/Q586)^2+(AG586/AF586)^2)</f>
        <v>2.5300712813468984E-4</v>
      </c>
      <c r="AP586" s="58">
        <f t="shared" ref="AP586:AP589" si="2041">ThU_Alter_Kombi(AN586,U586)</f>
        <v>5.7458999999999998</v>
      </c>
      <c r="AQ586" s="58">
        <f t="shared" ref="AQ586:AQ589" si="2042">Montealter(AN586,AO586,U586,V586)</f>
        <v>0.02</v>
      </c>
      <c r="AR586" s="58">
        <f t="shared" ref="AR586:AR589" si="2043">(AQ586/AP586)*100</f>
        <v>0.34807427905114957</v>
      </c>
      <c r="AS586" s="67">
        <f t="shared" ref="AS586:AS589" si="2044">Z586/Q586</f>
        <v>3.6095099782344715E-4</v>
      </c>
      <c r="AT586" s="67">
        <f t="shared" ref="AT586:AT589" si="2045">AS586*SQRT((Y586/X586)^2+(P586/O586)^2)</f>
        <v>6.5432011402059946E-7</v>
      </c>
      <c r="AU586" s="58">
        <v>0.75</v>
      </c>
      <c r="AV586" s="58">
        <f t="shared" ref="AV586:AV589" si="2046">AU586/2</f>
        <v>0.375</v>
      </c>
      <c r="AW586" s="58">
        <f t="shared" ref="AW586:AW589" si="2047">marincorr_age(AN586,U586,AS586,AU586)</f>
        <v>5.7262000000000004</v>
      </c>
      <c r="AX586" s="57">
        <f t="shared" ref="AX586:AX589" si="2048">marincorr_age_error(AN586, AO586, U586, V586, AS586, AT586, AU586, AV586)</f>
        <v>2.2066028599999999E-2</v>
      </c>
      <c r="AY586" s="47">
        <f t="shared" ref="AY586:AY589" si="2049">SQRT(((AU586*EXP(-0.0000091577*AW586*1000))/(0.0000091577*(EXP(-0.0000091577*AW586*1000)+(AJ586/1000)*EXP(-(0.0000091577-0.0000028263)*AW586*1000)-AS586*AU586*EXP(-0.0000091577*AW586*1000))))^2*AT586^2+((AS586*EXP(-0.0000091577*AW586*1000))/(0.0000091577*(EXP(-0.0000091577*AW586*1000)+(AJ586/1000)*EXP(-(0.0000091577-0.0000028263)*AW586*1000)-AS586*AU586*EXP(-0.0000091577*AW586*1000))))^2*AV586^2+((0.0000091577/(0.0000091577-0.0000028263))*(EXP(-(0.0000091577-0.0000028263)*AW586*1000)-1)/(0.0000091577*(EXP(-0.0000091577*AW586*1000)+(AJ586/1000)*EXP(-(0.0000091577-0.0000028263)*AW586*1000)-AS586*AU586*EXP(-0.0000091577*AW586*1000))))^2*T586^2+(1/(0.0000091577*(EXP(-0.0000091577*AW586*1000)+(AJ586/1000)*EXP(-(0.0000091577-0.0000028263)*AW586*1000)-AS586*AU586*EXP(-0.0000091577*AW586*1000))))^2*AO586^2)/1000</f>
        <v>2.1942350407772003E-2</v>
      </c>
      <c r="AZ586" s="9" t="str">
        <f>Input!B586</f>
        <v>M6_4</v>
      </c>
      <c r="BA586" s="48">
        <f>Input!E586</f>
        <v>0</v>
      </c>
      <c r="BB586" s="58">
        <f t="shared" ref="BB586:BB589" si="2050">((U586-1)*EXP(0.0000028263*AW586*1000))*1000</f>
        <v>499.9357290244572</v>
      </c>
      <c r="BC586" s="22">
        <f t="shared" ref="BC586:BC589" si="2051">SQRT((EXP(0.0000028263*AW586*1000)*V586)^2+((U586-1)*0.0000028263*EXP(0.0000028263*AW586*1000)*AX586*1000)^2)*1000</f>
        <v>0.70049801497474573</v>
      </c>
      <c r="BD586" s="9">
        <f t="shared" ref="BD586:BD589" si="2052">AW586*1000-58</f>
        <v>5668.2000000000007</v>
      </c>
      <c r="BE586" s="49">
        <f t="shared" ref="BE586:BE589" si="2053">AY586/2*1000</f>
        <v>10.971175203886002</v>
      </c>
      <c r="BF586" s="89">
        <f t="shared" ref="BF586:BF589" si="2054">AY586/AW586*100</f>
        <v>0.38319217644811571</v>
      </c>
      <c r="BG586" s="85"/>
      <c r="BH586" s="85"/>
      <c r="BI586" s="85"/>
      <c r="BJ586" s="85"/>
      <c r="BK586" s="85"/>
      <c r="BL586" s="85"/>
      <c r="BM586" s="90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s="155" customFormat="1" ht="15" customHeight="1" x14ac:dyDescent="0.2">
      <c r="A587" s="138">
        <f>Input!A587</f>
        <v>8717</v>
      </c>
      <c r="B587" s="138" t="str">
        <f>Input!B587</f>
        <v>Hu1-13</v>
      </c>
      <c r="C587" s="138">
        <f>Input!O587</f>
        <v>2.0907584794889211</v>
      </c>
      <c r="D587" s="138">
        <f>C587*Input!P587/100</f>
        <v>1.28580981880335E-2</v>
      </c>
      <c r="E587" s="139">
        <f>Input!M587</f>
        <v>2.7690842441252368</v>
      </c>
      <c r="F587" s="140">
        <f>E587*Input!N587/100</f>
        <v>2.2922079176695913E-4</v>
      </c>
      <c r="G587" s="141">
        <f t="shared" si="2029"/>
        <v>381.80133557998761</v>
      </c>
      <c r="H587" s="140">
        <f>G587*Input!L587/100</f>
        <v>2.1529912169697862E-2</v>
      </c>
      <c r="I587" s="138">
        <v>0</v>
      </c>
      <c r="J587" s="142">
        <f>(((C587*$G$4*0.000000001*Input!G587*(234/233))-(I587*0.000000000000001))/Input!F587)*1000000000000</f>
        <v>745.54761325554045</v>
      </c>
      <c r="K587" s="138">
        <f>J587*Input!P587/100</f>
        <v>4.5850941221279236</v>
      </c>
      <c r="L587" s="143">
        <f t="shared" si="2030"/>
        <v>10.310381559396106</v>
      </c>
      <c r="M587" s="144">
        <f>L587*Input!P587/100</f>
        <v>6.3408518844898745E-2</v>
      </c>
      <c r="N587" s="138">
        <v>0</v>
      </c>
      <c r="O587" s="142">
        <f>(((G587*$D$4*0.000000001*Input!G587*(238/236))-(N587*0.000000001))/Input!F587)*1000000</f>
        <v>13.714690642873499</v>
      </c>
      <c r="P587" s="138">
        <f>O587*Input!N587/100</f>
        <v>1.1352822705440919E-3</v>
      </c>
      <c r="Q587" s="145">
        <f t="shared" si="2031"/>
        <v>10.232519440229364</v>
      </c>
      <c r="R587" s="146">
        <f>Q587*Input!N587/100</f>
        <v>8.4703317092511572E-4</v>
      </c>
      <c r="S587" s="144">
        <f>Input!S587*0.0000028263/0.000000000155125</f>
        <v>0.99922720067442938</v>
      </c>
      <c r="T587" s="138">
        <f>S587*Input!T587/100</f>
        <v>1.052094851172193E-3</v>
      </c>
      <c r="U587" s="144">
        <f>S587</f>
        <v>0.99922720067442938</v>
      </c>
      <c r="V587" s="138">
        <f>U587*Input!T587/100</f>
        <v>1.052094851172193E-3</v>
      </c>
      <c r="W587" s="147">
        <v>0</v>
      </c>
      <c r="X587" s="142">
        <f>((($L$4*0.000000001*Input!G587/Input!W587*(232/229))-(W587*0.000000001))/Input!F587)*1000000000</f>
        <v>0.87802885423375709</v>
      </c>
      <c r="Y587" s="142">
        <f>X587*Input!X587/100</f>
        <v>2.678136696645564E-3</v>
      </c>
      <c r="Z587" s="142">
        <f t="shared" si="2032"/>
        <v>2.1438952322122914E-4</v>
      </c>
      <c r="AA587" s="142">
        <f>Z587*Input!X587/100</f>
        <v>6.5392435196925835E-7</v>
      </c>
      <c r="AB587" s="143">
        <v>0</v>
      </c>
      <c r="AC587" s="143">
        <v>0</v>
      </c>
      <c r="AD587" s="142">
        <f>(((Input!G587*$L$4*0.000000001*Input!U587*(230/229))-((AB587*0.000000000000001)+(Input!G587*AC587*0.000000000000001)))/Input!F587)*1000000000000</f>
        <v>225.84705801259926</v>
      </c>
      <c r="AE587" s="142">
        <f>AD587*Input!V587/100</f>
        <v>0.4704086677044495</v>
      </c>
      <c r="AF587" s="142">
        <f t="shared" si="2033"/>
        <v>10.296033955074192</v>
      </c>
      <c r="AG587" s="142">
        <f>AF587*Input!V587/100</f>
        <v>2.1445236692771222E-2</v>
      </c>
      <c r="AH587" s="138">
        <f t="shared" si="2034"/>
        <v>48024.893196155324</v>
      </c>
      <c r="AI587" s="147">
        <f t="shared" si="2035"/>
        <v>177.3793742714897</v>
      </c>
      <c r="AJ587" s="144">
        <f t="shared" si="2036"/>
        <v>-0.7727993255706167</v>
      </c>
      <c r="AK587" s="147">
        <f t="shared" si="2037"/>
        <v>1.052094851172193</v>
      </c>
      <c r="AL587" s="147">
        <f t="shared" si="2038"/>
        <v>1.006207123789584</v>
      </c>
      <c r="AM587" s="147">
        <f t="shared" si="2039"/>
        <v>2.0974468984875194E-3</v>
      </c>
      <c r="AN587" s="138">
        <f>AF587/Q587</f>
        <v>1.006207123789584</v>
      </c>
      <c r="AO587" s="142">
        <f t="shared" si="2040"/>
        <v>2.0974468984875194E-3</v>
      </c>
      <c r="AP587" s="138" t="str">
        <f t="shared" si="2041"/>
        <v>Out of range</v>
      </c>
      <c r="AQ587" s="138" t="e">
        <f t="shared" si="2042"/>
        <v>#VALUE!</v>
      </c>
      <c r="AR587" s="138" t="e">
        <f t="shared" si="2043"/>
        <v>#VALUE!</v>
      </c>
      <c r="AS587" s="146">
        <f t="shared" si="2044"/>
        <v>2.0951782644883356E-5</v>
      </c>
      <c r="AT587" s="146">
        <f t="shared" si="2045"/>
        <v>6.3930015226278041E-8</v>
      </c>
      <c r="AU587" s="138">
        <v>0.75</v>
      </c>
      <c r="AV587" s="138">
        <f t="shared" si="2046"/>
        <v>0.375</v>
      </c>
      <c r="AW587" s="138" t="str">
        <f t="shared" si="2047"/>
        <v>Out of range</v>
      </c>
      <c r="AX587" s="148">
        <f t="shared" si="2048"/>
        <v>0</v>
      </c>
      <c r="AY587" s="148" t="e">
        <f t="shared" si="2049"/>
        <v>#VALUE!</v>
      </c>
      <c r="AZ587" s="138" t="str">
        <f>Input!B587</f>
        <v>Hu1-13</v>
      </c>
      <c r="BA587" s="149">
        <f>Input!E587</f>
        <v>0</v>
      </c>
      <c r="BB587" s="138" t="e">
        <f t="shared" si="2050"/>
        <v>#VALUE!</v>
      </c>
      <c r="BC587" s="144" t="e">
        <f t="shared" si="2051"/>
        <v>#VALUE!</v>
      </c>
      <c r="BD587" s="138" t="e">
        <f t="shared" si="2052"/>
        <v>#VALUE!</v>
      </c>
      <c r="BE587" s="150" t="e">
        <f t="shared" si="2053"/>
        <v>#VALUE!</v>
      </c>
      <c r="BF587" s="151" t="e">
        <f t="shared" si="2054"/>
        <v>#VALUE!</v>
      </c>
      <c r="BG587" s="152"/>
      <c r="BH587" s="152"/>
      <c r="BI587" s="152"/>
      <c r="BJ587" s="152"/>
      <c r="BK587" s="152"/>
      <c r="BL587" s="152"/>
      <c r="BM587" s="156"/>
      <c r="BN587" s="152"/>
      <c r="BO587" s="152"/>
      <c r="BP587" s="152"/>
      <c r="BQ587" s="152"/>
      <c r="BR587" s="152"/>
      <c r="BS587" s="152"/>
      <c r="BT587" s="152"/>
      <c r="BU587" s="152"/>
      <c r="BV587" s="152"/>
      <c r="BW587" s="152"/>
      <c r="BX587" s="152"/>
      <c r="BY587" s="152"/>
      <c r="BZ587" s="152"/>
      <c r="CA587" s="152"/>
      <c r="CB587" s="152"/>
      <c r="CC587" s="152"/>
      <c r="CD587" s="152"/>
      <c r="CE587" s="152"/>
      <c r="CF587" s="152"/>
      <c r="CG587" s="152"/>
      <c r="CH587" s="152"/>
      <c r="CI587" s="152"/>
      <c r="CJ587" s="152"/>
      <c r="CK587" s="152"/>
      <c r="CL587" s="152"/>
      <c r="CM587" s="152"/>
      <c r="CN587" s="152"/>
      <c r="CO587" s="152"/>
      <c r="CP587" s="152"/>
      <c r="CQ587" s="152"/>
      <c r="CR587" s="152"/>
      <c r="CS587" s="152"/>
      <c r="CT587" s="152"/>
      <c r="CU587" s="152"/>
      <c r="CV587" s="152"/>
      <c r="CW587" s="152"/>
      <c r="CX587" s="152"/>
      <c r="CY587" s="152"/>
      <c r="CZ587" s="152"/>
      <c r="DA587" s="152"/>
      <c r="DB587" s="152"/>
      <c r="DC587" s="152"/>
      <c r="DD587" s="152"/>
      <c r="DE587" s="152"/>
    </row>
    <row r="588" spans="1:109" ht="15" customHeight="1" x14ac:dyDescent="0.2">
      <c r="A588" s="9">
        <f>Input!A588</f>
        <v>8851</v>
      </c>
      <c r="B588" s="9" t="str">
        <f>Input!B588</f>
        <v>M6_6</v>
      </c>
      <c r="C588" s="9">
        <f>Input!O588</f>
        <v>6.7511321236757738</v>
      </c>
      <c r="D588" s="9">
        <f>C588*Input!P588/100</f>
        <v>2.1019566584696656E-2</v>
      </c>
      <c r="E588" s="11">
        <f>Input!M588</f>
        <v>7.1282025094512784</v>
      </c>
      <c r="F588" s="12">
        <f>E588*Input!N588/100</f>
        <v>4.7130456037778272E-4</v>
      </c>
      <c r="G588" s="13">
        <f t="shared" si="2029"/>
        <v>982.83656200314226</v>
      </c>
      <c r="H588" s="12">
        <f>G588*Input!L588/100</f>
        <v>3.9110245578622693E-2</v>
      </c>
      <c r="I588" s="9">
        <v>0.3</v>
      </c>
      <c r="J588" s="21">
        <f>(((C588*$G$4*0.000000001*Input!G588*(234/233))-(I588*0.000000000000001))/Input!F588)*1000000000000</f>
        <v>200.0141031332459</v>
      </c>
      <c r="K588" s="9">
        <f>J588*Input!P588/100</f>
        <v>0.62274144271947518</v>
      </c>
      <c r="L588" s="14">
        <f t="shared" si="2030"/>
        <v>2.7660496578604588</v>
      </c>
      <c r="M588" s="22">
        <f>L588*Input!P588/100</f>
        <v>8.6120614875952566E-3</v>
      </c>
      <c r="N588" s="9">
        <v>5.0000000000000001E-3</v>
      </c>
      <c r="O588" s="21">
        <f>(((G588*$D$4*0.000000001*Input!G588*(238/236))-(N588*0.000000001))/Input!F588)*1000000</f>
        <v>2.9332003328565111</v>
      </c>
      <c r="P588" s="58">
        <f>O588*Input!N588/100</f>
        <v>1.9393819010387822E-4</v>
      </c>
      <c r="Q588" s="66">
        <f t="shared" si="2031"/>
        <v>2.1884583626126148</v>
      </c>
      <c r="R588" s="67">
        <f>Q588*Input!N588/100</f>
        <v>1.446971245736422E-4</v>
      </c>
      <c r="S588" s="65">
        <f>Input!S588*0.0000028263/0.000000000155125</f>
        <v>1.2611120028288887</v>
      </c>
      <c r="T588" s="9">
        <f>S588*Input!T588/100</f>
        <v>4.2761444459489415E-4</v>
      </c>
      <c r="U588" s="9">
        <f>S588*1/((U587+U589)/2)</f>
        <v>1.2620873430764294</v>
      </c>
      <c r="V588" s="9">
        <f>U588*Input!T588/100</f>
        <v>4.2794516032617545E-4</v>
      </c>
      <c r="W588" s="3">
        <v>3.0000000000000001E-3</v>
      </c>
      <c r="X588" s="21">
        <f>((($L$4*0.000000001*Input!G588/Input!W588*(232/229))-(W588*0.000000001))/Input!F588)*1000000000</f>
        <v>0.14695520688625899</v>
      </c>
      <c r="Y588" s="21">
        <f>X588*Input!X588/100</f>
        <v>2.7324052687235939E-4</v>
      </c>
      <c r="Z588" s="21">
        <f t="shared" si="2032"/>
        <v>3.5882256701821806E-5</v>
      </c>
      <c r="AA588" s="21">
        <f>Z588*Input!X588/100</f>
        <v>6.6717518448758043E-8</v>
      </c>
      <c r="AB588" s="14">
        <v>0.05</v>
      </c>
      <c r="AC588" s="14">
        <v>0</v>
      </c>
      <c r="AD588" s="21">
        <f>(((Input!G588*$L$4*0.000000001*Input!U588*(230/229))-((AB588*0.000000000000001)+(Input!G588*AC588*0.000000000000001)))/Input!F588)*1000000000000</f>
        <v>7.8610420500134559</v>
      </c>
      <c r="AE588" s="21">
        <f>AD588*Input!V588/100</f>
        <v>1.6543200960730996E-2</v>
      </c>
      <c r="AF588" s="21">
        <f t="shared" si="2033"/>
        <v>0.35837330174426868</v>
      </c>
      <c r="AG588" s="21">
        <f>AF588*Input!V588/100</f>
        <v>7.5418010894700346E-4</v>
      </c>
      <c r="AH588" s="9">
        <f t="shared" si="2034"/>
        <v>9987.479458784248</v>
      </c>
      <c r="AI588" s="3">
        <f t="shared" si="2035"/>
        <v>28.046671719611908</v>
      </c>
      <c r="AJ588" s="22">
        <f t="shared" si="2036"/>
        <v>262.08734307642942</v>
      </c>
      <c r="AK588" s="3">
        <f t="shared" si="2037"/>
        <v>0.42794516032617547</v>
      </c>
      <c r="AL588" s="3">
        <f t="shared" si="2038"/>
        <v>0.16375605214459607</v>
      </c>
      <c r="AM588" s="3">
        <f t="shared" si="2039"/>
        <v>3.4478711515808618E-4</v>
      </c>
      <c r="AN588" s="9">
        <f>AL588*1/((AN587+AN589)/2)</f>
        <v>0.1627458683932359</v>
      </c>
      <c r="AO588" s="21">
        <f t="shared" si="2040"/>
        <v>3.4266018099687732E-4</v>
      </c>
      <c r="AP588" s="58">
        <f t="shared" si="2041"/>
        <v>15.0052</v>
      </c>
      <c r="AQ588" s="58">
        <f t="shared" si="2042"/>
        <v>3.5499999999999997E-2</v>
      </c>
      <c r="AR588" s="58">
        <f t="shared" si="2043"/>
        <v>0.23658465065443976</v>
      </c>
      <c r="AS588" s="67">
        <f t="shared" si="2044"/>
        <v>1.6396134061689447E-5</v>
      </c>
      <c r="AT588" s="67">
        <f t="shared" si="2045"/>
        <v>3.0505349708213475E-8</v>
      </c>
      <c r="AU588" s="58">
        <v>0.75</v>
      </c>
      <c r="AV588" s="58">
        <f t="shared" si="2046"/>
        <v>0.375</v>
      </c>
      <c r="AW588" s="58">
        <f t="shared" si="2047"/>
        <v>15.004099999999999</v>
      </c>
      <c r="AX588" s="57">
        <f t="shared" si="2048"/>
        <v>3.39232904E-2</v>
      </c>
      <c r="AY588" s="47">
        <f t="shared" si="2049"/>
        <v>3.4163452976051133E-2</v>
      </c>
      <c r="AZ588" s="9" t="str">
        <f>Input!B588</f>
        <v>M6_6</v>
      </c>
      <c r="BA588" s="48">
        <f>Input!E588</f>
        <v>0</v>
      </c>
      <c r="BB588" s="58">
        <f t="shared" si="2050"/>
        <v>273.4404613453313</v>
      </c>
      <c r="BC588" s="22">
        <f t="shared" si="2051"/>
        <v>0.44725196005048301</v>
      </c>
      <c r="BD588" s="9">
        <f t="shared" si="2052"/>
        <v>14946.099999999999</v>
      </c>
      <c r="BE588" s="49">
        <f t="shared" si="2053"/>
        <v>17.081726488025566</v>
      </c>
      <c r="BF588" s="89">
        <f t="shared" si="2054"/>
        <v>0.22769411678175389</v>
      </c>
      <c r="BG588" s="85"/>
      <c r="BH588" s="85"/>
      <c r="BI588" s="85"/>
      <c r="BJ588" s="85"/>
      <c r="BK588" s="85"/>
      <c r="BL588" s="85"/>
      <c r="BM588" s="90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s="155" customFormat="1" ht="15" customHeight="1" x14ac:dyDescent="0.2">
      <c r="A589" s="138">
        <f>Input!A589</f>
        <v>8717</v>
      </c>
      <c r="B589" s="138" t="str">
        <f>Input!B589</f>
        <v>Hu1-13</v>
      </c>
      <c r="C589" s="138">
        <f>Input!O589</f>
        <v>2.0907584794889211</v>
      </c>
      <c r="D589" s="138">
        <f>C589*Input!P589/100</f>
        <v>1.28580981880335E-2</v>
      </c>
      <c r="E589" s="139">
        <f>Input!M589</f>
        <v>2.7690842441252368</v>
      </c>
      <c r="F589" s="140">
        <f>E589*Input!N589/100</f>
        <v>2.2922079176695913E-4</v>
      </c>
      <c r="G589" s="141">
        <f t="shared" si="2029"/>
        <v>381.80133557998761</v>
      </c>
      <c r="H589" s="140">
        <f>G589*Input!L589/100</f>
        <v>2.1529912169697862E-2</v>
      </c>
      <c r="I589" s="138">
        <v>0</v>
      </c>
      <c r="J589" s="142">
        <f>(((C589*$G$4*0.000000001*Input!G589*(234/233))-(I589*0.000000000000001))/Input!F589)*1000000000000</f>
        <v>745.54761325554045</v>
      </c>
      <c r="K589" s="138">
        <f>J589*Input!P589/100</f>
        <v>4.5850941221279236</v>
      </c>
      <c r="L589" s="143">
        <f t="shared" si="2030"/>
        <v>10.310381559396106</v>
      </c>
      <c r="M589" s="144">
        <f>L589*Input!P589/100</f>
        <v>6.3408518844898745E-2</v>
      </c>
      <c r="N589" s="138">
        <v>0</v>
      </c>
      <c r="O589" s="142">
        <f>(((G589*$D$4*0.000000001*Input!G589*(238/236))-(N589*0.000000001))/Input!F589)*1000000</f>
        <v>13.714690642873499</v>
      </c>
      <c r="P589" s="138">
        <f>O589*Input!N589/100</f>
        <v>1.1352822705440919E-3</v>
      </c>
      <c r="Q589" s="145">
        <f t="shared" si="2031"/>
        <v>10.232519440229364</v>
      </c>
      <c r="R589" s="146">
        <f>Q589*Input!N589/100</f>
        <v>8.4703317092511572E-4</v>
      </c>
      <c r="S589" s="144">
        <f>Input!S589*0.0000028263/0.000000000155125</f>
        <v>0.99922720067442938</v>
      </c>
      <c r="T589" s="138">
        <f>S589*Input!T589/100</f>
        <v>1.052094851172193E-3</v>
      </c>
      <c r="U589" s="144">
        <f>S589</f>
        <v>0.99922720067442938</v>
      </c>
      <c r="V589" s="138">
        <f>U589*Input!T589/100</f>
        <v>1.052094851172193E-3</v>
      </c>
      <c r="W589" s="147">
        <v>0</v>
      </c>
      <c r="X589" s="142">
        <f>((($L$4*0.000000001*Input!G589/Input!W589*(232/229))-(W589*0.000000001))/Input!F589)*1000000000</f>
        <v>0.87802885423375709</v>
      </c>
      <c r="Y589" s="142">
        <f>X589*Input!X589/100</f>
        <v>2.678136696645564E-3</v>
      </c>
      <c r="Z589" s="142">
        <f t="shared" si="2032"/>
        <v>2.1438952322122914E-4</v>
      </c>
      <c r="AA589" s="142">
        <f>Z589*Input!X589/100</f>
        <v>6.5392435196925835E-7</v>
      </c>
      <c r="AB589" s="143">
        <v>0</v>
      </c>
      <c r="AC589" s="143">
        <v>0</v>
      </c>
      <c r="AD589" s="142">
        <f>(((Input!G589*$L$4*0.000000001*Input!U589*(230/229))-((AB589*0.000000000000001)+(Input!G589*AC589*0.000000000000001)))/Input!F589)*1000000000000</f>
        <v>225.84705801259926</v>
      </c>
      <c r="AE589" s="142">
        <f>AD589*Input!V589/100</f>
        <v>0.4704086677044495</v>
      </c>
      <c r="AF589" s="142">
        <f t="shared" si="2033"/>
        <v>10.296033955074192</v>
      </c>
      <c r="AG589" s="142">
        <f>AF589*Input!V589/100</f>
        <v>2.1445236692771222E-2</v>
      </c>
      <c r="AH589" s="138">
        <f t="shared" si="2034"/>
        <v>48024.893196155324</v>
      </c>
      <c r="AI589" s="147">
        <f t="shared" si="2035"/>
        <v>177.3793742714897</v>
      </c>
      <c r="AJ589" s="144">
        <f t="shared" si="2036"/>
        <v>-0.7727993255706167</v>
      </c>
      <c r="AK589" s="147">
        <f t="shared" si="2037"/>
        <v>1.052094851172193</v>
      </c>
      <c r="AL589" s="147">
        <f t="shared" si="2038"/>
        <v>1.006207123789584</v>
      </c>
      <c r="AM589" s="147">
        <f t="shared" si="2039"/>
        <v>2.0974468984875194E-3</v>
      </c>
      <c r="AN589" s="138">
        <f>AF589/Q589</f>
        <v>1.006207123789584</v>
      </c>
      <c r="AO589" s="142">
        <f t="shared" si="2040"/>
        <v>2.0974468984875194E-3</v>
      </c>
      <c r="AP589" s="138" t="str">
        <f t="shared" si="2041"/>
        <v>Out of range</v>
      </c>
      <c r="AQ589" s="138" t="e">
        <f t="shared" si="2042"/>
        <v>#VALUE!</v>
      </c>
      <c r="AR589" s="138" t="e">
        <f t="shared" si="2043"/>
        <v>#VALUE!</v>
      </c>
      <c r="AS589" s="146">
        <f t="shared" si="2044"/>
        <v>2.0951782644883356E-5</v>
      </c>
      <c r="AT589" s="146">
        <f t="shared" si="2045"/>
        <v>6.3930015226278041E-8</v>
      </c>
      <c r="AU589" s="138">
        <v>0.75</v>
      </c>
      <c r="AV589" s="138">
        <f t="shared" si="2046"/>
        <v>0.375</v>
      </c>
      <c r="AW589" s="138" t="str">
        <f t="shared" si="2047"/>
        <v>Out of range</v>
      </c>
      <c r="AX589" s="148">
        <f t="shared" si="2048"/>
        <v>0</v>
      </c>
      <c r="AY589" s="148" t="e">
        <f t="shared" si="2049"/>
        <v>#VALUE!</v>
      </c>
      <c r="AZ589" s="138" t="str">
        <f>Input!B589</f>
        <v>Hu1-13</v>
      </c>
      <c r="BA589" s="149">
        <f>Input!E589</f>
        <v>0</v>
      </c>
      <c r="BB589" s="138" t="e">
        <f t="shared" si="2050"/>
        <v>#VALUE!</v>
      </c>
      <c r="BC589" s="144" t="e">
        <f t="shared" si="2051"/>
        <v>#VALUE!</v>
      </c>
      <c r="BD589" s="138" t="e">
        <f t="shared" si="2052"/>
        <v>#VALUE!</v>
      </c>
      <c r="BE589" s="150" t="e">
        <f t="shared" si="2053"/>
        <v>#VALUE!</v>
      </c>
      <c r="BF589" s="151" t="e">
        <f t="shared" si="2054"/>
        <v>#VALUE!</v>
      </c>
      <c r="BG589" s="152"/>
      <c r="BH589" s="152"/>
      <c r="BI589" s="152"/>
      <c r="BJ589" s="152"/>
      <c r="BK589" s="152"/>
      <c r="BL589" s="152"/>
      <c r="BM589" s="156"/>
      <c r="BN589" s="152"/>
      <c r="BO589" s="152"/>
      <c r="BP589" s="152"/>
      <c r="BQ589" s="152"/>
      <c r="BR589" s="152"/>
      <c r="BS589" s="152"/>
      <c r="BT589" s="152"/>
      <c r="BU589" s="152"/>
      <c r="BV589" s="152"/>
      <c r="BW589" s="152"/>
      <c r="BX589" s="152"/>
      <c r="BY589" s="152"/>
      <c r="BZ589" s="152"/>
      <c r="CA589" s="152"/>
      <c r="CB589" s="152"/>
      <c r="CC589" s="152"/>
      <c r="CD589" s="152"/>
      <c r="CE589" s="152"/>
      <c r="CF589" s="152"/>
      <c r="CG589" s="152"/>
      <c r="CH589" s="152"/>
      <c r="CI589" s="152"/>
      <c r="CJ589" s="152"/>
      <c r="CK589" s="152"/>
      <c r="CL589" s="152"/>
      <c r="CM589" s="152"/>
      <c r="CN589" s="152"/>
      <c r="CO589" s="152"/>
      <c r="CP589" s="152"/>
      <c r="CQ589" s="152"/>
      <c r="CR589" s="152"/>
      <c r="CS589" s="152"/>
      <c r="CT589" s="152"/>
      <c r="CU589" s="152"/>
      <c r="CV589" s="152"/>
      <c r="CW589" s="152"/>
      <c r="CX589" s="152"/>
      <c r="CY589" s="152"/>
      <c r="CZ589" s="152"/>
      <c r="DA589" s="152"/>
      <c r="DB589" s="152"/>
      <c r="DC589" s="152"/>
      <c r="DD589" s="152"/>
      <c r="DE589" s="152"/>
    </row>
    <row r="590" spans="1:109" x14ac:dyDescent="0.2">
      <c r="A590" s="85"/>
      <c r="B590" s="85"/>
      <c r="C590" s="85"/>
      <c r="D590" s="85"/>
      <c r="E590" s="86"/>
      <c r="F590" s="85"/>
      <c r="G590" s="87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  <c r="BB590" s="85"/>
      <c r="BC590" s="85"/>
      <c r="BD590" s="85"/>
      <c r="BE590" s="85"/>
      <c r="BF590" s="88"/>
      <c r="BG590" s="85"/>
      <c r="BH590" s="85"/>
      <c r="BI590" s="85"/>
      <c r="BJ590" s="85"/>
      <c r="BK590" s="85"/>
      <c r="BL590" s="85"/>
      <c r="BM590" s="85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s="155" customFormat="1" ht="15" customHeight="1" x14ac:dyDescent="0.2">
      <c r="A591" s="138">
        <f>Input!A591</f>
        <v>8717</v>
      </c>
      <c r="B591" s="138" t="str">
        <f>Input!B591</f>
        <v>Hu1-13</v>
      </c>
      <c r="C591" s="138">
        <f>Input!O591</f>
        <v>2.118917088163117</v>
      </c>
      <c r="D591" s="138">
        <f>C591*Input!P591/100</f>
        <v>3.6155206650879297E-2</v>
      </c>
      <c r="E591" s="139">
        <f>Input!M591</f>
        <v>2.7689809976271382</v>
      </c>
      <c r="F591" s="140">
        <f>E591*Input!N591/100</f>
        <v>5.1713886206903226E-4</v>
      </c>
      <c r="G591" s="141">
        <f t="shared" ref="G591:G603" si="2055">E591*137.88</f>
        <v>381.78709995282981</v>
      </c>
      <c r="H591" s="140">
        <f>G591*Input!L591/100</f>
        <v>5.8352570320105192E-2</v>
      </c>
      <c r="I591" s="138">
        <v>0</v>
      </c>
      <c r="J591" s="142">
        <f>(((C591*$G$4*0.000000001*Input!G591*(234/233))-(I591*0.000000000000001))/Input!F591)*1000000000000</f>
        <v>755.58874602893241</v>
      </c>
      <c r="K591" s="138">
        <f>J591*Input!P591/100</f>
        <v>12.892655124810526</v>
      </c>
      <c r="L591" s="143">
        <f t="shared" ref="L591:L603" si="2056">(J591/234)*602200000000*0.0000028263/(365.2425*24*60)</f>
        <v>10.449243126842024</v>
      </c>
      <c r="M591" s="144">
        <f>L591*Input!P591/100</f>
        <v>0.1782960488198066</v>
      </c>
      <c r="N591" s="138">
        <v>0</v>
      </c>
      <c r="O591" s="142">
        <f>(((G591*$D$4*0.000000001*Input!G591*(238/236))-(N591*0.000000001))/Input!F591)*1000000</f>
        <v>13.714179284728877</v>
      </c>
      <c r="P591" s="138">
        <f>O591*Input!N591/100</f>
        <v>2.5612797905052252E-3</v>
      </c>
      <c r="Q591" s="145">
        <f t="shared" ref="Q591:Q603" si="2057">(O591/238.05)*602200000000000000*0.00000000015512/(365.2425*24*60)</f>
        <v>10.232137916337063</v>
      </c>
      <c r="R591" s="146">
        <f>Q591*Input!N591/100</f>
        <v>1.9109687510034962E-3</v>
      </c>
      <c r="S591" s="144">
        <f>Input!S591*0.0000028263/0.000000000155125</f>
        <v>0.99954590631560081</v>
      </c>
      <c r="T591" s="138">
        <f>S591*Input!T591/100</f>
        <v>2.6475576835528142E-3</v>
      </c>
      <c r="U591" s="144">
        <f>S591</f>
        <v>0.99954590631560081</v>
      </c>
      <c r="V591" s="138">
        <f>U591*Input!T591/100</f>
        <v>2.6475576835528142E-3</v>
      </c>
      <c r="W591" s="147">
        <v>0</v>
      </c>
      <c r="X591" s="142">
        <f>((($L$4*0.000000001*Input!G591/Input!W591*(232/229))-(W591*0.000000001))/Input!F591)*1000000000</f>
        <v>0.8915990932917105</v>
      </c>
      <c r="Y591" s="142">
        <f>X591*Input!X591/100</f>
        <v>6.4963491050569512E-3</v>
      </c>
      <c r="Z591" s="142">
        <f t="shared" ref="Z591:Z603" si="2058">(X591/232)*6.022E+23*0.000000001*0.000000000049475/(365.2425*24*60)</f>
        <v>2.1770298731481141E-4</v>
      </c>
      <c r="AA591" s="142">
        <f>Z591*Input!X591/100</f>
        <v>1.5862225718393393E-6</v>
      </c>
      <c r="AB591" s="143">
        <v>0</v>
      </c>
      <c r="AC591" s="143">
        <v>0</v>
      </c>
      <c r="AD591" s="142">
        <f>(((Input!G591*$L$4*0.000000001*Input!U591*(230/229))-((AB591*0.000000000000001)+(Input!G591*AC591*0.000000000000001)))/Input!F591)*1000000000000</f>
        <v>225.60058107819896</v>
      </c>
      <c r="AE591" s="142">
        <f>AD591*Input!V591/100</f>
        <v>0.68056369616480838</v>
      </c>
      <c r="AF591" s="142">
        <f t="shared" ref="AF591:AF603" si="2059">(AD591/230)*602200000000*0.0000091577/(365.2425*24*60)</f>
        <v>10.284797435510644</v>
      </c>
      <c r="AG591" s="142">
        <f>AF591*Input!V591/100</f>
        <v>3.1025894186820703E-2</v>
      </c>
      <c r="AH591" s="138">
        <f t="shared" ref="AH591:AH603" si="2060">AF591/Z591</f>
        <v>47242.334900247457</v>
      </c>
      <c r="AI591" s="147">
        <f t="shared" ref="AI591:AI603" si="2061">AH591*SQRT((AG591/AF591)^2+(AA591/Z591)^2)</f>
        <v>372.55219605135375</v>
      </c>
      <c r="AJ591" s="144">
        <f t="shared" ref="AJ591:AJ603" si="2062">(U591-1)*1000</f>
        <v>-0.45409368439919273</v>
      </c>
      <c r="AK591" s="147">
        <f t="shared" ref="AK591:AK603" si="2063">V591*1000</f>
        <v>2.6475576835528143</v>
      </c>
      <c r="AL591" s="147">
        <f t="shared" ref="AL591:AL603" si="2064">AF591/Q591</f>
        <v>1.0051464825439367</v>
      </c>
      <c r="AM591" s="147">
        <f t="shared" ref="AM591:AM603" si="2065">AL591*SQRT((R591/Q591)^2+(AG591/AF591)^2)</f>
        <v>3.0380059136193996E-3</v>
      </c>
      <c r="AN591" s="138">
        <f>AF591/Q591</f>
        <v>1.0051464825439367</v>
      </c>
      <c r="AO591" s="142">
        <f t="shared" ref="AO591:AO603" si="2066">AN591*SQRT((R591/Q591)^2+(AG591/AF591)^2)</f>
        <v>3.0380059136193996E-3</v>
      </c>
      <c r="AP591" s="138" t="str">
        <f t="shared" ref="AP591:AP603" si="2067">ThU_Alter_Kombi(AN591,U591)</f>
        <v>Out of range</v>
      </c>
      <c r="AQ591" s="138" t="e">
        <f t="shared" ref="AQ591:AQ603" si="2068">Montealter(AN591,AO591,U591,V591)</f>
        <v>#VALUE!</v>
      </c>
      <c r="AR591" s="138" t="e">
        <f t="shared" ref="AR591:AR603" si="2069">(AQ591/AP591)*100</f>
        <v>#VALUE!</v>
      </c>
      <c r="AS591" s="146">
        <f t="shared" ref="AS591:AS603" si="2070">Z591/Q591</f>
        <v>2.1276392978169074E-5</v>
      </c>
      <c r="AT591" s="146">
        <f t="shared" ref="AT591:AT603" si="2071">AS591*SQRT((Y591/X591)^2+(P591/O591)^2)</f>
        <v>1.5507449028073642E-7</v>
      </c>
      <c r="AU591" s="138">
        <v>0.75</v>
      </c>
      <c r="AV591" s="138">
        <f t="shared" ref="AV591:AV603" si="2072">AU591/2</f>
        <v>0.375</v>
      </c>
      <c r="AW591" s="138" t="str">
        <f t="shared" ref="AW591:AW603" si="2073">marincorr_age(AN591,U591,AS591,AU591)</f>
        <v>Out of range</v>
      </c>
      <c r="AX591" s="148">
        <f t="shared" ref="AX591:AX603" si="2074">marincorr_age_error(AN591, AO591, U591, V591, AS591, AT591, AU591, AV591)</f>
        <v>280.36788552040002</v>
      </c>
      <c r="AY591" s="148" t="e">
        <f t="shared" ref="AY591:AY603" si="2075">SQRT(((AU591*EXP(-0.0000091577*AW591*1000))/(0.0000091577*(EXP(-0.0000091577*AW591*1000)+(AJ591/1000)*EXP(-(0.0000091577-0.0000028263)*AW591*1000)-AS591*AU591*EXP(-0.0000091577*AW591*1000))))^2*AT591^2+((AS591*EXP(-0.0000091577*AW591*1000))/(0.0000091577*(EXP(-0.0000091577*AW591*1000)+(AJ591/1000)*EXP(-(0.0000091577-0.0000028263)*AW591*1000)-AS591*AU591*EXP(-0.0000091577*AW591*1000))))^2*AV591^2+((0.0000091577/(0.0000091577-0.0000028263))*(EXP(-(0.0000091577-0.0000028263)*AW591*1000)-1)/(0.0000091577*(EXP(-0.0000091577*AW591*1000)+(AJ591/1000)*EXP(-(0.0000091577-0.0000028263)*AW591*1000)-AS591*AU591*EXP(-0.0000091577*AW591*1000))))^2*T591^2+(1/(0.0000091577*(EXP(-0.0000091577*AW591*1000)+(AJ591/1000)*EXP(-(0.0000091577-0.0000028263)*AW591*1000)-AS591*AU591*EXP(-0.0000091577*AW591*1000))))^2*AO591^2)/1000</f>
        <v>#VALUE!</v>
      </c>
      <c r="AZ591" s="138" t="str">
        <f>Input!B591</f>
        <v>Hu1-13</v>
      </c>
      <c r="BA591" s="149">
        <f>Input!E591</f>
        <v>0</v>
      </c>
      <c r="BB591" s="138" t="e">
        <f t="shared" ref="BB591:BB603" si="2076">((U591-1)*EXP(0.0000028263*AW591*1000))*1000</f>
        <v>#VALUE!</v>
      </c>
      <c r="BC591" s="144" t="e">
        <f t="shared" ref="BC591:BC603" si="2077">SQRT((EXP(0.0000028263*AW591*1000)*V591)^2+((U591-1)*0.0000028263*EXP(0.0000028263*AW591*1000)*AX591*1000)^2)*1000</f>
        <v>#VALUE!</v>
      </c>
      <c r="BD591" s="138" t="e">
        <f t="shared" ref="BD591:BD603" si="2078">AW591*1000-58</f>
        <v>#VALUE!</v>
      </c>
      <c r="BE591" s="150" t="e">
        <f t="shared" ref="BE591:BE603" si="2079">AY591/2*1000</f>
        <v>#VALUE!</v>
      </c>
      <c r="BF591" s="151" t="e">
        <f t="shared" ref="BF591:BF603" si="2080">AY591/AW591*100</f>
        <v>#VALUE!</v>
      </c>
      <c r="BG591" s="152"/>
      <c r="BH591" s="152"/>
      <c r="BI591" s="152"/>
      <c r="BJ591" s="152"/>
      <c r="BK591" s="152"/>
      <c r="BL591" s="152"/>
      <c r="BM591" s="156"/>
      <c r="BN591" s="152"/>
      <c r="BO591" s="152"/>
      <c r="BP591" s="152"/>
      <c r="BQ591" s="152"/>
      <c r="BR591" s="152"/>
      <c r="BS591" s="152"/>
      <c r="BT591" s="152"/>
      <c r="BU591" s="152"/>
      <c r="BV591" s="152"/>
      <c r="BW591" s="152"/>
      <c r="BX591" s="152"/>
      <c r="BY591" s="152"/>
      <c r="BZ591" s="152"/>
      <c r="CA591" s="152"/>
      <c r="CB591" s="152"/>
      <c r="CC591" s="152"/>
      <c r="CD591" s="152"/>
      <c r="CE591" s="152"/>
      <c r="CF591" s="152"/>
      <c r="CG591" s="152"/>
      <c r="CH591" s="152"/>
      <c r="CI591" s="152"/>
      <c r="CJ591" s="152"/>
      <c r="CK591" s="152"/>
      <c r="CL591" s="152"/>
      <c r="CM591" s="152"/>
      <c r="CN591" s="152"/>
      <c r="CO591" s="152"/>
      <c r="CP591" s="152"/>
      <c r="CQ591" s="152"/>
      <c r="CR591" s="152"/>
      <c r="CS591" s="152"/>
      <c r="CT591" s="152"/>
      <c r="CU591" s="152"/>
      <c r="CV591" s="152"/>
      <c r="CW591" s="152"/>
      <c r="CX591" s="152"/>
      <c r="CY591" s="152"/>
      <c r="CZ591" s="152"/>
      <c r="DA591" s="152"/>
      <c r="DB591" s="152"/>
      <c r="DC591" s="152"/>
      <c r="DD591" s="152"/>
      <c r="DE591" s="152"/>
    </row>
    <row r="592" spans="1:109" ht="15" customHeight="1" x14ac:dyDescent="0.2">
      <c r="A592" s="9">
        <f>Input!A592</f>
        <v>8852</v>
      </c>
      <c r="B592" s="9" t="str">
        <f>Input!B592</f>
        <v>GH17-01</v>
      </c>
      <c r="C592" s="9">
        <f>Input!O592</f>
        <v>1.0092142038551195</v>
      </c>
      <c r="D592" s="9">
        <f>C592*Input!P592/100</f>
        <v>3.5905304050790764E-3</v>
      </c>
      <c r="E592" s="11">
        <f>Input!M592</f>
        <v>1.3396917307533118</v>
      </c>
      <c r="F592" s="12">
        <f>E592*Input!N592/100</f>
        <v>9.3120515942907189E-5</v>
      </c>
      <c r="G592" s="13">
        <f t="shared" si="2055"/>
        <v>184.71669583626664</v>
      </c>
      <c r="H592" s="12">
        <f>G592*Input!L592/100</f>
        <v>1.6809781254118816E-2</v>
      </c>
      <c r="I592" s="9">
        <v>0.3</v>
      </c>
      <c r="J592" s="21">
        <f>(((C592*$G$4*0.000000001*Input!G592*(234/233))-(I592*0.000000000000001))/Input!F592)*1000000000000</f>
        <v>23.742170240240711</v>
      </c>
      <c r="K592" s="9">
        <f>J592*Input!P592/100</f>
        <v>8.4468672561792191E-2</v>
      </c>
      <c r="L592" s="14">
        <f t="shared" si="2056"/>
        <v>0.32833695645018113</v>
      </c>
      <c r="M592" s="22">
        <f>L592*Input!P592/100</f>
        <v>1.1681403420028963E-3</v>
      </c>
      <c r="N592" s="9">
        <v>5.0000000000000001E-3</v>
      </c>
      <c r="O592" s="21">
        <f>(((G592*$D$4*0.000000001*Input!G592*(238/236))-(N592*0.000000001))/Input!F592)*1000000</f>
        <v>0.43774718047367039</v>
      </c>
      <c r="P592" s="58">
        <f>O592*Input!N592/100</f>
        <v>3.0427330678035774E-5</v>
      </c>
      <c r="Q592" s="66">
        <f t="shared" si="2057"/>
        <v>0.32660281232300042</v>
      </c>
      <c r="R592" s="67">
        <f>Q592*Input!N592/100</f>
        <v>2.2701806463208326E-5</v>
      </c>
      <c r="S592" s="65">
        <f>Input!S592*0.0000028263/0.000000000155125</f>
        <v>1.0008157276216336</v>
      </c>
      <c r="T592" s="9">
        <f>S592*Input!T592/100</f>
        <v>1.3898449373022264E-3</v>
      </c>
      <c r="U592" s="9">
        <f>S592*1/((U591+U593)/2)</f>
        <v>1.0004810912333812</v>
      </c>
      <c r="V592" s="9">
        <f>U592*Input!T592/100</f>
        <v>1.389380223691905E-3</v>
      </c>
      <c r="W592" s="3">
        <v>3.0000000000000001E-3</v>
      </c>
      <c r="X592" s="21">
        <f>((($L$4*0.000000001*Input!G592/Input!W592*(232/229))-(W592*0.000000001))/Input!F592)*1000000000</f>
        <v>0.22210945826889647</v>
      </c>
      <c r="Y592" s="21">
        <f>X592*Input!X592/100</f>
        <v>3.2176715227310616E-4</v>
      </c>
      <c r="Z592" s="21">
        <f t="shared" si="2058"/>
        <v>5.423277450574182E-5</v>
      </c>
      <c r="AA592" s="21">
        <f>Z592*Input!X592/100</f>
        <v>7.8566331882435404E-8</v>
      </c>
      <c r="AB592" s="14">
        <v>0.05</v>
      </c>
      <c r="AC592" s="14">
        <v>0</v>
      </c>
      <c r="AD592" s="21">
        <f>(((Input!G592*$L$4*0.000000001*Input!U592*(230/229))-((AB592*0.000000000000001)+(Input!G592*AC592*0.000000000000001)))/Input!F592)*1000000000000</f>
        <v>7.226849810412511</v>
      </c>
      <c r="AE592" s="21">
        <f>AD592*Input!V592/100</f>
        <v>1.1726379937927635E-2</v>
      </c>
      <c r="AF592" s="21">
        <f t="shared" si="2059"/>
        <v>0.32946141380366234</v>
      </c>
      <c r="AG592" s="21">
        <f>AF592*Input!V592/100</f>
        <v>5.3458834962671203E-4</v>
      </c>
      <c r="AH592" s="9">
        <f t="shared" si="2060"/>
        <v>6074.9503746812925</v>
      </c>
      <c r="AI592" s="3">
        <f t="shared" si="2061"/>
        <v>13.214333408570553</v>
      </c>
      <c r="AJ592" s="22">
        <f t="shared" si="2062"/>
        <v>0.48109123338124782</v>
      </c>
      <c r="AK592" s="3">
        <f t="shared" si="2063"/>
        <v>1.3893802236919051</v>
      </c>
      <c r="AL592" s="3">
        <f t="shared" si="2064"/>
        <v>1.0087525317382597</v>
      </c>
      <c r="AM592" s="3">
        <f t="shared" si="2065"/>
        <v>1.6383160415008615E-3</v>
      </c>
      <c r="AN592" s="9">
        <f>AL592*1/((AN591+AN593)/2)</f>
        <v>1.0044610582356623</v>
      </c>
      <c r="AO592" s="21">
        <f t="shared" si="2066"/>
        <v>1.6313462548983278E-3</v>
      </c>
      <c r="AP592" s="58" t="str">
        <f t="shared" si="2067"/>
        <v>Out of range</v>
      </c>
      <c r="AQ592" s="58" t="e">
        <f t="shared" si="2068"/>
        <v>#VALUE!</v>
      </c>
      <c r="AR592" s="58" t="e">
        <f t="shared" si="2069"/>
        <v>#VALUE!</v>
      </c>
      <c r="AS592" s="67">
        <f t="shared" si="2070"/>
        <v>1.6605115589790828E-4</v>
      </c>
      <c r="AT592" s="67">
        <f t="shared" si="2071"/>
        <v>2.4083293916649929E-7</v>
      </c>
      <c r="AU592" s="58">
        <v>0.75</v>
      </c>
      <c r="AV592" s="58">
        <f t="shared" si="2072"/>
        <v>0.375</v>
      </c>
      <c r="AW592" s="58" t="str">
        <f t="shared" si="2073"/>
        <v>Out of range</v>
      </c>
      <c r="AX592" s="57">
        <f t="shared" si="2074"/>
        <v>160.7575757038</v>
      </c>
      <c r="AY592" s="47" t="e">
        <f t="shared" si="2075"/>
        <v>#VALUE!</v>
      </c>
      <c r="AZ592" s="9" t="str">
        <f>Input!B592</f>
        <v>GH17-01</v>
      </c>
      <c r="BA592" s="48">
        <f>Input!E592</f>
        <v>0</v>
      </c>
      <c r="BB592" s="58" t="e">
        <f t="shared" si="2076"/>
        <v>#VALUE!</v>
      </c>
      <c r="BC592" s="22" t="e">
        <f t="shared" si="2077"/>
        <v>#VALUE!</v>
      </c>
      <c r="BD592" s="9" t="e">
        <f t="shared" si="2078"/>
        <v>#VALUE!</v>
      </c>
      <c r="BE592" s="49" t="e">
        <f t="shared" si="2079"/>
        <v>#VALUE!</v>
      </c>
      <c r="BF592" s="89" t="e">
        <f t="shared" si="2080"/>
        <v>#VALUE!</v>
      </c>
      <c r="BG592" s="85"/>
      <c r="BH592" s="85"/>
      <c r="BI592" s="85"/>
      <c r="BJ592" s="85"/>
      <c r="BK592" s="85"/>
      <c r="BL592" s="85"/>
      <c r="BM592" s="90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s="155" customFormat="1" ht="15" customHeight="1" x14ac:dyDescent="0.2">
      <c r="A593" s="138">
        <f>Input!A593</f>
        <v>8717</v>
      </c>
      <c r="B593" s="138" t="str">
        <f>Input!B593</f>
        <v>Hu1-13</v>
      </c>
      <c r="C593" s="138">
        <f>Input!O593</f>
        <v>2.1432227988834454</v>
      </c>
      <c r="D593" s="138">
        <f>C593*Input!P593/100</f>
        <v>3.0265951013419144E-2</v>
      </c>
      <c r="E593" s="139">
        <f>Input!M593</f>
        <v>2.7687105273409278</v>
      </c>
      <c r="F593" s="140">
        <f>E593*Input!N593/100</f>
        <v>4.3508631735436496E-4</v>
      </c>
      <c r="G593" s="141">
        <f t="shared" si="2055"/>
        <v>381.74980750976709</v>
      </c>
      <c r="H593" s="140">
        <f>G593*Input!L593/100</f>
        <v>3.8757981806278589E-2</v>
      </c>
      <c r="I593" s="138">
        <v>0</v>
      </c>
      <c r="J593" s="142">
        <f>(((C593*$G$4*0.000000001*Input!G593*(234/233))-(I593*0.000000000000001))/Input!F593)*1000000000000</f>
        <v>764.25596646294923</v>
      </c>
      <c r="K593" s="138">
        <f>J593*Input!P593/100</f>
        <v>10.792594057291405</v>
      </c>
      <c r="L593" s="143">
        <f t="shared" si="2056"/>
        <v>10.569104485319045</v>
      </c>
      <c r="M593" s="144">
        <f>L593*Input!P593/100</f>
        <v>0.14925373077172599</v>
      </c>
      <c r="N593" s="138">
        <v>0</v>
      </c>
      <c r="O593" s="142">
        <f>(((G593*$D$4*0.000000001*Input!G593*(238/236))-(N593*0.000000001))/Input!F593)*1000000</f>
        <v>13.712839702406187</v>
      </c>
      <c r="P593" s="138">
        <f>O593*Input!N593/100</f>
        <v>2.1548908301080665E-3</v>
      </c>
      <c r="Q593" s="145">
        <f t="shared" si="2057"/>
        <v>10.231138455064794</v>
      </c>
      <c r="R593" s="146">
        <f>Q593*Input!N593/100</f>
        <v>1.6077622809604166E-3</v>
      </c>
      <c r="S593" s="144">
        <f>Input!S593*0.0000028263/0.000000000155125</f>
        <v>1.0011230446344663</v>
      </c>
      <c r="T593" s="138">
        <f>S593*Input!T593/100</f>
        <v>2.2880927964105411E-3</v>
      </c>
      <c r="U593" s="144">
        <f>S593</f>
        <v>1.0011230446344663</v>
      </c>
      <c r="V593" s="138">
        <f>U593*Input!T593/100</f>
        <v>2.2880927964105411E-3</v>
      </c>
      <c r="W593" s="147">
        <v>0</v>
      </c>
      <c r="X593" s="142">
        <f>((($L$4*0.000000001*Input!G593/Input!W593*(232/229))-(W593*0.000000001))/Input!F593)*1000000000</f>
        <v>0.88528651428607985</v>
      </c>
      <c r="Y593" s="142">
        <f>X593*Input!X593/100</f>
        <v>9.0308816501841228E-3</v>
      </c>
      <c r="Z593" s="142">
        <f t="shared" si="2058"/>
        <v>2.1616163614305005E-4</v>
      </c>
      <c r="AA593" s="142">
        <f>Z593*Input!X593/100</f>
        <v>2.2050828989440791E-6</v>
      </c>
      <c r="AB593" s="143">
        <v>0</v>
      </c>
      <c r="AC593" s="143">
        <v>0</v>
      </c>
      <c r="AD593" s="142">
        <f>(((Input!G593*$L$4*0.000000001*Input!U593*(230/229))-((AB593*0.000000000000001)+(Input!G593*AC593*0.000000000000001)))/Input!F593)*1000000000000</f>
        <v>225.18622159180956</v>
      </c>
      <c r="AE593" s="142">
        <f>AD593*Input!V593/100</f>
        <v>0.59231223152647861</v>
      </c>
      <c r="AF593" s="142">
        <f t="shared" si="2059"/>
        <v>10.265907398248197</v>
      </c>
      <c r="AG593" s="142">
        <f>AF593*Input!V593/100</f>
        <v>2.7002640200264095E-2</v>
      </c>
      <c r="AH593" s="138">
        <f t="shared" si="2060"/>
        <v>47491.810209349504</v>
      </c>
      <c r="AI593" s="147">
        <f t="shared" si="2061"/>
        <v>500.31376107971971</v>
      </c>
      <c r="AJ593" s="144">
        <f t="shared" si="2062"/>
        <v>1.1230446344663303</v>
      </c>
      <c r="AK593" s="147">
        <f t="shared" si="2063"/>
        <v>2.2880927964105409</v>
      </c>
      <c r="AL593" s="147">
        <f t="shared" si="2064"/>
        <v>1.0033983454858038</v>
      </c>
      <c r="AM593" s="147">
        <f t="shared" si="2065"/>
        <v>2.6439664650760066E-3</v>
      </c>
      <c r="AN593" s="138">
        <f>AF593/Q593</f>
        <v>1.0033983454858038</v>
      </c>
      <c r="AO593" s="142">
        <f t="shared" si="2066"/>
        <v>2.6439664650760066E-3</v>
      </c>
      <c r="AP593" s="138" t="str">
        <f t="shared" si="2067"/>
        <v>Out of range</v>
      </c>
      <c r="AQ593" s="138" t="e">
        <f t="shared" si="2068"/>
        <v>#VALUE!</v>
      </c>
      <c r="AR593" s="138" t="e">
        <f t="shared" si="2069"/>
        <v>#VALUE!</v>
      </c>
      <c r="AS593" s="146">
        <f t="shared" si="2070"/>
        <v>2.1127818482022595E-5</v>
      </c>
      <c r="AT593" s="146">
        <f t="shared" si="2071"/>
        <v>2.1555221146229139E-7</v>
      </c>
      <c r="AU593" s="138">
        <v>0.75</v>
      </c>
      <c r="AV593" s="138">
        <f t="shared" si="2072"/>
        <v>0.375</v>
      </c>
      <c r="AW593" s="138" t="str">
        <f t="shared" si="2073"/>
        <v>Out of range</v>
      </c>
      <c r="AX593" s="148">
        <f t="shared" si="2074"/>
        <v>309.89532374110001</v>
      </c>
      <c r="AY593" s="148" t="e">
        <f t="shared" si="2075"/>
        <v>#VALUE!</v>
      </c>
      <c r="AZ593" s="138" t="str">
        <f>Input!B593</f>
        <v>Hu1-13</v>
      </c>
      <c r="BA593" s="149">
        <f>Input!E593</f>
        <v>0</v>
      </c>
      <c r="BB593" s="138" t="e">
        <f t="shared" si="2076"/>
        <v>#VALUE!</v>
      </c>
      <c r="BC593" s="144" t="e">
        <f t="shared" si="2077"/>
        <v>#VALUE!</v>
      </c>
      <c r="BD593" s="138" t="e">
        <f t="shared" si="2078"/>
        <v>#VALUE!</v>
      </c>
      <c r="BE593" s="150" t="e">
        <f t="shared" si="2079"/>
        <v>#VALUE!</v>
      </c>
      <c r="BF593" s="151" t="e">
        <f t="shared" si="2080"/>
        <v>#VALUE!</v>
      </c>
      <c r="BG593" s="152"/>
      <c r="BH593" s="152"/>
      <c r="BI593" s="152"/>
      <c r="BJ593" s="152"/>
      <c r="BK593" s="152"/>
      <c r="BL593" s="152"/>
      <c r="BM593" s="156"/>
      <c r="BN593" s="152"/>
      <c r="BO593" s="152"/>
      <c r="BP593" s="152"/>
      <c r="BQ593" s="152"/>
      <c r="BR593" s="152"/>
      <c r="BS593" s="152"/>
      <c r="BT593" s="152"/>
      <c r="BU593" s="152"/>
      <c r="BV593" s="152"/>
      <c r="BW593" s="152"/>
      <c r="BX593" s="152"/>
      <c r="BY593" s="152"/>
      <c r="BZ593" s="152"/>
      <c r="CA593" s="152"/>
      <c r="CB593" s="152"/>
      <c r="CC593" s="152"/>
      <c r="CD593" s="152"/>
      <c r="CE593" s="152"/>
      <c r="CF593" s="152"/>
      <c r="CG593" s="152"/>
      <c r="CH593" s="152"/>
      <c r="CI593" s="152"/>
      <c r="CJ593" s="152"/>
      <c r="CK593" s="152"/>
      <c r="CL593" s="152"/>
      <c r="CM593" s="152"/>
      <c r="CN593" s="152"/>
      <c r="CO593" s="152"/>
      <c r="CP593" s="152"/>
      <c r="CQ593" s="152"/>
      <c r="CR593" s="152"/>
      <c r="CS593" s="152"/>
      <c r="CT593" s="152"/>
      <c r="CU593" s="152"/>
      <c r="CV593" s="152"/>
      <c r="CW593" s="152"/>
      <c r="CX593" s="152"/>
      <c r="CY593" s="152"/>
      <c r="CZ593" s="152"/>
      <c r="DA593" s="152"/>
      <c r="DB593" s="152"/>
      <c r="DC593" s="152"/>
      <c r="DD593" s="152"/>
      <c r="DE593" s="152"/>
    </row>
    <row r="594" spans="1:109" ht="15" customHeight="1" x14ac:dyDescent="0.2">
      <c r="A594" s="9">
        <f>Input!A594</f>
        <v>8853</v>
      </c>
      <c r="B594" s="9" t="str">
        <f>Input!B594</f>
        <v>GH17-03</v>
      </c>
      <c r="C594" s="9">
        <f>Input!O594</f>
        <v>0.52577137249624883</v>
      </c>
      <c r="D594" s="9">
        <f>C594*Input!P594/100</f>
        <v>2.4433685039194613E-3</v>
      </c>
      <c r="E594" s="11">
        <f>Input!M594</f>
        <v>0.66041946517614303</v>
      </c>
      <c r="F594" s="12">
        <f>E594*Input!N594/100</f>
        <v>3.3521068972316352E-4</v>
      </c>
      <c r="G594" s="13">
        <f t="shared" si="2055"/>
        <v>91.058635858486596</v>
      </c>
      <c r="H594" s="12">
        <f>G594*Input!L594/100</f>
        <v>4.8298022813539523E-2</v>
      </c>
      <c r="I594" s="9">
        <v>0.3</v>
      </c>
      <c r="J594" s="21">
        <f>(((C594*$G$4*0.000000001*Input!G594*(234/233))-(I594*0.000000000000001))/Input!F594)*1000000000000</f>
        <v>7.0713323348550885</v>
      </c>
      <c r="K594" s="9">
        <f>J594*Input!P594/100</f>
        <v>3.286194648769216E-2</v>
      </c>
      <c r="L594" s="14">
        <f t="shared" si="2056"/>
        <v>9.7791386102475064E-2</v>
      </c>
      <c r="M594" s="22">
        <f>L594*Input!P594/100</f>
        <v>4.5445683286820577E-4</v>
      </c>
      <c r="N594" s="9">
        <v>5.0000000000000001E-3</v>
      </c>
      <c r="O594" s="21">
        <f>(((G594*$D$4*0.000000001*Input!G594*(238/236))-(N594*0.000000001))/Input!F594)*1000000</f>
        <v>0.12336877917308074</v>
      </c>
      <c r="P594" s="58">
        <f>O594*Input!N594/100</f>
        <v>6.2618586727880923E-5</v>
      </c>
      <c r="Q594" s="66">
        <f t="shared" si="2057"/>
        <v>9.2045344957297534E-2</v>
      </c>
      <c r="R594" s="67">
        <f>Q594*Input!N594/100</f>
        <v>4.6719676199599716E-5</v>
      </c>
      <c r="S594" s="65">
        <f>Input!S594*0.0000028263/0.000000000155125</f>
        <v>1.0631106151088483</v>
      </c>
      <c r="T594" s="9">
        <f>S594*Input!T594/100</f>
        <v>3.4781821648718091E-3</v>
      </c>
      <c r="U594" s="9">
        <f>S594*1/((U593+U595)/2)</f>
        <v>1.0625453733047558</v>
      </c>
      <c r="V594" s="9">
        <f>U594*Input!T594/100</f>
        <v>3.4763328615783477E-3</v>
      </c>
      <c r="W594" s="3">
        <v>3.0000000000000001E-3</v>
      </c>
      <c r="X594" s="21">
        <f>((($L$4*0.000000001*Input!G594/Input!W594*(232/229))-(W594*0.000000001))/Input!F594)*1000000000</f>
        <v>33.268450559152043</v>
      </c>
      <c r="Y594" s="21">
        <f>X594*Input!X594/100</f>
        <v>8.9229251379448538E-2</v>
      </c>
      <c r="Z594" s="21">
        <f t="shared" si="2058"/>
        <v>8.1232037185269817E-3</v>
      </c>
      <c r="AA594" s="21">
        <f>Z594*Input!X594/100</f>
        <v>2.1787230076079316E-5</v>
      </c>
      <c r="AB594" s="14">
        <v>0.05</v>
      </c>
      <c r="AC594" s="14">
        <v>0</v>
      </c>
      <c r="AD594" s="21">
        <f>(((Input!G594*$L$4*0.000000001*Input!U594*(230/229))-((AB594*0.000000000000001)+(Input!G594*AC594*0.000000000000001)))/Input!F594)*1000000000000</f>
        <v>0.24504295575077967</v>
      </c>
      <c r="AE594" s="21">
        <f>AD594*Input!V594/100</f>
        <v>2.3697069529864819E-3</v>
      </c>
      <c r="AF594" s="21">
        <f t="shared" si="2059"/>
        <v>1.1171146593908795E-2</v>
      </c>
      <c r="AG594" s="21">
        <f>AF594*Input!V594/100</f>
        <v>1.0803144157035291E-4</v>
      </c>
      <c r="AH594" s="9">
        <f t="shared" si="2060"/>
        <v>1.3752143835110553</v>
      </c>
      <c r="AI594" s="3">
        <f t="shared" si="2061"/>
        <v>1.3801132793263204E-2</v>
      </c>
      <c r="AJ594" s="22">
        <f t="shared" si="2062"/>
        <v>62.545373304755849</v>
      </c>
      <c r="AK594" s="3">
        <f t="shared" si="2063"/>
        <v>3.4763328615783475</v>
      </c>
      <c r="AL594" s="3">
        <f t="shared" si="2064"/>
        <v>0.1213656877389227</v>
      </c>
      <c r="AM594" s="3">
        <f t="shared" si="2065"/>
        <v>1.1752918320441111E-3</v>
      </c>
      <c r="AN594" s="9">
        <f>AL594*1/((AN593+AN595)/2)</f>
        <v>0.12087031366033506</v>
      </c>
      <c r="AO594" s="21">
        <f t="shared" si="2066"/>
        <v>1.1704946845206457E-3</v>
      </c>
      <c r="AP594" s="58">
        <f t="shared" si="2067"/>
        <v>13.171799999999999</v>
      </c>
      <c r="AQ594" s="58">
        <f t="shared" si="2068"/>
        <v>0.1419</v>
      </c>
      <c r="AR594" s="58">
        <f t="shared" si="2069"/>
        <v>1.0773015077665922</v>
      </c>
      <c r="AS594" s="67">
        <f t="shared" si="2070"/>
        <v>8.8252194853477572E-2</v>
      </c>
      <c r="AT594" s="67">
        <f t="shared" si="2071"/>
        <v>2.409023137893245E-4</v>
      </c>
      <c r="AU594" s="58">
        <v>0.75</v>
      </c>
      <c r="AV594" s="58">
        <f t="shared" si="2072"/>
        <v>0.375</v>
      </c>
      <c r="AW594" s="58">
        <f t="shared" si="2073"/>
        <v>6.1601999999999997</v>
      </c>
      <c r="AX594" s="57">
        <f t="shared" si="2074"/>
        <v>3.4551396470000002</v>
      </c>
      <c r="AY594" s="47">
        <f t="shared" si="2075"/>
        <v>3.6257321345135325</v>
      </c>
      <c r="AZ594" s="9" t="str">
        <f>Input!B594</f>
        <v>GH17-03</v>
      </c>
      <c r="BA594" s="48">
        <f>Input!E594</f>
        <v>0</v>
      </c>
      <c r="BB594" s="58">
        <f t="shared" si="2076"/>
        <v>63.643858993182825</v>
      </c>
      <c r="BC594" s="22">
        <f t="shared" si="2077"/>
        <v>3.5915697277340808</v>
      </c>
      <c r="BD594" s="9">
        <f t="shared" si="2078"/>
        <v>6102.2</v>
      </c>
      <c r="BE594" s="49">
        <f t="shared" si="2079"/>
        <v>1812.8660672567662</v>
      </c>
      <c r="BF594" s="89">
        <f t="shared" si="2080"/>
        <v>58.857376944150076</v>
      </c>
      <c r="BG594" s="85"/>
      <c r="BH594" s="85"/>
      <c r="BI594" s="85"/>
      <c r="BJ594" s="85"/>
      <c r="BK594" s="85"/>
      <c r="BL594" s="85"/>
      <c r="BM594" s="90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s="155" customFormat="1" ht="15" customHeight="1" x14ac:dyDescent="0.2">
      <c r="A595" s="138">
        <f>Input!A595</f>
        <v>8717</v>
      </c>
      <c r="B595" s="138" t="str">
        <f>Input!B595</f>
        <v>Hu1-13</v>
      </c>
      <c r="C595" s="138">
        <f>Input!O595</f>
        <v>2.0989400695758498</v>
      </c>
      <c r="D595" s="138">
        <f>C595*Input!P595/100</f>
        <v>3.2205415317833809E-2</v>
      </c>
      <c r="E595" s="139">
        <f>Input!M595</f>
        <v>2.7691491806005026</v>
      </c>
      <c r="F595" s="140">
        <f>E595*Input!N595/100</f>
        <v>5.7441422273308445E-4</v>
      </c>
      <c r="G595" s="141">
        <f t="shared" si="2055"/>
        <v>381.81028902119726</v>
      </c>
      <c r="H595" s="140">
        <f>G595*Input!L595/100</f>
        <v>3.3173328351990453E-2</v>
      </c>
      <c r="I595" s="138">
        <v>0</v>
      </c>
      <c r="J595" s="142">
        <f>(((C595*$G$4*0.000000001*Input!G595*(234/233))-(I595*0.000000000000001))/Input!F595)*1000000000000</f>
        <v>748.46510230163813</v>
      </c>
      <c r="K595" s="138">
        <f>J595*Input!P595/100</f>
        <v>11.48419138779901</v>
      </c>
      <c r="L595" s="143">
        <f t="shared" si="2056"/>
        <v>10.350728312206803</v>
      </c>
      <c r="M595" s="144">
        <f>L595*Input!P595/100</f>
        <v>0.15881801913669874</v>
      </c>
      <c r="N595" s="138">
        <v>0</v>
      </c>
      <c r="O595" s="142">
        <f>(((G595*$D$4*0.000000001*Input!G595*(238/236))-(N595*0.000000001))/Input!F595)*1000000</f>
        <v>13.715012259549338</v>
      </c>
      <c r="P595" s="138">
        <f>O595*Input!N595/100</f>
        <v>2.8449525803934317E-3</v>
      </c>
      <c r="Q595" s="145">
        <f t="shared" si="2057"/>
        <v>10.232759398167426</v>
      </c>
      <c r="R595" s="146">
        <f>Q595*Input!N595/100</f>
        <v>2.1226167868783328E-3</v>
      </c>
      <c r="S595" s="144">
        <f>Input!S595*0.0000028263/0.000000000155125</f>
        <v>0.9999408945031808</v>
      </c>
      <c r="T595" s="138">
        <f>S595*Input!T595/100</f>
        <v>3.0826694402047911E-3</v>
      </c>
      <c r="U595" s="144">
        <f>S595</f>
        <v>0.9999408945031808</v>
      </c>
      <c r="V595" s="138">
        <f>U595*Input!T595/100</f>
        <v>3.0826694402047911E-3</v>
      </c>
      <c r="W595" s="147">
        <v>0</v>
      </c>
      <c r="X595" s="142">
        <f>((($L$4*0.000000001*Input!G595/Input!W595*(232/229))-(W595*0.000000001))/Input!F595)*1000000000</f>
        <v>0.88714110798031287</v>
      </c>
      <c r="Y595" s="142">
        <f>X595*Input!X595/100</f>
        <v>7.0096256492180294E-3</v>
      </c>
      <c r="Z595" s="142">
        <f t="shared" si="2058"/>
        <v>2.166144748578127E-4</v>
      </c>
      <c r="AA595" s="142">
        <f>Z595*Input!X595/100</f>
        <v>1.7115500175750095E-6</v>
      </c>
      <c r="AB595" s="143">
        <v>0</v>
      </c>
      <c r="AC595" s="143">
        <v>0</v>
      </c>
      <c r="AD595" s="142">
        <f>(((Input!G595*$L$4*0.000000001*Input!U595*(230/229))-((AB595*0.000000000000001)+(Input!G595*AC595*0.000000000000001)))/Input!F595)*1000000000000</f>
        <v>225.5361625676004</v>
      </c>
      <c r="AE595" s="142">
        <f>AD595*Input!V595/100</f>
        <v>0.73821239786215953</v>
      </c>
      <c r="AF595" s="142">
        <f t="shared" si="2059"/>
        <v>10.281860690713991</v>
      </c>
      <c r="AG595" s="142">
        <f>AF595*Input!V595/100</f>
        <v>3.3654013389988538E-2</v>
      </c>
      <c r="AH595" s="138">
        <f t="shared" si="2060"/>
        <v>47466.175552040455</v>
      </c>
      <c r="AI595" s="147">
        <f t="shared" si="2061"/>
        <v>405.95387006277315</v>
      </c>
      <c r="AJ595" s="144">
        <f t="shared" si="2062"/>
        <v>-5.9105496819200631E-2</v>
      </c>
      <c r="AK595" s="147">
        <f t="shared" si="2063"/>
        <v>3.0826694402047909</v>
      </c>
      <c r="AL595" s="147">
        <f t="shared" si="2064"/>
        <v>1.0047984410300275</v>
      </c>
      <c r="AM595" s="147">
        <f t="shared" si="2065"/>
        <v>3.295448163387899E-3</v>
      </c>
      <c r="AN595" s="138">
        <f>AF595/Q595</f>
        <v>1.0047984410300275</v>
      </c>
      <c r="AO595" s="142">
        <f t="shared" si="2066"/>
        <v>3.295448163387899E-3</v>
      </c>
      <c r="AP595" s="138" t="str">
        <f t="shared" si="2067"/>
        <v>Out of range</v>
      </c>
      <c r="AQ595" s="138" t="e">
        <f t="shared" si="2068"/>
        <v>#VALUE!</v>
      </c>
      <c r="AR595" s="138" t="e">
        <f t="shared" si="2069"/>
        <v>#VALUE!</v>
      </c>
      <c r="AS595" s="146">
        <f t="shared" si="2070"/>
        <v>2.1168725504931344E-5</v>
      </c>
      <c r="AT595" s="146">
        <f t="shared" si="2071"/>
        <v>1.673194551509026E-7</v>
      </c>
      <c r="AU595" s="138">
        <v>0.75</v>
      </c>
      <c r="AV595" s="138">
        <f t="shared" si="2072"/>
        <v>0.375</v>
      </c>
      <c r="AW595" s="138" t="str">
        <f t="shared" si="2073"/>
        <v>Out of range</v>
      </c>
      <c r="AX595" s="148">
        <f t="shared" si="2074"/>
        <v>236.9736066131</v>
      </c>
      <c r="AY595" s="148" t="e">
        <f t="shared" si="2075"/>
        <v>#VALUE!</v>
      </c>
      <c r="AZ595" s="138" t="str">
        <f>Input!B595</f>
        <v>Hu1-13</v>
      </c>
      <c r="BA595" s="149">
        <f>Input!E595</f>
        <v>0</v>
      </c>
      <c r="BB595" s="138" t="e">
        <f t="shared" si="2076"/>
        <v>#VALUE!</v>
      </c>
      <c r="BC595" s="144" t="e">
        <f t="shared" si="2077"/>
        <v>#VALUE!</v>
      </c>
      <c r="BD595" s="138" t="e">
        <f t="shared" si="2078"/>
        <v>#VALUE!</v>
      </c>
      <c r="BE595" s="150" t="e">
        <f t="shared" si="2079"/>
        <v>#VALUE!</v>
      </c>
      <c r="BF595" s="151" t="e">
        <f t="shared" si="2080"/>
        <v>#VALUE!</v>
      </c>
      <c r="BG595" s="152"/>
      <c r="BH595" s="152"/>
      <c r="BI595" s="152"/>
      <c r="BJ595" s="152"/>
      <c r="BK595" s="152"/>
      <c r="BL595" s="152"/>
      <c r="BM595" s="156"/>
      <c r="BN595" s="152"/>
      <c r="BO595" s="152"/>
      <c r="BP595" s="152"/>
      <c r="BQ595" s="152"/>
      <c r="BR595" s="152"/>
      <c r="BS595" s="152"/>
      <c r="BT595" s="152"/>
      <c r="BU595" s="152"/>
      <c r="BV595" s="152"/>
      <c r="BW595" s="152"/>
      <c r="BX595" s="152"/>
      <c r="BY595" s="152"/>
      <c r="BZ595" s="152"/>
      <c r="CA595" s="152"/>
      <c r="CB595" s="152"/>
      <c r="CC595" s="152"/>
      <c r="CD595" s="152"/>
      <c r="CE595" s="152"/>
      <c r="CF595" s="152"/>
      <c r="CG595" s="152"/>
      <c r="CH595" s="152"/>
      <c r="CI595" s="152"/>
      <c r="CJ595" s="152"/>
      <c r="CK595" s="152"/>
      <c r="CL595" s="152"/>
      <c r="CM595" s="152"/>
      <c r="CN595" s="152"/>
      <c r="CO595" s="152"/>
      <c r="CP595" s="152"/>
      <c r="CQ595" s="152"/>
      <c r="CR595" s="152"/>
      <c r="CS595" s="152"/>
      <c r="CT595" s="152"/>
      <c r="CU595" s="152"/>
      <c r="CV595" s="152"/>
      <c r="CW595" s="152"/>
      <c r="CX595" s="152"/>
      <c r="CY595" s="152"/>
      <c r="CZ595" s="152"/>
      <c r="DA595" s="152"/>
      <c r="DB595" s="152"/>
      <c r="DC595" s="152"/>
      <c r="DD595" s="152"/>
      <c r="DE595" s="152"/>
    </row>
    <row r="596" spans="1:109" ht="15" customHeight="1" x14ac:dyDescent="0.2">
      <c r="A596" s="9">
        <f>Input!A596</f>
        <v>8854</v>
      </c>
      <c r="B596" s="9" t="str">
        <f>Input!B596</f>
        <v>GH17-04</v>
      </c>
      <c r="C596" s="9">
        <f>Input!O596</f>
        <v>0.41416398741092081</v>
      </c>
      <c r="D596" s="9">
        <f>C596*Input!P596/100</f>
        <v>2.1899692884344226E-3</v>
      </c>
      <c r="E596" s="11">
        <f>Input!M596</f>
        <v>0.52474692965435688</v>
      </c>
      <c r="F596" s="12">
        <f>E596*Input!N596/100</f>
        <v>4.3408713812270389E-5</v>
      </c>
      <c r="G596" s="13">
        <f t="shared" si="2055"/>
        <v>72.35210666074272</v>
      </c>
      <c r="H596" s="12">
        <f>G596*Input!L596/100</f>
        <v>8.5852917565183498E-3</v>
      </c>
      <c r="I596" s="9">
        <v>0.3</v>
      </c>
      <c r="J596" s="21">
        <f>(((C596*$G$4*0.000000001*Input!G596*(234/233))-(I596*0.000000000000001))/Input!F596)*1000000000000</f>
        <v>9.8842721873512023</v>
      </c>
      <c r="K596" s="9">
        <f>J596*Input!P596/100</f>
        <v>5.2264931734272012E-2</v>
      </c>
      <c r="L596" s="14">
        <f t="shared" si="2056"/>
        <v>0.13669229956154022</v>
      </c>
      <c r="M596" s="22">
        <f>L596*Input!P596/100</f>
        <v>7.2278601497102984E-4</v>
      </c>
      <c r="N596" s="9">
        <v>5.0000000000000001E-3</v>
      </c>
      <c r="O596" s="21">
        <f>(((G596*$D$4*0.000000001*Input!G596*(238/236))-(N596*0.000000001))/Input!F596)*1000000</f>
        <v>0.17394215734511467</v>
      </c>
      <c r="P596" s="58">
        <f>O596*Input!N596/100</f>
        <v>1.438904146243688E-5</v>
      </c>
      <c r="Q596" s="66">
        <f t="shared" si="2057"/>
        <v>0.12977810093253431</v>
      </c>
      <c r="R596" s="67">
        <f>Q596*Input!N596/100</f>
        <v>1.0735652033621287E-5</v>
      </c>
      <c r="S596" s="65">
        <f>Input!S596*0.0000028263/0.000000000155125</f>
        <v>1.0533935112373667</v>
      </c>
      <c r="T596" s="9">
        <f>S596*Input!T596/100</f>
        <v>4.4711918229030792E-3</v>
      </c>
      <c r="U596" s="9">
        <f>S596*1/((U595+U597)/2)</f>
        <v>1.0542536595401328</v>
      </c>
      <c r="V596" s="9">
        <f>U596*Input!T596/100</f>
        <v>4.4748427738694413E-3</v>
      </c>
      <c r="W596" s="3">
        <v>3.0000000000000001E-3</v>
      </c>
      <c r="X596" s="21">
        <f>((($L$4*0.000000001*Input!G596/Input!W596*(232/229))-(W596*0.000000001))/Input!F596)*1000000000</f>
        <v>5.5498137141982475</v>
      </c>
      <c r="Y596" s="21">
        <f>X596*Input!X596/100</f>
        <v>9.9024919277891817E-3</v>
      </c>
      <c r="Z596" s="21">
        <f t="shared" si="2058"/>
        <v>1.3551057125473869E-3</v>
      </c>
      <c r="AA596" s="21">
        <f>Z596*Input!X596/100</f>
        <v>2.4179051894068963E-6</v>
      </c>
      <c r="AB596" s="14">
        <v>0.05</v>
      </c>
      <c r="AC596" s="14">
        <v>0</v>
      </c>
      <c r="AD596" s="21">
        <f>(((Input!G596*$L$4*0.000000001*Input!U596*(230/229))-((AB596*0.000000000000001)+(Input!G596*AC596*0.000000000000001)))/Input!F596)*1000000000000</f>
        <v>0.10548710048615836</v>
      </c>
      <c r="AE596" s="21">
        <f>AD596*Input!V596/100</f>
        <v>1.3018519049988297E-3</v>
      </c>
      <c r="AF596" s="21">
        <f t="shared" si="2059"/>
        <v>4.8090011797595339E-3</v>
      </c>
      <c r="AG596" s="21">
        <f>AF596*Input!V596/100</f>
        <v>5.9349506415081186E-5</v>
      </c>
      <c r="AH596" s="9">
        <f t="shared" si="2060"/>
        <v>3.5488014958769258</v>
      </c>
      <c r="AI596" s="3">
        <f t="shared" si="2061"/>
        <v>4.4252332432363428E-2</v>
      </c>
      <c r="AJ596" s="22">
        <f t="shared" si="2062"/>
        <v>54.253659540132837</v>
      </c>
      <c r="AK596" s="3">
        <f t="shared" si="2063"/>
        <v>4.4748427738694412</v>
      </c>
      <c r="AL596" s="3">
        <f t="shared" si="2064"/>
        <v>3.7055567504871358E-2</v>
      </c>
      <c r="AM596" s="3">
        <f t="shared" si="2065"/>
        <v>4.5732553673743511E-4</v>
      </c>
      <c r="AN596" s="9">
        <f>AL596*1/((AN595+AN597)/2)</f>
        <v>3.6927344440861098E-2</v>
      </c>
      <c r="AO596" s="21">
        <f t="shared" si="2066"/>
        <v>4.557430570854125E-4</v>
      </c>
      <c r="AP596" s="58">
        <f t="shared" si="2067"/>
        <v>3.8923000000000001</v>
      </c>
      <c r="AQ596" s="58">
        <f t="shared" si="2068"/>
        <v>4.7100000000000003E-2</v>
      </c>
      <c r="AR596" s="58">
        <f t="shared" si="2069"/>
        <v>1.2100814428487012</v>
      </c>
      <c r="AS596" s="67">
        <f t="shared" si="2070"/>
        <v>1.0441713222879139E-2</v>
      </c>
      <c r="AT596" s="67">
        <f t="shared" si="2071"/>
        <v>1.8651084638912115E-5</v>
      </c>
      <c r="AU596" s="58">
        <v>0.75</v>
      </c>
      <c r="AV596" s="58">
        <f t="shared" si="2072"/>
        <v>0.375</v>
      </c>
      <c r="AW596" s="58">
        <f t="shared" si="2073"/>
        <v>3.0785999999999998</v>
      </c>
      <c r="AX596" s="57">
        <f t="shared" si="2074"/>
        <v>0.42520906549999998</v>
      </c>
      <c r="AY596" s="47">
        <f t="shared" si="2075"/>
        <v>0.41156256181482942</v>
      </c>
      <c r="AZ596" s="9" t="str">
        <f>Input!B596</f>
        <v>GH17-04</v>
      </c>
      <c r="BA596" s="48">
        <f>Input!E596</f>
        <v>0</v>
      </c>
      <c r="BB596" s="58">
        <f t="shared" si="2076"/>
        <v>54.727782885026535</v>
      </c>
      <c r="BC596" s="22">
        <f t="shared" si="2077"/>
        <v>4.5144275991844545</v>
      </c>
      <c r="BD596" s="9">
        <f t="shared" si="2078"/>
        <v>3020.6</v>
      </c>
      <c r="BE596" s="49">
        <f t="shared" si="2079"/>
        <v>205.7812809074147</v>
      </c>
      <c r="BF596" s="89">
        <f t="shared" si="2080"/>
        <v>13.36849742788376</v>
      </c>
      <c r="BG596" s="85"/>
      <c r="BH596" s="85"/>
      <c r="BI596" s="85"/>
      <c r="BJ596" s="85"/>
      <c r="BK596" s="85"/>
      <c r="BL596" s="85"/>
      <c r="BM596" s="90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  <c r="CM596" s="85"/>
      <c r="CN596" s="85"/>
      <c r="CO596" s="85"/>
      <c r="CP596" s="85"/>
      <c r="CQ596" s="85"/>
      <c r="CR596" s="85"/>
      <c r="CS596" s="85"/>
      <c r="CT596" s="85"/>
      <c r="CU596" s="85"/>
      <c r="CV596" s="85"/>
      <c r="CW596" s="85"/>
      <c r="CX596" s="85"/>
      <c r="CY596" s="85"/>
      <c r="CZ596" s="85"/>
      <c r="DA596" s="85"/>
      <c r="DB596" s="85"/>
      <c r="DC596" s="85"/>
      <c r="DD596" s="85"/>
      <c r="DE596" s="85"/>
    </row>
    <row r="597" spans="1:109" s="155" customFormat="1" ht="15" customHeight="1" x14ac:dyDescent="0.2">
      <c r="A597" s="138">
        <f>Input!A597</f>
        <v>8717</v>
      </c>
      <c r="B597" s="138" t="str">
        <f>Input!B597</f>
        <v>Hu1-13</v>
      </c>
      <c r="C597" s="138">
        <f>Input!O597</f>
        <v>2.0890248278478261</v>
      </c>
      <c r="D597" s="138">
        <f>C597*Input!P597/100</f>
        <v>3.4918436217990262E-2</v>
      </c>
      <c r="E597" s="139">
        <f>Input!M597</f>
        <v>2.7691194584373608</v>
      </c>
      <c r="F597" s="140">
        <f>E597*Input!N597/100</f>
        <v>4.5174236308431987E-4</v>
      </c>
      <c r="G597" s="141">
        <f t="shared" si="2055"/>
        <v>381.8061909293433</v>
      </c>
      <c r="H597" s="140">
        <f>G597*Input!L597/100</f>
        <v>3.4183398103590029E-2</v>
      </c>
      <c r="I597" s="138">
        <v>0</v>
      </c>
      <c r="J597" s="142">
        <f>(((C597*$G$4*0.000000001*Input!G597*(234/233))-(I597*0.000000000000001))/Input!F597)*1000000000000</f>
        <v>744.92940706103479</v>
      </c>
      <c r="K597" s="138">
        <f>J597*Input!P597/100</f>
        <v>12.451632762145833</v>
      </c>
      <c r="L597" s="143">
        <f t="shared" si="2056"/>
        <v>10.301832217094677</v>
      </c>
      <c r="M597" s="144">
        <f>L597*Input!P597/100</f>
        <v>0.17219703011938622</v>
      </c>
      <c r="N597" s="138">
        <v>0</v>
      </c>
      <c r="O597" s="142">
        <f>(((G597*$D$4*0.000000001*Input!G597*(238/236))-(N597*0.000000001))/Input!F597)*1000000</f>
        <v>13.714865051939606</v>
      </c>
      <c r="P597" s="138">
        <f>O597*Input!N597/100</f>
        <v>2.2373847141437431E-3</v>
      </c>
      <c r="Q597" s="145">
        <f t="shared" si="2057"/>
        <v>10.23264956669054</v>
      </c>
      <c r="R597" s="146">
        <f>Q597*Input!N597/100</f>
        <v>1.6693109001801813E-3</v>
      </c>
      <c r="S597" s="144">
        <f>Input!S597*0.0000028263/0.000000000155125</f>
        <v>0.99842733823666818</v>
      </c>
      <c r="T597" s="138">
        <f>S597*Input!T597/100</f>
        <v>2.878617284544673E-3</v>
      </c>
      <c r="U597" s="144">
        <f>S597</f>
        <v>0.99842733823666818</v>
      </c>
      <c r="V597" s="138">
        <f>U597*Input!T597/100</f>
        <v>2.878617284544673E-3</v>
      </c>
      <c r="W597" s="147">
        <v>0</v>
      </c>
      <c r="X597" s="142">
        <f>((($L$4*0.000000001*Input!G597/Input!W597*(232/229))-(W597*0.000000001))/Input!F597)*1000000000</f>
        <v>0.87687083114670383</v>
      </c>
      <c r="Y597" s="142">
        <f>X597*Input!X597/100</f>
        <v>7.779609845491516E-3</v>
      </c>
      <c r="Z597" s="142">
        <f t="shared" si="2058"/>
        <v>2.1410676711781023E-4</v>
      </c>
      <c r="AA597" s="142">
        <f>Z597*Input!X597/100</f>
        <v>1.8995581267971308E-6</v>
      </c>
      <c r="AB597" s="143">
        <v>0</v>
      </c>
      <c r="AC597" s="143">
        <v>0</v>
      </c>
      <c r="AD597" s="142">
        <f>(((Input!G597*$L$4*0.000000001*Input!U597*(230/229))-((AB597*0.000000000000001)+(Input!G597*AC597*0.000000000000001)))/Input!F597)*1000000000000</f>
        <v>224.93842232776061</v>
      </c>
      <c r="AE597" s="142">
        <f>AD597*Input!V597/100</f>
        <v>0.79611021214429467</v>
      </c>
      <c r="AF597" s="142">
        <f t="shared" si="2059"/>
        <v>10.254610595628133</v>
      </c>
      <c r="AG597" s="142">
        <f>AF597*Input!V597/100</f>
        <v>3.6293489268129878E-2</v>
      </c>
      <c r="AH597" s="138">
        <f t="shared" si="2060"/>
        <v>47894.845798991635</v>
      </c>
      <c r="AI597" s="147">
        <f t="shared" si="2061"/>
        <v>457.4868348685643</v>
      </c>
      <c r="AJ597" s="144">
        <f t="shared" si="2062"/>
        <v>-1.5726617633318174</v>
      </c>
      <c r="AK597" s="147">
        <f t="shared" si="2063"/>
        <v>2.8786172845446729</v>
      </c>
      <c r="AL597" s="147">
        <f t="shared" si="2064"/>
        <v>1.0021461722884639</v>
      </c>
      <c r="AM597" s="147">
        <f t="shared" si="2065"/>
        <v>3.5505978509189759E-3</v>
      </c>
      <c r="AN597" s="138">
        <f>AF597/Q597</f>
        <v>1.0021461722884639</v>
      </c>
      <c r="AO597" s="142">
        <f t="shared" si="2066"/>
        <v>3.5505978509189759E-3</v>
      </c>
      <c r="AP597" s="138" t="str">
        <f t="shared" si="2067"/>
        <v>Out of range</v>
      </c>
      <c r="AQ597" s="138" t="e">
        <f t="shared" si="2068"/>
        <v>#VALUE!</v>
      </c>
      <c r="AR597" s="138" t="e">
        <f t="shared" si="2069"/>
        <v>#VALUE!</v>
      </c>
      <c r="AS597" s="146">
        <f t="shared" si="2070"/>
        <v>2.0923883469514433E-5</v>
      </c>
      <c r="AT597" s="146">
        <f t="shared" si="2071"/>
        <v>1.8566835637322163E-7</v>
      </c>
      <c r="AU597" s="138">
        <v>0.75</v>
      </c>
      <c r="AV597" s="138">
        <f t="shared" si="2072"/>
        <v>0.375</v>
      </c>
      <c r="AW597" s="138" t="str">
        <f t="shared" si="2073"/>
        <v>Out of range</v>
      </c>
      <c r="AX597" s="148">
        <f t="shared" si="2074"/>
        <v>253.2511887313</v>
      </c>
      <c r="AY597" s="148" t="e">
        <f t="shared" si="2075"/>
        <v>#VALUE!</v>
      </c>
      <c r="AZ597" s="138" t="str">
        <f>Input!B597</f>
        <v>Hu1-13</v>
      </c>
      <c r="BA597" s="149">
        <f>Input!E597</f>
        <v>0</v>
      </c>
      <c r="BB597" s="138" t="e">
        <f t="shared" si="2076"/>
        <v>#VALUE!</v>
      </c>
      <c r="BC597" s="144" t="e">
        <f t="shared" si="2077"/>
        <v>#VALUE!</v>
      </c>
      <c r="BD597" s="138" t="e">
        <f t="shared" si="2078"/>
        <v>#VALUE!</v>
      </c>
      <c r="BE597" s="150" t="e">
        <f t="shared" si="2079"/>
        <v>#VALUE!</v>
      </c>
      <c r="BF597" s="151" t="e">
        <f t="shared" si="2080"/>
        <v>#VALUE!</v>
      </c>
      <c r="BG597" s="152"/>
      <c r="BH597" s="152"/>
      <c r="BI597" s="152"/>
      <c r="BJ597" s="152"/>
      <c r="BK597" s="152"/>
      <c r="BL597" s="152"/>
      <c r="BM597" s="156"/>
      <c r="BN597" s="152"/>
      <c r="BO597" s="152"/>
      <c r="BP597" s="152"/>
      <c r="BQ597" s="152"/>
      <c r="BR597" s="152"/>
      <c r="BS597" s="152"/>
      <c r="BT597" s="152"/>
      <c r="BU597" s="152"/>
      <c r="BV597" s="152"/>
      <c r="BW597" s="152"/>
      <c r="BX597" s="152"/>
      <c r="BY597" s="152"/>
      <c r="BZ597" s="152"/>
      <c r="CA597" s="152"/>
      <c r="CB597" s="152"/>
      <c r="CC597" s="152"/>
      <c r="CD597" s="152"/>
      <c r="CE597" s="152"/>
      <c r="CF597" s="152"/>
      <c r="CG597" s="152"/>
      <c r="CH597" s="152"/>
      <c r="CI597" s="152"/>
      <c r="CJ597" s="152"/>
      <c r="CK597" s="152"/>
      <c r="CL597" s="152"/>
      <c r="CM597" s="152"/>
      <c r="CN597" s="152"/>
      <c r="CO597" s="152"/>
      <c r="CP597" s="152"/>
      <c r="CQ597" s="152"/>
      <c r="CR597" s="152"/>
      <c r="CS597" s="152"/>
      <c r="CT597" s="152"/>
      <c r="CU597" s="152"/>
      <c r="CV597" s="152"/>
      <c r="CW597" s="152"/>
      <c r="CX597" s="152"/>
      <c r="CY597" s="152"/>
      <c r="CZ597" s="152"/>
      <c r="DA597" s="152"/>
      <c r="DB597" s="152"/>
      <c r="DC597" s="152"/>
      <c r="DD597" s="152"/>
      <c r="DE597" s="152"/>
    </row>
    <row r="598" spans="1:109" ht="15" customHeight="1" x14ac:dyDescent="0.2">
      <c r="A598" s="9">
        <f>Input!A598</f>
        <v>8855</v>
      </c>
      <c r="B598" s="9" t="str">
        <f>Input!B598</f>
        <v>GM17-01 innen</v>
      </c>
      <c r="C598" s="9">
        <f>Input!O598</f>
        <v>0.13959394161206232</v>
      </c>
      <c r="D598" s="9">
        <f>C598*Input!P598/100</f>
        <v>1.9374200072339277E-3</v>
      </c>
      <c r="E598" s="11">
        <f>Input!M598</f>
        <v>0.144496451441571</v>
      </c>
      <c r="F598" s="12">
        <f>E598*Input!N598/100</f>
        <v>3.0568455828679994E-5</v>
      </c>
      <c r="G598" s="13">
        <f t="shared" si="2055"/>
        <v>19.923170724763811</v>
      </c>
      <c r="H598" s="12">
        <f>G598*Input!L598/100</f>
        <v>6.0720277650495201E-3</v>
      </c>
      <c r="I598" s="9">
        <v>0.3</v>
      </c>
      <c r="J598" s="21">
        <f>(((C598*$G$4*0.000000001*Input!G598*(234/233))-(I598*0.000000000000001))/Input!F598)*1000000000000</f>
        <v>4.5881072351972882</v>
      </c>
      <c r="K598" s="9">
        <f>J598*Input!P598/100</f>
        <v>6.367819871086626E-2</v>
      </c>
      <c r="L598" s="14">
        <f t="shared" si="2056"/>
        <v>6.3450188008442973E-2</v>
      </c>
      <c r="M598" s="22">
        <f>L598*Input!P598/100</f>
        <v>8.8062320105509009E-4</v>
      </c>
      <c r="N598" s="9">
        <v>5.0000000000000001E-3</v>
      </c>
      <c r="O598" s="21">
        <f>(((G598*$D$4*0.000000001*Input!G598*(238/236))-(N598*0.000000001))/Input!F598)*1000000</f>
        <v>6.5958017131945032E-2</v>
      </c>
      <c r="P598" s="58">
        <f>O598*Input!N598/100</f>
        <v>1.3953524208589097E-5</v>
      </c>
      <c r="Q598" s="66">
        <f t="shared" si="2057"/>
        <v>4.9211222485161389E-2</v>
      </c>
      <c r="R598" s="67">
        <f>Q598*Input!N598/100</f>
        <v>1.0410712967724935E-5</v>
      </c>
      <c r="S598" s="65">
        <f>Input!S598*0.0000028263/0.000000000155125</f>
        <v>1.279788496235551</v>
      </c>
      <c r="T598" s="9">
        <f>S598*Input!T598/100</f>
        <v>1.5910076370593162E-2</v>
      </c>
      <c r="U598" s="9">
        <f>S598*1/((U597+U599)/2)</f>
        <v>1.2807393742946771</v>
      </c>
      <c r="V598" s="9">
        <f>U598*Input!T598/100</f>
        <v>1.5921897497743715E-2</v>
      </c>
      <c r="W598" s="3">
        <v>3.0000000000000001E-3</v>
      </c>
      <c r="X598" s="21">
        <f>((($L$4*0.000000001*Input!G598/Input!W598*(232/229))-(W598*0.000000001))/Input!F598)*1000000000</f>
        <v>1.4996098945005671</v>
      </c>
      <c r="Y598" s="21">
        <f>X598*Input!X598/100</f>
        <v>2.3566678416785483E-3</v>
      </c>
      <c r="Z598" s="21">
        <f t="shared" si="2058"/>
        <v>3.6616182799639675E-4</v>
      </c>
      <c r="AA598" s="21">
        <f>Z598*Input!X598/100</f>
        <v>5.7543085575380876E-7</v>
      </c>
      <c r="AB598" s="14">
        <v>0.05</v>
      </c>
      <c r="AC598" s="14">
        <v>0</v>
      </c>
      <c r="AD598" s="21">
        <f>(((Input!G598*$L$4*0.000000001*Input!U598*(230/229))-((AB598*0.000000000000001)+(Input!G598*AC598*0.000000000000001)))/Input!F598)*1000000000000</f>
        <v>2.4843670816897763E-2</v>
      </c>
      <c r="AE598" s="21">
        <f>AD598*Input!V598/100</f>
        <v>7.4040979017950942E-4</v>
      </c>
      <c r="AF598" s="21">
        <f t="shared" si="2059"/>
        <v>1.1325862756432071E-3</v>
      </c>
      <c r="AG598" s="21">
        <f>AF598*Input!V598/100</f>
        <v>3.3754189261709612E-5</v>
      </c>
      <c r="AH598" s="9">
        <f t="shared" si="2060"/>
        <v>3.093130384017944</v>
      </c>
      <c r="AI598" s="3">
        <f t="shared" si="2061"/>
        <v>9.2311872369281511E-2</v>
      </c>
      <c r="AJ598" s="22">
        <f t="shared" si="2062"/>
        <v>280.73937429467708</v>
      </c>
      <c r="AK598" s="3">
        <f t="shared" si="2063"/>
        <v>15.921897497743716</v>
      </c>
      <c r="AL598" s="3">
        <f t="shared" si="2064"/>
        <v>2.3014796594104419E-2</v>
      </c>
      <c r="AM598" s="3">
        <f t="shared" si="2065"/>
        <v>6.8592158323262087E-4</v>
      </c>
      <c r="AN598" s="9">
        <f>AL598*1/((AN597+AN599)/2)</f>
        <v>2.2963790863704082E-2</v>
      </c>
      <c r="AO598" s="21">
        <f t="shared" si="2066"/>
        <v>6.844014337406589E-4</v>
      </c>
      <c r="AP598" s="58">
        <f t="shared" si="2067"/>
        <v>1.9744999999999999</v>
      </c>
      <c r="AQ598" s="58">
        <f t="shared" si="2068"/>
        <v>0.06</v>
      </c>
      <c r="AR598" s="58">
        <f t="shared" si="2069"/>
        <v>3.0387439858191945</v>
      </c>
      <c r="AS598" s="67">
        <f t="shared" si="2070"/>
        <v>7.4406163778354658E-3</v>
      </c>
      <c r="AT598" s="67">
        <f t="shared" si="2071"/>
        <v>1.1798553922921237E-5</v>
      </c>
      <c r="AU598" s="58">
        <v>0.75</v>
      </c>
      <c r="AV598" s="58">
        <f t="shared" si="2072"/>
        <v>0.375</v>
      </c>
      <c r="AW598" s="58">
        <f t="shared" si="2073"/>
        <v>1.4982</v>
      </c>
      <c r="AX598" s="57">
        <f t="shared" si="2074"/>
        <v>0.25617300259999998</v>
      </c>
      <c r="AY598" s="47">
        <f t="shared" si="2075"/>
        <v>0.24670944207194653</v>
      </c>
      <c r="AZ598" s="9" t="str">
        <f>Input!B598</f>
        <v>GM17-01 innen</v>
      </c>
      <c r="BA598" s="48">
        <f>Input!E598</f>
        <v>0</v>
      </c>
      <c r="BB598" s="58">
        <f t="shared" si="2076"/>
        <v>281.93064697872563</v>
      </c>
      <c r="BC598" s="22">
        <f t="shared" si="2077"/>
        <v>15.990762411860096</v>
      </c>
      <c r="BD598" s="9">
        <f t="shared" si="2078"/>
        <v>1440.2</v>
      </c>
      <c r="BE598" s="49">
        <f t="shared" si="2079"/>
        <v>123.35472103597327</v>
      </c>
      <c r="BF598" s="89">
        <f t="shared" si="2080"/>
        <v>16.467056606057039</v>
      </c>
      <c r="BG598" s="85"/>
      <c r="BH598" s="85"/>
      <c r="BI598" s="85"/>
      <c r="BJ598" s="85"/>
      <c r="BK598" s="85"/>
      <c r="BL598" s="85"/>
      <c r="BM598" s="90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s="155" customFormat="1" ht="15" customHeight="1" x14ac:dyDescent="0.2">
      <c r="A599" s="138">
        <f>Input!A599</f>
        <v>8717</v>
      </c>
      <c r="B599" s="138" t="str">
        <f>Input!B599</f>
        <v>Hu1-13</v>
      </c>
      <c r="C599" s="138">
        <f>Input!O599</f>
        <v>2.122139622805634</v>
      </c>
      <c r="D599" s="138">
        <f>C599*Input!P599/100</f>
        <v>3.4194124118891861E-2</v>
      </c>
      <c r="E599" s="139">
        <f>Input!M599</f>
        <v>2.7690749997766027</v>
      </c>
      <c r="F599" s="140">
        <f>E599*Input!N599/100</f>
        <v>5.3932801994283108E-4</v>
      </c>
      <c r="G599" s="141">
        <f t="shared" si="2055"/>
        <v>381.80006096919794</v>
      </c>
      <c r="H599" s="140">
        <f>G599*Input!L599/100</f>
        <v>3.1929688135542436E-2</v>
      </c>
      <c r="I599" s="138">
        <v>0</v>
      </c>
      <c r="J599" s="142">
        <f>(((C599*$G$4*0.000000001*Input!G599*(234/233))-(I599*0.000000000000001))/Input!F599)*1000000000000</f>
        <v>756.73787589492701</v>
      </c>
      <c r="K599" s="138">
        <f>J599*Input!P599/100</f>
        <v>12.193348908686623</v>
      </c>
      <c r="L599" s="143">
        <f t="shared" si="2056"/>
        <v>10.465134757596452</v>
      </c>
      <c r="M599" s="144">
        <f>L599*Input!P599/100</f>
        <v>0.16862515217028082</v>
      </c>
      <c r="N599" s="138">
        <v>0</v>
      </c>
      <c r="O599" s="142">
        <f>(((G599*$D$4*0.000000001*Input!G599*(238/236))-(N599*0.000000001))/Input!F599)*1000000</f>
        <v>13.714644857563075</v>
      </c>
      <c r="P599" s="138">
        <f>O599*Input!N599/100</f>
        <v>2.6711780128184891E-3</v>
      </c>
      <c r="Q599" s="145">
        <f t="shared" si="2057"/>
        <v>10.232485279846806</v>
      </c>
      <c r="R599" s="146">
        <f>Q599*Input!N599/100</f>
        <v>1.9929637245358709E-3</v>
      </c>
      <c r="S599" s="144">
        <f>Input!S599*0.0000028263/0.000000000155125</f>
        <v>1.0000877725216784</v>
      </c>
      <c r="T599" s="138">
        <f>S599*Input!T599/100</f>
        <v>2.8182572624875523E-3</v>
      </c>
      <c r="U599" s="144">
        <f>S599</f>
        <v>1.0000877725216784</v>
      </c>
      <c r="V599" s="138">
        <f>U599*Input!T599/100</f>
        <v>2.8182572624875523E-3</v>
      </c>
      <c r="W599" s="147">
        <v>0</v>
      </c>
      <c r="X599" s="142">
        <f>((($L$4*0.000000001*Input!G599/Input!W599*(232/229))-(W599*0.000000001))/Input!F599)*1000000000</f>
        <v>0.8800554018258463</v>
      </c>
      <c r="Y599" s="142">
        <f>X599*Input!X599/100</f>
        <v>5.9740504121026002E-3</v>
      </c>
      <c r="Z599" s="142">
        <f t="shared" si="2058"/>
        <v>2.1488434815774253E-4</v>
      </c>
      <c r="AA599" s="142">
        <f>Z599*Input!X599/100</f>
        <v>1.4586921755185104E-6</v>
      </c>
      <c r="AB599" s="143">
        <v>0</v>
      </c>
      <c r="AC599" s="143">
        <v>0</v>
      </c>
      <c r="AD599" s="142">
        <f>(((Input!G599*$L$4*0.000000001*Input!U599*(230/229))-((AB599*0.000000000000001)+(Input!G599*AC599*0.000000000000001)))/Input!F599)*1000000000000</f>
        <v>224.96846312304683</v>
      </c>
      <c r="AE599" s="142">
        <f>AD599*Input!V599/100</f>
        <v>0.6464940587640724</v>
      </c>
      <c r="AF599" s="142">
        <f t="shared" si="2059"/>
        <v>10.255980111135781</v>
      </c>
      <c r="AG599" s="142">
        <f>AF599*Input!V599/100</f>
        <v>2.9472709714984582E-2</v>
      </c>
      <c r="AH599" s="138">
        <f t="shared" si="2060"/>
        <v>47727.90665799009</v>
      </c>
      <c r="AI599" s="147">
        <f t="shared" si="2061"/>
        <v>351.82546895245298</v>
      </c>
      <c r="AJ599" s="144">
        <f t="shared" si="2062"/>
        <v>8.7772521678353144E-2</v>
      </c>
      <c r="AK599" s="147">
        <f t="shared" si="2063"/>
        <v>2.8182572624875522</v>
      </c>
      <c r="AL599" s="147">
        <f t="shared" si="2064"/>
        <v>1.0022961021341754</v>
      </c>
      <c r="AM599" s="147">
        <f t="shared" si="2065"/>
        <v>2.8869159238575307E-3</v>
      </c>
      <c r="AN599" s="138">
        <f>AF599/Q599</f>
        <v>1.0022961021341754</v>
      </c>
      <c r="AO599" s="142">
        <f t="shared" si="2066"/>
        <v>2.8869159238575307E-3</v>
      </c>
      <c r="AP599" s="138" t="str">
        <f t="shared" si="2067"/>
        <v>Out of range</v>
      </c>
      <c r="AQ599" s="138" t="e">
        <f t="shared" si="2068"/>
        <v>#VALUE!</v>
      </c>
      <c r="AR599" s="138" t="e">
        <f t="shared" si="2069"/>
        <v>#VALUE!</v>
      </c>
      <c r="AS599" s="146">
        <f t="shared" si="2070"/>
        <v>2.1000210826685854E-5</v>
      </c>
      <c r="AT599" s="146">
        <f t="shared" si="2071"/>
        <v>1.4261368849837422E-7</v>
      </c>
      <c r="AU599" s="138">
        <v>0.75</v>
      </c>
      <c r="AV599" s="138">
        <f t="shared" si="2072"/>
        <v>0.375</v>
      </c>
      <c r="AW599" s="138" t="str">
        <f t="shared" si="2073"/>
        <v>Out of range</v>
      </c>
      <c r="AX599" s="148">
        <f t="shared" si="2074"/>
        <v>323.54946033440001</v>
      </c>
      <c r="AY599" s="148" t="e">
        <f t="shared" si="2075"/>
        <v>#VALUE!</v>
      </c>
      <c r="AZ599" s="138" t="str">
        <f>Input!B599</f>
        <v>Hu1-13</v>
      </c>
      <c r="BA599" s="149">
        <f>Input!E599</f>
        <v>0</v>
      </c>
      <c r="BB599" s="138" t="e">
        <f t="shared" si="2076"/>
        <v>#VALUE!</v>
      </c>
      <c r="BC599" s="144" t="e">
        <f t="shared" si="2077"/>
        <v>#VALUE!</v>
      </c>
      <c r="BD599" s="138" t="e">
        <f t="shared" si="2078"/>
        <v>#VALUE!</v>
      </c>
      <c r="BE599" s="150" t="e">
        <f t="shared" si="2079"/>
        <v>#VALUE!</v>
      </c>
      <c r="BF599" s="151" t="e">
        <f t="shared" si="2080"/>
        <v>#VALUE!</v>
      </c>
      <c r="BG599" s="152"/>
      <c r="BH599" s="152"/>
      <c r="BI599" s="152"/>
      <c r="BJ599" s="152"/>
      <c r="BK599" s="152"/>
      <c r="BL599" s="152"/>
      <c r="BM599" s="156"/>
      <c r="BN599" s="152"/>
      <c r="BO599" s="152"/>
      <c r="BP599" s="152"/>
      <c r="BQ599" s="152"/>
      <c r="BR599" s="152"/>
      <c r="BS599" s="152"/>
      <c r="BT599" s="152"/>
      <c r="BU599" s="152"/>
      <c r="BV599" s="152"/>
      <c r="BW599" s="152"/>
      <c r="BX599" s="152"/>
      <c r="BY599" s="152"/>
      <c r="BZ599" s="152"/>
      <c r="CA599" s="152"/>
      <c r="CB599" s="152"/>
      <c r="CC599" s="152"/>
      <c r="CD599" s="152"/>
      <c r="CE599" s="152"/>
      <c r="CF599" s="152"/>
      <c r="CG599" s="152"/>
      <c r="CH599" s="152"/>
      <c r="CI599" s="152"/>
      <c r="CJ599" s="152"/>
      <c r="CK599" s="152"/>
      <c r="CL599" s="152"/>
      <c r="CM599" s="152"/>
      <c r="CN599" s="152"/>
      <c r="CO599" s="152"/>
      <c r="CP599" s="152"/>
      <c r="CQ599" s="152"/>
      <c r="CR599" s="152"/>
      <c r="CS599" s="152"/>
      <c r="CT599" s="152"/>
      <c r="CU599" s="152"/>
      <c r="CV599" s="152"/>
      <c r="CW599" s="152"/>
      <c r="CX599" s="152"/>
      <c r="CY599" s="152"/>
      <c r="CZ599" s="152"/>
      <c r="DA599" s="152"/>
      <c r="DB599" s="152"/>
      <c r="DC599" s="152"/>
      <c r="DD599" s="152"/>
      <c r="DE599" s="152"/>
    </row>
    <row r="600" spans="1:109" ht="15" customHeight="1" x14ac:dyDescent="0.2">
      <c r="A600" s="9">
        <f>Input!A600</f>
        <v>8856</v>
      </c>
      <c r="B600" s="9" t="str">
        <f>Input!B600</f>
        <v>GH17-02 innen</v>
      </c>
      <c r="C600" s="9">
        <f>Input!O600</f>
        <v>0.33389360353105646</v>
      </c>
      <c r="D600" s="9">
        <f>C600*Input!P600/100</f>
        <v>1.7586560243480203E-3</v>
      </c>
      <c r="E600" s="11">
        <f>Input!M600</f>
        <v>0.39971994603537325</v>
      </c>
      <c r="F600" s="12">
        <f>E600*Input!N600/100</f>
        <v>3.9621181256631617E-5</v>
      </c>
      <c r="G600" s="13">
        <f t="shared" si="2055"/>
        <v>55.113386159357262</v>
      </c>
      <c r="H600" s="12">
        <f>G600*Input!L600/100</f>
        <v>6.8075514183610223E-3</v>
      </c>
      <c r="I600" s="9">
        <v>0.3</v>
      </c>
      <c r="J600" s="21">
        <f>(((C600*$G$4*0.000000001*Input!G600*(234/233))-(I600*0.000000000000001))/Input!F600)*1000000000000</f>
        <v>7.0216742316971281</v>
      </c>
      <c r="K600" s="9">
        <f>J600*Input!P600/100</f>
        <v>3.6983966023879884E-2</v>
      </c>
      <c r="L600" s="14">
        <f t="shared" si="2056"/>
        <v>9.7104650631833933E-2</v>
      </c>
      <c r="M600" s="22">
        <f>L600*Input!P600/100</f>
        <v>5.1146136679434886E-4</v>
      </c>
      <c r="N600" s="9">
        <v>5.0000000000000001E-3</v>
      </c>
      <c r="O600" s="21">
        <f>(((G600*$D$4*0.000000001*Input!G600*(238/236))-(N600*0.000000001))/Input!F600)*1000000</f>
        <v>0.11675258234033691</v>
      </c>
      <c r="P600" s="58">
        <f>O600*Input!N600/100</f>
        <v>1.1572790582426751E-5</v>
      </c>
      <c r="Q600" s="66">
        <f t="shared" si="2057"/>
        <v>8.7109005926813171E-2</v>
      </c>
      <c r="R600" s="67">
        <f>Q600*Input!N600/100</f>
        <v>8.6344495618585776E-6</v>
      </c>
      <c r="S600" s="65">
        <f>Input!S600*0.0000028263/0.000000000155125</f>
        <v>1.1087433129801727</v>
      </c>
      <c r="T600" s="9">
        <f>S600*Input!T600/100</f>
        <v>4.5376439311728776E-3</v>
      </c>
      <c r="U600" s="9">
        <f>S600*1/((U599+U601)/2)</f>
        <v>1.1086460043247246</v>
      </c>
      <c r="V600" s="9">
        <f>U600*Input!T600/100</f>
        <v>4.5372456856775725E-3</v>
      </c>
      <c r="W600" s="3">
        <v>3.0000000000000001E-3</v>
      </c>
      <c r="X600" s="21">
        <f>((($L$4*0.000000001*Input!G600/Input!W600*(232/229))-(W600*0.000000001))/Input!F600)*1000000000</f>
        <v>13.760632019820731</v>
      </c>
      <c r="Y600" s="21">
        <f>X600*Input!X600/100</f>
        <v>2.3577142456973701E-2</v>
      </c>
      <c r="Z600" s="21">
        <f t="shared" si="2058"/>
        <v>3.3599526071687994E-3</v>
      </c>
      <c r="AA600" s="21">
        <f>Z600*Input!X600/100</f>
        <v>5.7568635767451483E-6</v>
      </c>
      <c r="AB600" s="14">
        <v>0.05</v>
      </c>
      <c r="AC600" s="14">
        <v>0</v>
      </c>
      <c r="AD600" s="21">
        <f>(((Input!G600*$L$4*0.000000001*Input!U600*(230/229))-((AB600*0.000000000000001)+(Input!G600*AC600*0.000000000000001)))/Input!F600)*1000000000000</f>
        <v>0.20118943185139945</v>
      </c>
      <c r="AE600" s="21">
        <f>AD600*Input!V600/100</f>
        <v>1.4993458373041052E-3</v>
      </c>
      <c r="AF600" s="21">
        <f t="shared" si="2059"/>
        <v>9.171929180625123E-3</v>
      </c>
      <c r="AG600" s="21">
        <f>AF600*Input!V600/100</f>
        <v>6.835296322709246E-5</v>
      </c>
      <c r="AH600" s="9">
        <f t="shared" si="2060"/>
        <v>2.7297793311298149</v>
      </c>
      <c r="AI600" s="3">
        <f t="shared" si="2061"/>
        <v>2.0874166078530494E-2</v>
      </c>
      <c r="AJ600" s="22">
        <f t="shared" si="2062"/>
        <v>108.6460043247246</v>
      </c>
      <c r="AK600" s="3">
        <f t="shared" si="2063"/>
        <v>4.5372456856775729</v>
      </c>
      <c r="AL600" s="3">
        <f t="shared" si="2064"/>
        <v>0.10529254791784848</v>
      </c>
      <c r="AM600" s="3">
        <f t="shared" si="2065"/>
        <v>7.8475248751907762E-4</v>
      </c>
      <c r="AN600" s="9">
        <f>AL600*1/((AN599+AN601)/2)</f>
        <v>0.10505133931345287</v>
      </c>
      <c r="AO600" s="21">
        <f t="shared" si="2066"/>
        <v>7.8295474346165258E-4</v>
      </c>
      <c r="AP600" s="58">
        <f t="shared" si="2067"/>
        <v>10.8537</v>
      </c>
      <c r="AQ600" s="58">
        <f t="shared" si="2068"/>
        <v>0.104</v>
      </c>
      <c r="AR600" s="58">
        <f t="shared" si="2069"/>
        <v>0.95819858665708457</v>
      </c>
      <c r="AS600" s="67">
        <f t="shared" si="2070"/>
        <v>3.8571816672913803E-2</v>
      </c>
      <c r="AT600" s="67">
        <f t="shared" si="2071"/>
        <v>6.6198542598069806E-5</v>
      </c>
      <c r="AU600" s="58">
        <v>0.75</v>
      </c>
      <c r="AV600" s="58">
        <f t="shared" si="2072"/>
        <v>0.375</v>
      </c>
      <c r="AW600" s="58">
        <f t="shared" si="2073"/>
        <v>7.9741999999999997</v>
      </c>
      <c r="AX600" s="57">
        <f t="shared" si="2074"/>
        <v>1.4472132084</v>
      </c>
      <c r="AY600" s="47">
        <f t="shared" si="2075"/>
        <v>1.4624215091512895</v>
      </c>
      <c r="AZ600" s="9" t="str">
        <f>Input!B600</f>
        <v>GH17-02 innen</v>
      </c>
      <c r="BA600" s="48">
        <f>Input!E600</f>
        <v>0</v>
      </c>
      <c r="BB600" s="58">
        <f t="shared" si="2076"/>
        <v>111.12241281718063</v>
      </c>
      <c r="BC600" s="22">
        <f t="shared" si="2077"/>
        <v>4.6628701142113975</v>
      </c>
      <c r="BD600" s="9">
        <f t="shared" si="2078"/>
        <v>7916.2</v>
      </c>
      <c r="BE600" s="49">
        <f t="shared" si="2079"/>
        <v>731.21075457564473</v>
      </c>
      <c r="BF600" s="89">
        <f t="shared" si="2080"/>
        <v>18.339413472841031</v>
      </c>
      <c r="BG600" s="85"/>
      <c r="BH600" s="85"/>
      <c r="BI600" s="85"/>
      <c r="BJ600" s="85"/>
      <c r="BK600" s="85"/>
      <c r="BL600" s="85"/>
      <c r="BM600" s="90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s="155" customFormat="1" ht="15" customHeight="1" x14ac:dyDescent="0.2">
      <c r="A601" s="138">
        <f>Input!A601</f>
        <v>8717</v>
      </c>
      <c r="B601" s="138" t="str">
        <f>Input!B601</f>
        <v>Hu1-13</v>
      </c>
      <c r="C601" s="138">
        <f>Input!O601</f>
        <v>2.122139622805634</v>
      </c>
      <c r="D601" s="138">
        <f>C601*Input!P601/100</f>
        <v>3.4194124118891861E-2</v>
      </c>
      <c r="E601" s="139">
        <f>Input!M601</f>
        <v>2.7690749997766027</v>
      </c>
      <c r="F601" s="140">
        <f>E601*Input!N601/100</f>
        <v>5.3932801994283108E-4</v>
      </c>
      <c r="G601" s="141">
        <f t="shared" si="2055"/>
        <v>381.80006096919794</v>
      </c>
      <c r="H601" s="140">
        <f>G601*Input!L601/100</f>
        <v>3.1929688135542436E-2</v>
      </c>
      <c r="I601" s="138">
        <v>0</v>
      </c>
      <c r="J601" s="142">
        <f>(((C601*$G$4*0.000000001*Input!G601*(234/233))-(I601*0.000000000000001))/Input!F601)*1000000000000</f>
        <v>756.73787589492701</v>
      </c>
      <c r="K601" s="138">
        <f>J601*Input!P601/100</f>
        <v>12.193348908686623</v>
      </c>
      <c r="L601" s="143">
        <f t="shared" si="2056"/>
        <v>10.465134757596452</v>
      </c>
      <c r="M601" s="144">
        <f>L601*Input!P601/100</f>
        <v>0.16862515217028082</v>
      </c>
      <c r="N601" s="138">
        <v>0</v>
      </c>
      <c r="O601" s="142">
        <f>(((G601*$D$4*0.000000001*Input!G601*(238/236))-(N601*0.000000001))/Input!F601)*1000000</f>
        <v>13.714644857563075</v>
      </c>
      <c r="P601" s="138">
        <f>O601*Input!N601/100</f>
        <v>2.6711780128184891E-3</v>
      </c>
      <c r="Q601" s="145">
        <f t="shared" si="2057"/>
        <v>10.232485279846806</v>
      </c>
      <c r="R601" s="146">
        <f>Q601*Input!N601/100</f>
        <v>1.9929637245358709E-3</v>
      </c>
      <c r="S601" s="144">
        <f>Input!S601*0.0000028263/0.000000000155125</f>
        <v>1.0000877725216784</v>
      </c>
      <c r="T601" s="138">
        <f>S601*Input!T601/100</f>
        <v>2.8182572624875523E-3</v>
      </c>
      <c r="U601" s="144">
        <f>S601</f>
        <v>1.0000877725216784</v>
      </c>
      <c r="V601" s="138">
        <f>U601*Input!T601/100</f>
        <v>2.8182572624875523E-3</v>
      </c>
      <c r="W601" s="147">
        <v>0</v>
      </c>
      <c r="X601" s="142">
        <f>((($L$4*0.000000001*Input!G601/Input!W601*(232/229))-(W601*0.000000001))/Input!F601)*1000000000</f>
        <v>0.8800554018258463</v>
      </c>
      <c r="Y601" s="142">
        <f>X601*Input!X601/100</f>
        <v>5.9740504121026002E-3</v>
      </c>
      <c r="Z601" s="142">
        <f t="shared" si="2058"/>
        <v>2.1488434815774253E-4</v>
      </c>
      <c r="AA601" s="142">
        <f>Z601*Input!X601/100</f>
        <v>1.4586921755185104E-6</v>
      </c>
      <c r="AB601" s="143">
        <v>0</v>
      </c>
      <c r="AC601" s="143">
        <v>0</v>
      </c>
      <c r="AD601" s="142">
        <f>(((Input!G601*$L$4*0.000000001*Input!U601*(230/229))-((AB601*0.000000000000001)+(Input!G601*AC601*0.000000000000001)))/Input!F601)*1000000000000</f>
        <v>224.96846312304683</v>
      </c>
      <c r="AE601" s="142">
        <f>AD601*Input!V601/100</f>
        <v>0.6464940587640724</v>
      </c>
      <c r="AF601" s="142">
        <f t="shared" si="2059"/>
        <v>10.255980111135781</v>
      </c>
      <c r="AG601" s="142">
        <f>AF601*Input!V601/100</f>
        <v>2.9472709714984582E-2</v>
      </c>
      <c r="AH601" s="138">
        <f t="shared" si="2060"/>
        <v>47727.90665799009</v>
      </c>
      <c r="AI601" s="147">
        <f t="shared" si="2061"/>
        <v>351.82546895245298</v>
      </c>
      <c r="AJ601" s="144">
        <f t="shared" si="2062"/>
        <v>8.7772521678353144E-2</v>
      </c>
      <c r="AK601" s="147">
        <f t="shared" si="2063"/>
        <v>2.8182572624875522</v>
      </c>
      <c r="AL601" s="147">
        <f t="shared" si="2064"/>
        <v>1.0022961021341754</v>
      </c>
      <c r="AM601" s="147">
        <f t="shared" si="2065"/>
        <v>2.8869159238575307E-3</v>
      </c>
      <c r="AN601" s="138">
        <f>AF601/Q601</f>
        <v>1.0022961021341754</v>
      </c>
      <c r="AO601" s="142">
        <f t="shared" si="2066"/>
        <v>2.8869159238575307E-3</v>
      </c>
      <c r="AP601" s="138" t="str">
        <f t="shared" si="2067"/>
        <v>Out of range</v>
      </c>
      <c r="AQ601" s="138" t="e">
        <f t="shared" si="2068"/>
        <v>#VALUE!</v>
      </c>
      <c r="AR601" s="138" t="e">
        <f t="shared" si="2069"/>
        <v>#VALUE!</v>
      </c>
      <c r="AS601" s="146">
        <f t="shared" si="2070"/>
        <v>2.1000210826685854E-5</v>
      </c>
      <c r="AT601" s="146">
        <f t="shared" si="2071"/>
        <v>1.4261368849837422E-7</v>
      </c>
      <c r="AU601" s="138">
        <v>0.75</v>
      </c>
      <c r="AV601" s="138">
        <f t="shared" si="2072"/>
        <v>0.375</v>
      </c>
      <c r="AW601" s="138" t="str">
        <f t="shared" si="2073"/>
        <v>Out of range</v>
      </c>
      <c r="AX601" s="148">
        <f t="shared" si="2074"/>
        <v>281.8607233706</v>
      </c>
      <c r="AY601" s="148" t="e">
        <f t="shared" si="2075"/>
        <v>#VALUE!</v>
      </c>
      <c r="AZ601" s="138" t="str">
        <f>Input!B601</f>
        <v>Hu1-13</v>
      </c>
      <c r="BA601" s="149">
        <f>Input!E601</f>
        <v>0</v>
      </c>
      <c r="BB601" s="138" t="e">
        <f t="shared" si="2076"/>
        <v>#VALUE!</v>
      </c>
      <c r="BC601" s="144" t="e">
        <f t="shared" si="2077"/>
        <v>#VALUE!</v>
      </c>
      <c r="BD601" s="138" t="e">
        <f t="shared" si="2078"/>
        <v>#VALUE!</v>
      </c>
      <c r="BE601" s="150" t="e">
        <f t="shared" si="2079"/>
        <v>#VALUE!</v>
      </c>
      <c r="BF601" s="151" t="e">
        <f t="shared" si="2080"/>
        <v>#VALUE!</v>
      </c>
      <c r="BG601" s="152"/>
      <c r="BH601" s="152"/>
      <c r="BI601" s="152"/>
      <c r="BJ601" s="152"/>
      <c r="BK601" s="152"/>
      <c r="BL601" s="152"/>
      <c r="BM601" s="156"/>
      <c r="BN601" s="152"/>
      <c r="BO601" s="152"/>
      <c r="BP601" s="152"/>
      <c r="BQ601" s="152"/>
      <c r="BR601" s="152"/>
      <c r="BS601" s="152"/>
      <c r="BT601" s="152"/>
      <c r="BU601" s="152"/>
      <c r="BV601" s="152"/>
      <c r="BW601" s="152"/>
      <c r="BX601" s="152"/>
      <c r="BY601" s="152"/>
      <c r="BZ601" s="152"/>
      <c r="CA601" s="152"/>
      <c r="CB601" s="152"/>
      <c r="CC601" s="152"/>
      <c r="CD601" s="152"/>
      <c r="CE601" s="152"/>
      <c r="CF601" s="152"/>
      <c r="CG601" s="152"/>
      <c r="CH601" s="152"/>
      <c r="CI601" s="152"/>
      <c r="CJ601" s="152"/>
      <c r="CK601" s="152"/>
      <c r="CL601" s="152"/>
      <c r="CM601" s="152"/>
      <c r="CN601" s="152"/>
      <c r="CO601" s="152"/>
      <c r="CP601" s="152"/>
      <c r="CQ601" s="152"/>
      <c r="CR601" s="152"/>
      <c r="CS601" s="152"/>
      <c r="CT601" s="152"/>
      <c r="CU601" s="152"/>
      <c r="CV601" s="152"/>
      <c r="CW601" s="152"/>
      <c r="CX601" s="152"/>
      <c r="CY601" s="152"/>
      <c r="CZ601" s="152"/>
      <c r="DA601" s="152"/>
      <c r="DB601" s="152"/>
      <c r="DC601" s="152"/>
      <c r="DD601" s="152"/>
      <c r="DE601" s="152"/>
    </row>
    <row r="602" spans="1:109" ht="15" customHeight="1" x14ac:dyDescent="0.2">
      <c r="A602" s="9">
        <f>Input!A602</f>
        <v>8857</v>
      </c>
      <c r="B602" s="9" t="str">
        <f>Input!B602</f>
        <v>GH17-06 B</v>
      </c>
      <c r="C602" s="9">
        <f>Input!O602</f>
        <v>0.18783693577650129</v>
      </c>
      <c r="D602" s="9">
        <f>C602*Input!P602/100</f>
        <v>1.3724147532407061E-3</v>
      </c>
      <c r="E602" s="11">
        <f>Input!M602</f>
        <v>0.23184151772796605</v>
      </c>
      <c r="F602" s="12">
        <f>E602*Input!N602/100</f>
        <v>2.918268906430847E-5</v>
      </c>
      <c r="G602" s="13">
        <f t="shared" si="2055"/>
        <v>31.966308464331956</v>
      </c>
      <c r="H602" s="12">
        <f>G602*Input!L602/100</f>
        <v>5.3200465283608353E-3</v>
      </c>
      <c r="I602" s="9">
        <v>0.3</v>
      </c>
      <c r="J602" s="21">
        <f>(((C602*$G$4*0.000000001*Input!G602*(234/233))-(I602*0.000000000000001))/Input!F602)*1000000000000</f>
        <v>7.4440945807631484</v>
      </c>
      <c r="K602" s="9">
        <f>J602*Input!P602/100</f>
        <v>5.4389650176760507E-2</v>
      </c>
      <c r="L602" s="14">
        <f t="shared" si="2056"/>
        <v>0.10294641700582292</v>
      </c>
      <c r="M602" s="22">
        <f>L602*Input!P602/100</f>
        <v>7.5216932659171029E-4</v>
      </c>
      <c r="N602" s="9">
        <v>5.0000000000000001E-3</v>
      </c>
      <c r="O602" s="21">
        <f>(((G602*$D$4*0.000000001*Input!G602*(238/236))-(N602*0.000000001))/Input!F602)*1000000</f>
        <v>0.12761605392511624</v>
      </c>
      <c r="P602" s="58">
        <f>O602*Input!N602/100</f>
        <v>1.6063471537830851E-5</v>
      </c>
      <c r="Q602" s="66">
        <f t="shared" si="2057"/>
        <v>9.5214233166291282E-2</v>
      </c>
      <c r="R602" s="67">
        <f>Q602*Input!N602/100</f>
        <v>1.1984942939550442E-5</v>
      </c>
      <c r="S602" s="65">
        <f>Input!S602*0.0000028263/0.000000000155125</f>
        <v>1.0759347496762801</v>
      </c>
      <c r="T602" s="9">
        <f>S602*Input!T602/100</f>
        <v>8.0865200824508984E-3</v>
      </c>
      <c r="U602" s="9">
        <f>S602*1/((U601+U603)/2)</f>
        <v>1.0779337902389865</v>
      </c>
      <c r="V602" s="9">
        <f>U602*Input!T602/100</f>
        <v>8.1015444895172397E-3</v>
      </c>
      <c r="W602" s="3">
        <v>3.0000000000000001E-3</v>
      </c>
      <c r="X602" s="21">
        <f>((($L$4*0.000000001*Input!G602/Input!W602*(232/229))-(W602*0.000000001))/Input!F602)*1000000000</f>
        <v>0.73189686919598618</v>
      </c>
      <c r="Y602" s="21">
        <f>X602*Input!X602/100</f>
        <v>1.0982788244119376E-3</v>
      </c>
      <c r="Z602" s="21">
        <f t="shared" si="2058"/>
        <v>1.7870827374001476E-4</v>
      </c>
      <c r="AA602" s="21">
        <f>Z602*Input!X602/100</f>
        <v>2.6816826394063024E-7</v>
      </c>
      <c r="AB602" s="14">
        <v>0.05</v>
      </c>
      <c r="AC602" s="14">
        <v>0</v>
      </c>
      <c r="AD602" s="21">
        <f>(((Input!G602*$L$4*0.000000001*Input!U602*(230/229))-((AB602*0.000000000000001)+(Input!G602*AC602*0.000000000000001)))/Input!F602)*1000000000000</f>
        <v>2.1312081249913595</v>
      </c>
      <c r="AE602" s="21">
        <f>AD602*Input!V602/100</f>
        <v>6.2109727681053731E-3</v>
      </c>
      <c r="AF602" s="21">
        <f t="shared" si="2059"/>
        <v>9.7158632099679204E-2</v>
      </c>
      <c r="AG602" s="21">
        <f>AF602*Input!V602/100</f>
        <v>2.8314907919184227E-4</v>
      </c>
      <c r="AH602" s="9">
        <f t="shared" si="2060"/>
        <v>543.6717062189623</v>
      </c>
      <c r="AI602" s="3">
        <f t="shared" si="2061"/>
        <v>1.782124214090713</v>
      </c>
      <c r="AJ602" s="22">
        <f t="shared" si="2062"/>
        <v>77.933790238986504</v>
      </c>
      <c r="AK602" s="3">
        <f t="shared" si="2063"/>
        <v>8.1015444895172397</v>
      </c>
      <c r="AL602" s="3">
        <f t="shared" si="2064"/>
        <v>1.0204213053944575</v>
      </c>
      <c r="AM602" s="3">
        <f t="shared" si="2065"/>
        <v>2.9765829887306457E-3</v>
      </c>
      <c r="AN602" s="9">
        <f>AL602*1/((AN601+AN603)/2)</f>
        <v>1.0176638222791266</v>
      </c>
      <c r="AO602" s="21">
        <f t="shared" si="2066"/>
        <v>2.9685393725405337E-3</v>
      </c>
      <c r="AP602" s="58">
        <f t="shared" si="2067"/>
        <v>281.30470000000003</v>
      </c>
      <c r="AQ602" s="58">
        <f t="shared" si="2068"/>
        <v>13.366099999999999</v>
      </c>
      <c r="AR602" s="58">
        <f t="shared" si="2069"/>
        <v>4.7514670035729933</v>
      </c>
      <c r="AS602" s="67">
        <f t="shared" si="2070"/>
        <v>1.8769071366452267E-3</v>
      </c>
      <c r="AT602" s="67">
        <f t="shared" si="2071"/>
        <v>2.8263638105064943E-6</v>
      </c>
      <c r="AU602" s="58">
        <v>0.75</v>
      </c>
      <c r="AV602" s="58">
        <f t="shared" si="2072"/>
        <v>0.375</v>
      </c>
      <c r="AW602" s="58">
        <f t="shared" si="2073"/>
        <v>281.17360000000002</v>
      </c>
      <c r="AX602" s="57">
        <f t="shared" si="2074"/>
        <v>12.2187730342</v>
      </c>
      <c r="AY602" s="47">
        <f t="shared" si="2075"/>
        <v>12.447769944854425</v>
      </c>
      <c r="AZ602" s="9" t="str">
        <f>Input!B602</f>
        <v>GH17-06 B</v>
      </c>
      <c r="BA602" s="48">
        <f>Input!E602</f>
        <v>0</v>
      </c>
      <c r="BB602" s="58">
        <f t="shared" si="2076"/>
        <v>172.52472660014422</v>
      </c>
      <c r="BC602" s="22">
        <f t="shared" si="2077"/>
        <v>18.898401652496297</v>
      </c>
      <c r="BD602" s="9">
        <f t="shared" si="2078"/>
        <v>281115.60000000003</v>
      </c>
      <c r="BE602" s="49">
        <f t="shared" si="2079"/>
        <v>6223.8849724272122</v>
      </c>
      <c r="BF602" s="89">
        <f t="shared" si="2080"/>
        <v>4.4270763488657625</v>
      </c>
      <c r="BG602" s="85"/>
      <c r="BH602" s="85"/>
      <c r="BI602" s="85"/>
      <c r="BJ602" s="85"/>
      <c r="BK602" s="85"/>
      <c r="BL602" s="85"/>
      <c r="BM602" s="90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s="155" customFormat="1" ht="15" customHeight="1" x14ac:dyDescent="0.2">
      <c r="A603" s="138">
        <f>Input!A603</f>
        <v>8717</v>
      </c>
      <c r="B603" s="138" t="str">
        <f>Input!B603</f>
        <v>Hu1-13</v>
      </c>
      <c r="C603" s="138">
        <f>Input!O603</f>
        <v>2.1029380092963179</v>
      </c>
      <c r="D603" s="138">
        <f>C603*Input!P603/100</f>
        <v>3.4944035931645426E-2</v>
      </c>
      <c r="E603" s="139">
        <f>Input!M603</f>
        <v>2.7688289518748905</v>
      </c>
      <c r="F603" s="140">
        <f>E603*Input!N603/100</f>
        <v>6.457722483006387E-4</v>
      </c>
      <c r="G603" s="141">
        <f t="shared" si="2055"/>
        <v>381.76613588450988</v>
      </c>
      <c r="H603" s="140">
        <f>G603*Input!L603/100</f>
        <v>3.0081054295186312E-2</v>
      </c>
      <c r="I603" s="138">
        <v>0</v>
      </c>
      <c r="J603" s="142">
        <f>(((C603*$G$4*0.000000001*Input!G603*(234/233))-(I603*0.000000000000001))/Input!F603)*1000000000000</f>
        <v>749.89073536532089</v>
      </c>
      <c r="K603" s="138">
        <f>J603*Input!P603/100</f>
        <v>12.460761413591166</v>
      </c>
      <c r="L603" s="143">
        <f t="shared" si="2056"/>
        <v>10.370443781197542</v>
      </c>
      <c r="M603" s="144">
        <f>L603*Input!P603/100</f>
        <v>0.17232327273333964</v>
      </c>
      <c r="N603" s="138">
        <v>0</v>
      </c>
      <c r="O603" s="142">
        <f>(((G603*$D$4*0.000000001*Input!G603*(238/236))-(N603*0.000000001))/Input!F603)*1000000</f>
        <v>13.71342623416349</v>
      </c>
      <c r="P603" s="138">
        <f>O603*Input!N603/100</f>
        <v>3.1983738414552904E-3</v>
      </c>
      <c r="Q603" s="145">
        <f t="shared" si="2057"/>
        <v>10.231576065927861</v>
      </c>
      <c r="R603" s="146">
        <f>Q603*Input!N603/100</f>
        <v>2.3863040998900204E-3</v>
      </c>
      <c r="S603" s="144">
        <f>Input!S603*0.0000028263/0.000000000155125</f>
        <v>0.99620320456650946</v>
      </c>
      <c r="T603" s="138">
        <f>S603*Input!T603/100</f>
        <v>2.6866002273944218E-3</v>
      </c>
      <c r="U603" s="144">
        <f>S603</f>
        <v>0.99620320456650946</v>
      </c>
      <c r="V603" s="138">
        <f>U603*Input!T603/100</f>
        <v>2.6866002273944218E-3</v>
      </c>
      <c r="W603" s="147">
        <v>0</v>
      </c>
      <c r="X603" s="142">
        <f>((($L$4*0.000000001*Input!G603/Input!W603*(232/229))-(W603*0.000000001))/Input!F603)*1000000000</f>
        <v>0.88831015715164585</v>
      </c>
      <c r="Y603" s="142">
        <f>X603*Input!X603/100</f>
        <v>7.1802394379819265E-3</v>
      </c>
      <c r="Z603" s="142">
        <f t="shared" si="2058"/>
        <v>2.1689992321552405E-4</v>
      </c>
      <c r="AA603" s="142">
        <f>Z603*Input!X603/100</f>
        <v>1.7532090230298812E-6</v>
      </c>
      <c r="AB603" s="143">
        <v>0</v>
      </c>
      <c r="AC603" s="143">
        <v>0</v>
      </c>
      <c r="AD603" s="142">
        <f>(((Input!G603*$L$4*0.000000001*Input!U603*(230/229))-((AB603*0.000000000000001)+(Input!G603*AC603*0.000000000000001)))/Input!F603)*1000000000000</f>
        <v>225.13408802811222</v>
      </c>
      <c r="AE603" s="142">
        <f>AD603*Input!V603/100</f>
        <v>0.68894190581349823</v>
      </c>
      <c r="AF603" s="142">
        <f t="shared" si="2059"/>
        <v>10.26353070604441</v>
      </c>
      <c r="AG603" s="142">
        <f>AF603*Input!V603/100</f>
        <v>3.14078443958902E-2</v>
      </c>
      <c r="AH603" s="138">
        <f t="shared" si="2060"/>
        <v>47319.199351887204</v>
      </c>
      <c r="AI603" s="147">
        <f t="shared" si="2061"/>
        <v>408.97550514410739</v>
      </c>
      <c r="AJ603" s="144">
        <f t="shared" si="2062"/>
        <v>-3.7967954334905407</v>
      </c>
      <c r="AK603" s="147">
        <f t="shared" si="2063"/>
        <v>2.6866002273944218</v>
      </c>
      <c r="AL603" s="147">
        <f t="shared" si="2064"/>
        <v>1.0031231395740643</v>
      </c>
      <c r="AM603" s="147">
        <f t="shared" si="2065"/>
        <v>3.0786002568172683E-3</v>
      </c>
      <c r="AN603" s="138">
        <f>AF603/Q603</f>
        <v>1.0031231395740643</v>
      </c>
      <c r="AO603" s="142">
        <f t="shared" si="2066"/>
        <v>3.0786002568172683E-3</v>
      </c>
      <c r="AP603" s="138" t="str">
        <f t="shared" si="2067"/>
        <v>Out of range</v>
      </c>
      <c r="AQ603" s="138" t="e">
        <f t="shared" si="2068"/>
        <v>#VALUE!</v>
      </c>
      <c r="AR603" s="138" t="e">
        <f t="shared" si="2069"/>
        <v>#VALUE!</v>
      </c>
      <c r="AS603" s="146">
        <f t="shared" si="2070"/>
        <v>2.1199072539549581E-5</v>
      </c>
      <c r="AT603" s="146">
        <f t="shared" si="2071"/>
        <v>1.714240982721938E-7</v>
      </c>
      <c r="AU603" s="138">
        <v>0.75</v>
      </c>
      <c r="AV603" s="138">
        <f t="shared" si="2072"/>
        <v>0.375</v>
      </c>
      <c r="AW603" s="138" t="str">
        <f t="shared" si="2073"/>
        <v>Out of range</v>
      </c>
      <c r="AX603" s="148">
        <f t="shared" si="2074"/>
        <v>91.527949642300001</v>
      </c>
      <c r="AY603" s="148" t="e">
        <f t="shared" si="2075"/>
        <v>#VALUE!</v>
      </c>
      <c r="AZ603" s="138" t="str">
        <f>Input!B603</f>
        <v>Hu1-13</v>
      </c>
      <c r="BA603" s="149">
        <f>Input!E603</f>
        <v>0</v>
      </c>
      <c r="BB603" s="138" t="e">
        <f t="shared" si="2076"/>
        <v>#VALUE!</v>
      </c>
      <c r="BC603" s="144" t="e">
        <f t="shared" si="2077"/>
        <v>#VALUE!</v>
      </c>
      <c r="BD603" s="138" t="e">
        <f t="shared" si="2078"/>
        <v>#VALUE!</v>
      </c>
      <c r="BE603" s="150" t="e">
        <f t="shared" si="2079"/>
        <v>#VALUE!</v>
      </c>
      <c r="BF603" s="151" t="e">
        <f t="shared" si="2080"/>
        <v>#VALUE!</v>
      </c>
      <c r="BG603" s="152"/>
      <c r="BH603" s="152"/>
      <c r="BI603" s="152"/>
      <c r="BJ603" s="152"/>
      <c r="BK603" s="152"/>
      <c r="BL603" s="152"/>
      <c r="BM603" s="156"/>
      <c r="BN603" s="152"/>
      <c r="BO603" s="152"/>
      <c r="BP603" s="152"/>
      <c r="BQ603" s="152"/>
      <c r="BR603" s="152"/>
      <c r="BS603" s="152"/>
      <c r="BT603" s="152"/>
      <c r="BU603" s="152"/>
      <c r="BV603" s="152"/>
      <c r="BW603" s="152"/>
      <c r="BX603" s="152"/>
      <c r="BY603" s="152"/>
      <c r="BZ603" s="152"/>
      <c r="CA603" s="152"/>
      <c r="CB603" s="152"/>
      <c r="CC603" s="152"/>
      <c r="CD603" s="152"/>
      <c r="CE603" s="152"/>
      <c r="CF603" s="152"/>
      <c r="CG603" s="152"/>
      <c r="CH603" s="152"/>
      <c r="CI603" s="152"/>
      <c r="CJ603" s="152"/>
      <c r="CK603" s="152"/>
      <c r="CL603" s="152"/>
      <c r="CM603" s="152"/>
      <c r="CN603" s="152"/>
      <c r="CO603" s="152"/>
      <c r="CP603" s="152"/>
      <c r="CQ603" s="152"/>
      <c r="CR603" s="152"/>
      <c r="CS603" s="152"/>
      <c r="CT603" s="152"/>
      <c r="CU603" s="152"/>
      <c r="CV603" s="152"/>
      <c r="CW603" s="152"/>
      <c r="CX603" s="152"/>
      <c r="CY603" s="152"/>
      <c r="CZ603" s="152"/>
      <c r="DA603" s="152"/>
      <c r="DB603" s="152"/>
      <c r="DC603" s="152"/>
      <c r="DD603" s="152"/>
      <c r="DE603" s="152"/>
    </row>
    <row r="604" spans="1:109" ht="15" customHeight="1" x14ac:dyDescent="0.2">
      <c r="A604" s="9">
        <f>Input!A604</f>
        <v>8859</v>
      </c>
      <c r="B604" s="9" t="str">
        <f>Input!B604</f>
        <v>GH-17-06A</v>
      </c>
      <c r="C604" s="9">
        <f>Input!O604</f>
        <v>0.65896851094894027</v>
      </c>
      <c r="D604" s="9">
        <f>C604*Input!P604/100</f>
        <v>2.7584663134887322E-3</v>
      </c>
      <c r="E604" s="11">
        <f>Input!M604</f>
        <v>0.852289546011754</v>
      </c>
      <c r="F604" s="12">
        <f>E604*Input!N604/100</f>
        <v>6.2348135466320568E-5</v>
      </c>
      <c r="G604" s="13">
        <f t="shared" ref="G604:G607" si="2081">E604*137.88</f>
        <v>117.51368260410064</v>
      </c>
      <c r="H604" s="12">
        <f>G604*Input!L604/100</f>
        <v>7.4291868443580392E-3</v>
      </c>
      <c r="I604" s="9">
        <v>0.3</v>
      </c>
      <c r="J604" s="21">
        <f>(((C604*$G$4*0.000000001*Input!G604*(234/233))-(I604*0.000000000000001))/Input!F604)*1000000000000</f>
        <v>13.852227414839049</v>
      </c>
      <c r="K604" s="9">
        <f>J604*Input!P604/100</f>
        <v>5.7985931126805196E-2</v>
      </c>
      <c r="L604" s="14">
        <f t="shared" ref="L604:L607" si="2082">(J604/234)*602200000000*0.0000028263/(365.2425*24*60)</f>
        <v>0.19156623608633944</v>
      </c>
      <c r="M604" s="22">
        <f>L604*Input!P604/100</f>
        <v>8.0190327802619676E-4</v>
      </c>
      <c r="N604" s="9">
        <v>5.0000000000000001E-3</v>
      </c>
      <c r="O604" s="21">
        <f>(((G604*$D$4*0.000000001*Input!G604*(238/236))-(N604*0.000000001))/Input!F604)*1000000</f>
        <v>0.24884214781891173</v>
      </c>
      <c r="P604" s="58">
        <f>O604*Input!N604/100</f>
        <v>1.8203724326485765E-5</v>
      </c>
      <c r="Q604" s="66">
        <f t="shared" ref="Q604:Q607" si="2083">(O604/238.05)*602200000000000000*0.00000000015512/(365.2425*24*60)</f>
        <v>0.18566092239408663</v>
      </c>
      <c r="R604" s="67">
        <f>Q604*Input!N604/100</f>
        <v>1.3581783789788387E-5</v>
      </c>
      <c r="S604" s="65">
        <f>Input!S604*0.0000028263/0.000000000155125</f>
        <v>1.0240279461245085</v>
      </c>
      <c r="T604" s="9">
        <f>S604*Input!T604/100</f>
        <v>2.0611678937270455E-3</v>
      </c>
      <c r="U604" s="9">
        <f>S604*1/((U603+U605)/2)</f>
        <v>1.0279307890503191</v>
      </c>
      <c r="V604" s="9">
        <f>U604*Input!T604/100</f>
        <v>2.0690235529044979E-3</v>
      </c>
      <c r="W604" s="3">
        <v>3.0000000000000001E-3</v>
      </c>
      <c r="X604" s="21">
        <f>((($L$4*0.000000001*Input!G604/Input!W604*(232/229))-(W604*0.000000001))/Input!F604)*1000000000</f>
        <v>2.1695080785789913</v>
      </c>
      <c r="Y604" s="21">
        <f>X604*Input!X604/100</f>
        <v>3.1389609828793396E-3</v>
      </c>
      <c r="Z604" s="21">
        <f t="shared" ref="Z604:Z607" si="2084">(X604/232)*6.022E+23*0.000000001*0.000000000049475/(365.2425*24*60)</f>
        <v>5.2973179679505873E-4</v>
      </c>
      <c r="AA604" s="21">
        <f>Z604*Input!X604/100</f>
        <v>7.6644445713213491E-7</v>
      </c>
      <c r="AB604" s="14">
        <v>0.05</v>
      </c>
      <c r="AC604" s="14">
        <v>0</v>
      </c>
      <c r="AD604" s="21">
        <f>(((Input!G604*$L$4*0.000000001*Input!U604*(230/229))-((AB604*0.000000000000001)+(Input!G604*AC604*0.000000000000001)))/Input!F604)*1000000000000</f>
        <v>4.1744035072747456</v>
      </c>
      <c r="AE604" s="21">
        <f>AD604*Input!V604/100</f>
        <v>8.6410322175137656E-3</v>
      </c>
      <c r="AF604" s="21">
        <f t="shared" ref="AF604:AF607" si="2085">(AD604/230)*602200000000*0.0000091577/(365.2425*24*60)</f>
        <v>0.19030489319317981</v>
      </c>
      <c r="AG604" s="21">
        <f>AF604*Input!V604/100</f>
        <v>3.9393190197522317E-4</v>
      </c>
      <c r="AH604" s="9">
        <f t="shared" ref="AH604:AH607" si="2086">AF604/Z604</f>
        <v>359.2476312438622</v>
      </c>
      <c r="AI604" s="3">
        <f t="shared" ref="AI604:AI607" si="2087">AH604*SQRT((AG604/AF604)^2+(AA604/Z604)^2)</f>
        <v>0.90729073573847807</v>
      </c>
      <c r="AJ604" s="22">
        <f t="shared" ref="AJ604:AJ607" si="2088">(U604-1)*1000</f>
        <v>27.930789050319092</v>
      </c>
      <c r="AK604" s="3">
        <f t="shared" ref="AK604:AK607" si="2089">V604*1000</f>
        <v>2.0690235529044978</v>
      </c>
      <c r="AL604" s="3">
        <f t="shared" ref="AL604:AL607" si="2090">AF604/Q604</f>
        <v>1.0250131839226555</v>
      </c>
      <c r="AM604" s="3">
        <f t="shared" ref="AM604:AM607" si="2091">AL604*SQRT((R604/Q604)^2+(AG604/AF604)^2)</f>
        <v>2.1231059953766809E-3</v>
      </c>
      <c r="AN604" s="9">
        <f>AL604*1/((AN603+AN605)/2)</f>
        <v>1.0218218915355555</v>
      </c>
      <c r="AO604" s="21">
        <f t="shared" ref="AO604:AO607" si="2092">AN604*SQRT((R604/Q604)^2+(AG604/AF604)^2)</f>
        <v>2.1164958833251239E-3</v>
      </c>
      <c r="AP604" s="58">
        <f t="shared" ref="AP604:AP607" si="2093">ThU_Alter_Kombi(AN604,U604)</f>
        <v>449.94330000000002</v>
      </c>
      <c r="AQ604" s="58">
        <f t="shared" ref="AQ604:AQ607" si="2094">Montealter(AN604,AO604,U604,V604)</f>
        <v>22.930900000000001</v>
      </c>
      <c r="AR604" s="58">
        <f t="shared" ref="AR604:AR607" si="2095">(AQ604/AP604)*100</f>
        <v>5.096397701665965</v>
      </c>
      <c r="AS604" s="67">
        <f t="shared" ref="AS604:AS607" si="2096">Z604/Q604</f>
        <v>2.853221830227915E-3</v>
      </c>
      <c r="AT604" s="67">
        <f t="shared" ref="AT604:AT607" si="2097">AS604*SQRT((Y604/X604)^2+(P604/O604)^2)</f>
        <v>4.1334680388389851E-6</v>
      </c>
      <c r="AU604" s="58">
        <v>0.75</v>
      </c>
      <c r="AV604" s="58">
        <f t="shared" ref="AV604:AV607" si="2098">AU604/2</f>
        <v>0.375</v>
      </c>
      <c r="AW604" s="58">
        <f t="shared" ref="AW604:AW607" si="2099">marincorr_age(AN604,U604,AS604,AU604)</f>
        <v>449.73050000000001</v>
      </c>
      <c r="AX604" s="57">
        <f t="shared" ref="AX604:AX607" si="2100">marincorr_age_error(AN604, AO604, U604, V604, AS604, AT604, AU604, AV604)</f>
        <v>23.438426472100002</v>
      </c>
      <c r="AY604" s="47">
        <f t="shared" ref="AY604:AY607" si="2101">SQRT(((AU604*EXP(-0.0000091577*AW604*1000))/(0.0000091577*(EXP(-0.0000091577*AW604*1000)+(AJ604/1000)*EXP(-(0.0000091577-0.0000028263)*AW604*1000)-AS604*AU604*EXP(-0.0000091577*AW604*1000))))^2*AT604^2+((AS604*EXP(-0.0000091577*AW604*1000))/(0.0000091577*(EXP(-0.0000091577*AW604*1000)+(AJ604/1000)*EXP(-(0.0000091577-0.0000028263)*AW604*1000)-AS604*AU604*EXP(-0.0000091577*AW604*1000))))^2*AV604^2+((0.0000091577/(0.0000091577-0.0000028263))*(EXP(-(0.0000091577-0.0000028263)*AW604*1000)-1)/(0.0000091577*(EXP(-0.0000091577*AW604*1000)+(AJ604/1000)*EXP(-(0.0000091577-0.0000028263)*AW604*1000)-AS604*AU604*EXP(-0.0000091577*AW604*1000))))^2*T604^2+(1/(0.0000091577*(EXP(-0.0000091577*AW604*1000)+(AJ604/1000)*EXP(-(0.0000091577-0.0000028263)*AW604*1000)-AS604*AU604*EXP(-0.0000091577*AW604*1000))))^2*AO604^2)/1000</f>
        <v>21.508391565693941</v>
      </c>
      <c r="AZ604" s="9" t="str">
        <f>Input!B604</f>
        <v>GH-17-06A</v>
      </c>
      <c r="BA604" s="48">
        <f>Input!E604</f>
        <v>0</v>
      </c>
      <c r="BB604" s="58">
        <f t="shared" ref="BB604:BB607" si="2102">((U604-1)*EXP(0.0000028263*AW604*1000))*1000</f>
        <v>99.564227925546305</v>
      </c>
      <c r="BC604" s="22">
        <f t="shared" ref="BC604:BC607" si="2103">SQRT((EXP(0.0000028263*AW604*1000)*V604)^2+((U604-1)*0.0000028263*EXP(0.0000028263*AW604*1000)*AX604*1000)^2)*1000</f>
        <v>9.8943218418590231</v>
      </c>
      <c r="BD604" s="9">
        <f t="shared" ref="BD604:BD607" si="2104">AW604*1000-58</f>
        <v>449672.5</v>
      </c>
      <c r="BE604" s="49">
        <f t="shared" ref="BE604:BE607" si="2105">AY604/2*1000</f>
        <v>10754.195782846971</v>
      </c>
      <c r="BF604" s="89">
        <f t="shared" ref="BF604:BF607" si="2106">AY604/AW604*100</f>
        <v>4.7825067603139972</v>
      </c>
      <c r="BG604" s="85"/>
      <c r="BH604" s="85"/>
      <c r="BI604" s="85"/>
      <c r="BJ604" s="85"/>
      <c r="BK604" s="85"/>
      <c r="BL604" s="85"/>
      <c r="BM604" s="90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s="155" customFormat="1" ht="15" customHeight="1" x14ac:dyDescent="0.2">
      <c r="A605" s="138">
        <f>Input!A605</f>
        <v>8717</v>
      </c>
      <c r="B605" s="138" t="str">
        <f>Input!B605</f>
        <v>Hu1-13</v>
      </c>
      <c r="C605" s="138">
        <f>Input!O605</f>
        <v>2.1029380092963179</v>
      </c>
      <c r="D605" s="138">
        <f>C605*Input!P605/100</f>
        <v>3.4944035931645426E-2</v>
      </c>
      <c r="E605" s="139">
        <f>Input!M605</f>
        <v>2.7688289518748905</v>
      </c>
      <c r="F605" s="140">
        <f>E605*Input!N605/100</f>
        <v>6.457722483006387E-4</v>
      </c>
      <c r="G605" s="141">
        <f t="shared" si="2081"/>
        <v>381.76613588450988</v>
      </c>
      <c r="H605" s="140">
        <f>G605*Input!L605/100</f>
        <v>3.0081054295186312E-2</v>
      </c>
      <c r="I605" s="138">
        <v>0</v>
      </c>
      <c r="J605" s="142">
        <f>(((C605*$G$4*0.000000001*Input!G605*(234/233))-(I605*0.000000000000001))/Input!F605)*1000000000000</f>
        <v>749.89073536532089</v>
      </c>
      <c r="K605" s="138">
        <f>J605*Input!P605/100</f>
        <v>12.460761413591166</v>
      </c>
      <c r="L605" s="143">
        <f t="shared" si="2082"/>
        <v>10.370443781197542</v>
      </c>
      <c r="M605" s="144">
        <f>L605*Input!P605/100</f>
        <v>0.17232327273333964</v>
      </c>
      <c r="N605" s="138">
        <v>0</v>
      </c>
      <c r="O605" s="142">
        <f>(((G605*$D$4*0.000000001*Input!G605*(238/236))-(N605*0.000000001))/Input!F605)*1000000</f>
        <v>13.71342623416349</v>
      </c>
      <c r="P605" s="138">
        <f>O605*Input!N605/100</f>
        <v>3.1983738414552904E-3</v>
      </c>
      <c r="Q605" s="145">
        <f t="shared" si="2083"/>
        <v>10.231576065927861</v>
      </c>
      <c r="R605" s="146">
        <f>Q605*Input!N605/100</f>
        <v>2.3863040998900204E-3</v>
      </c>
      <c r="S605" s="144">
        <f>Input!S605*0.0000028263/0.000000000155125</f>
        <v>0.99620320456650946</v>
      </c>
      <c r="T605" s="138">
        <f>S605*Input!T605/100</f>
        <v>2.6866002273944218E-3</v>
      </c>
      <c r="U605" s="144">
        <f>S605</f>
        <v>0.99620320456650946</v>
      </c>
      <c r="V605" s="138">
        <f>U605*Input!T605/100</f>
        <v>2.6866002273944218E-3</v>
      </c>
      <c r="W605" s="147">
        <v>0</v>
      </c>
      <c r="X605" s="142">
        <f>((($L$4*0.000000001*Input!G605/Input!W605*(232/229))-(W605*0.000000001))/Input!F605)*1000000000</f>
        <v>0.88831015715164585</v>
      </c>
      <c r="Y605" s="142">
        <f>X605*Input!X605/100</f>
        <v>7.1802394379819265E-3</v>
      </c>
      <c r="Z605" s="142">
        <f t="shared" si="2084"/>
        <v>2.1689992321552405E-4</v>
      </c>
      <c r="AA605" s="142">
        <f>Z605*Input!X605/100</f>
        <v>1.7532090230298812E-6</v>
      </c>
      <c r="AB605" s="143">
        <v>0</v>
      </c>
      <c r="AC605" s="143">
        <v>0</v>
      </c>
      <c r="AD605" s="142">
        <f>(((Input!G605*$L$4*0.000000001*Input!U605*(230/229))-((AB605*0.000000000000001)+(Input!G605*AC605*0.000000000000001)))/Input!F605)*1000000000000</f>
        <v>225.13408802811222</v>
      </c>
      <c r="AE605" s="142">
        <f>AD605*Input!V605/100</f>
        <v>0.68894190581349823</v>
      </c>
      <c r="AF605" s="142">
        <f t="shared" si="2085"/>
        <v>10.26353070604441</v>
      </c>
      <c r="AG605" s="142">
        <f>AF605*Input!V605/100</f>
        <v>3.14078443958902E-2</v>
      </c>
      <c r="AH605" s="138">
        <f t="shared" si="2086"/>
        <v>47319.199351887204</v>
      </c>
      <c r="AI605" s="147">
        <f t="shared" si="2087"/>
        <v>408.97550514410739</v>
      </c>
      <c r="AJ605" s="144">
        <f t="shared" si="2088"/>
        <v>-3.7967954334905407</v>
      </c>
      <c r="AK605" s="147">
        <f t="shared" si="2089"/>
        <v>2.6866002273944218</v>
      </c>
      <c r="AL605" s="147">
        <f t="shared" si="2090"/>
        <v>1.0031231395740643</v>
      </c>
      <c r="AM605" s="147">
        <f t="shared" si="2091"/>
        <v>3.0786002568172683E-3</v>
      </c>
      <c r="AN605" s="138">
        <f>AF605/Q605</f>
        <v>1.0031231395740643</v>
      </c>
      <c r="AO605" s="142">
        <f t="shared" si="2092"/>
        <v>3.0786002568172683E-3</v>
      </c>
      <c r="AP605" s="138" t="str">
        <f t="shared" si="2093"/>
        <v>Out of range</v>
      </c>
      <c r="AQ605" s="138" t="e">
        <f t="shared" si="2094"/>
        <v>#VALUE!</v>
      </c>
      <c r="AR605" s="138" t="e">
        <f t="shared" si="2095"/>
        <v>#VALUE!</v>
      </c>
      <c r="AS605" s="146">
        <f t="shared" si="2096"/>
        <v>2.1199072539549581E-5</v>
      </c>
      <c r="AT605" s="146">
        <f t="shared" si="2097"/>
        <v>1.714240982721938E-7</v>
      </c>
      <c r="AU605" s="138">
        <v>0.75</v>
      </c>
      <c r="AV605" s="138">
        <f t="shared" si="2098"/>
        <v>0.375</v>
      </c>
      <c r="AW605" s="138" t="str">
        <f t="shared" si="2099"/>
        <v>Out of range</v>
      </c>
      <c r="AX605" s="148">
        <f t="shared" si="2100"/>
        <v>44.806637766599998</v>
      </c>
      <c r="AY605" s="148" t="e">
        <f t="shared" si="2101"/>
        <v>#VALUE!</v>
      </c>
      <c r="AZ605" s="138" t="str">
        <f>Input!B605</f>
        <v>Hu1-13</v>
      </c>
      <c r="BA605" s="149">
        <f>Input!E605</f>
        <v>0</v>
      </c>
      <c r="BB605" s="138" t="e">
        <f t="shared" si="2102"/>
        <v>#VALUE!</v>
      </c>
      <c r="BC605" s="144" t="e">
        <f t="shared" si="2103"/>
        <v>#VALUE!</v>
      </c>
      <c r="BD605" s="138" t="e">
        <f t="shared" si="2104"/>
        <v>#VALUE!</v>
      </c>
      <c r="BE605" s="150" t="e">
        <f t="shared" si="2105"/>
        <v>#VALUE!</v>
      </c>
      <c r="BF605" s="151" t="e">
        <f t="shared" si="2106"/>
        <v>#VALUE!</v>
      </c>
      <c r="BG605" s="152"/>
      <c r="BH605" s="152"/>
      <c r="BI605" s="152"/>
      <c r="BJ605" s="152"/>
      <c r="BK605" s="152"/>
      <c r="BL605" s="152"/>
      <c r="BM605" s="156"/>
      <c r="BN605" s="152"/>
      <c r="BO605" s="152"/>
      <c r="BP605" s="152"/>
      <c r="BQ605" s="152"/>
      <c r="BR605" s="152"/>
      <c r="BS605" s="152"/>
      <c r="BT605" s="152"/>
      <c r="BU605" s="152"/>
      <c r="BV605" s="152"/>
      <c r="BW605" s="152"/>
      <c r="BX605" s="152"/>
      <c r="BY605" s="152"/>
      <c r="BZ605" s="152"/>
      <c r="CA605" s="152"/>
      <c r="CB605" s="152"/>
      <c r="CC605" s="152"/>
      <c r="CD605" s="152"/>
      <c r="CE605" s="152"/>
      <c r="CF605" s="152"/>
      <c r="CG605" s="152"/>
      <c r="CH605" s="152"/>
      <c r="CI605" s="152"/>
      <c r="CJ605" s="152"/>
      <c r="CK605" s="152"/>
      <c r="CL605" s="152"/>
      <c r="CM605" s="152"/>
      <c r="CN605" s="152"/>
      <c r="CO605" s="152"/>
      <c r="CP605" s="152"/>
      <c r="CQ605" s="152"/>
      <c r="CR605" s="152"/>
      <c r="CS605" s="152"/>
      <c r="CT605" s="152"/>
      <c r="CU605" s="152"/>
      <c r="CV605" s="152"/>
      <c r="CW605" s="152"/>
      <c r="CX605" s="152"/>
      <c r="CY605" s="152"/>
      <c r="CZ605" s="152"/>
      <c r="DA605" s="152"/>
      <c r="DB605" s="152"/>
      <c r="DC605" s="152"/>
      <c r="DD605" s="152"/>
      <c r="DE605" s="152"/>
    </row>
    <row r="606" spans="1:109" ht="15" customHeight="1" x14ac:dyDescent="0.2">
      <c r="A606" s="9">
        <f>Input!A606</f>
        <v>8858</v>
      </c>
      <c r="B606" s="9" t="str">
        <f>Input!B606</f>
        <v>Zoo-Arag 1b</v>
      </c>
      <c r="C606" s="9">
        <f>Input!O606</f>
        <v>0.53252735302958043</v>
      </c>
      <c r="D606" s="9">
        <f>C606*Input!P606/100</f>
        <v>2.2673806726595598E-3</v>
      </c>
      <c r="E606" s="11">
        <f>Input!M606</f>
        <v>0.70242436172082812</v>
      </c>
      <c r="F606" s="12">
        <f>E606*Input!N606/100</f>
        <v>6.427422834246229E-5</v>
      </c>
      <c r="G606" s="13">
        <f t="shared" si="2081"/>
        <v>96.850270994067785</v>
      </c>
      <c r="H606" s="12">
        <f>G606*Input!L606/100</f>
        <v>8.9280718461045051E-3</v>
      </c>
      <c r="I606" s="9">
        <v>0.3</v>
      </c>
      <c r="J606" s="21">
        <f>(((C606*$G$4*0.000000001*Input!G606*(234/233))-(I606*0.000000000000001))/Input!F606)*1000000000000</f>
        <v>13.884530710531877</v>
      </c>
      <c r="K606" s="9">
        <f>J606*Input!P606/100</f>
        <v>5.91171822497151E-2</v>
      </c>
      <c r="L606" s="14">
        <f t="shared" si="2082"/>
        <v>0.19201296718479297</v>
      </c>
      <c r="M606" s="22">
        <f>L606*Input!P606/100</f>
        <v>8.1754765875966266E-4</v>
      </c>
      <c r="N606" s="9">
        <v>5.0000000000000001E-3</v>
      </c>
      <c r="O606" s="21">
        <f>(((G606*$D$4*0.000000001*Input!G606*(238/236))-(N606*0.000000001))/Input!F606)*1000000</f>
        <v>0.25437400809912403</v>
      </c>
      <c r="P606" s="58">
        <f>O606*Input!N606/100</f>
        <v>2.3276090596995098E-5</v>
      </c>
      <c r="Q606" s="66">
        <f t="shared" si="2083"/>
        <v>0.18978823881207077</v>
      </c>
      <c r="R606" s="67">
        <f>Q606*Input!N606/100</f>
        <v>1.7366272103997689E-5</v>
      </c>
      <c r="S606" s="65">
        <f>Input!S606*0.0000028263/0.000000000155125</f>
        <v>1.0090230171548908</v>
      </c>
      <c r="T606" s="9">
        <f>S606*Input!T606/100</f>
        <v>2.69578354397938E-3</v>
      </c>
      <c r="U606" s="9">
        <f>S606*1/((U605+U607)/2)</f>
        <v>1.0108977385918589</v>
      </c>
      <c r="V606" s="9">
        <f>U606*Input!T606/100</f>
        <v>2.700792194043255E-3</v>
      </c>
      <c r="W606" s="3">
        <v>3.0000000000000001E-3</v>
      </c>
      <c r="X606" s="21">
        <f>((($L$4*0.000000001*Input!G606/Input!W606*(232/229))-(W606*0.000000001))/Input!F606)*1000000000</f>
        <v>9.2688311840957098</v>
      </c>
      <c r="Y606" s="21">
        <f>X606*Input!X606/100</f>
        <v>1.5437542711309258E-2</v>
      </c>
      <c r="Z606" s="21">
        <f t="shared" si="2084"/>
        <v>2.2631833666907088E-3</v>
      </c>
      <c r="AA606" s="21">
        <f>Z606*Input!X606/100</f>
        <v>3.7694062166934523E-6</v>
      </c>
      <c r="AB606" s="14">
        <v>0.05</v>
      </c>
      <c r="AC606" s="14">
        <v>0</v>
      </c>
      <c r="AD606" s="21">
        <f>(((Input!G606*$L$4*0.000000001*Input!U606*(230/229))-((AB606*0.000000000000001)+(Input!G606*AC606*0.000000000000001)))/Input!F606)*1000000000000</f>
        <v>4.2405103852497925</v>
      </c>
      <c r="AE606" s="21">
        <f>AD606*Input!V606/100</f>
        <v>9.9322367927733544E-3</v>
      </c>
      <c r="AF606" s="21">
        <f t="shared" si="2085"/>
        <v>0.1933186081659781</v>
      </c>
      <c r="AG606" s="21">
        <f>AF606*Input!V606/100</f>
        <v>4.527960123462256E-4</v>
      </c>
      <c r="AH606" s="9">
        <f t="shared" si="2086"/>
        <v>85.418888726039938</v>
      </c>
      <c r="AI606" s="3">
        <f t="shared" si="2087"/>
        <v>0.24549611100860128</v>
      </c>
      <c r="AJ606" s="22">
        <f t="shared" si="2088"/>
        <v>10.897738591858941</v>
      </c>
      <c r="AK606" s="3">
        <f t="shared" si="2089"/>
        <v>2.7007921940432551</v>
      </c>
      <c r="AL606" s="3">
        <f t="shared" si="2090"/>
        <v>1.0186016234515096</v>
      </c>
      <c r="AM606" s="3">
        <f t="shared" si="2091"/>
        <v>2.3876158833290857E-3</v>
      </c>
      <c r="AN606" s="9">
        <f>AL606*1/((AN605+AN607)/2)</f>
        <v>1.0158490576602353</v>
      </c>
      <c r="AO606" s="21">
        <f t="shared" si="2092"/>
        <v>2.381163832152409E-3</v>
      </c>
      <c r="AP606" s="58" t="str">
        <f t="shared" si="2093"/>
        <v>Out of range</v>
      </c>
      <c r="AQ606" s="58" t="e">
        <f t="shared" si="2094"/>
        <v>#VALUE!</v>
      </c>
      <c r="AR606" s="58" t="e">
        <f t="shared" si="2095"/>
        <v>#VALUE!</v>
      </c>
      <c r="AS606" s="67">
        <f t="shared" si="2096"/>
        <v>1.1924781961498277E-2</v>
      </c>
      <c r="AT606" s="67">
        <f t="shared" si="2097"/>
        <v>1.9891067168702214E-5</v>
      </c>
      <c r="AU606" s="58">
        <v>0.75</v>
      </c>
      <c r="AV606" s="58">
        <f t="shared" si="2098"/>
        <v>0.375</v>
      </c>
      <c r="AW606" s="58" t="str">
        <f t="shared" si="2099"/>
        <v>Out of range</v>
      </c>
      <c r="AX606" s="57">
        <f t="shared" si="2100"/>
        <v>348.66470776689999</v>
      </c>
      <c r="AY606" s="47" t="e">
        <f t="shared" si="2101"/>
        <v>#VALUE!</v>
      </c>
      <c r="AZ606" s="9" t="str">
        <f>Input!B606</f>
        <v>Zoo-Arag 1b</v>
      </c>
      <c r="BA606" s="48">
        <f>Input!E606</f>
        <v>0</v>
      </c>
      <c r="BB606" s="58" t="e">
        <f t="shared" si="2102"/>
        <v>#VALUE!</v>
      </c>
      <c r="BC606" s="22" t="e">
        <f t="shared" si="2103"/>
        <v>#VALUE!</v>
      </c>
      <c r="BD606" s="9" t="e">
        <f t="shared" si="2104"/>
        <v>#VALUE!</v>
      </c>
      <c r="BE606" s="49" t="e">
        <f t="shared" si="2105"/>
        <v>#VALUE!</v>
      </c>
      <c r="BF606" s="89" t="e">
        <f t="shared" si="2106"/>
        <v>#VALUE!</v>
      </c>
      <c r="BG606" s="85"/>
      <c r="BH606" s="85"/>
      <c r="BI606" s="85"/>
      <c r="BJ606" s="85"/>
      <c r="BK606" s="85"/>
      <c r="BL606" s="85"/>
      <c r="BM606" s="90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s="155" customFormat="1" ht="15" customHeight="1" x14ac:dyDescent="0.2">
      <c r="A607" s="138">
        <f>Input!A607</f>
        <v>8717</v>
      </c>
      <c r="B607" s="138" t="str">
        <f>Input!B607</f>
        <v>Hu1-13</v>
      </c>
      <c r="C607" s="138">
        <f>Input!O607</f>
        <v>2.122139622805634</v>
      </c>
      <c r="D607" s="138">
        <f>C607*Input!P607/100</f>
        <v>3.4194124118891861E-2</v>
      </c>
      <c r="E607" s="139">
        <f>Input!M607</f>
        <v>2.7690749997766027</v>
      </c>
      <c r="F607" s="140">
        <f>E607*Input!N607/100</f>
        <v>5.3932801994283108E-4</v>
      </c>
      <c r="G607" s="141">
        <f t="shared" si="2081"/>
        <v>381.80006096919794</v>
      </c>
      <c r="H607" s="140">
        <f>G607*Input!L607/100</f>
        <v>3.1929688135542436E-2</v>
      </c>
      <c r="I607" s="138">
        <v>0</v>
      </c>
      <c r="J607" s="142">
        <f>(((C607*$G$4*0.000000001*Input!G607*(234/233))-(I607*0.000000000000001))/Input!F607)*1000000000000</f>
        <v>756.73787589492701</v>
      </c>
      <c r="K607" s="138">
        <f>J607*Input!P607/100</f>
        <v>12.193348908686623</v>
      </c>
      <c r="L607" s="143">
        <f t="shared" si="2082"/>
        <v>10.465134757596452</v>
      </c>
      <c r="M607" s="144">
        <f>L607*Input!P607/100</f>
        <v>0.16862515217028082</v>
      </c>
      <c r="N607" s="138">
        <v>0</v>
      </c>
      <c r="O607" s="142">
        <f>(((G607*$D$4*0.000000001*Input!G607*(238/236))-(N607*0.000000001))/Input!F607)*1000000</f>
        <v>13.714644857563075</v>
      </c>
      <c r="P607" s="138">
        <f>O607*Input!N607/100</f>
        <v>2.6711780128184891E-3</v>
      </c>
      <c r="Q607" s="145">
        <f t="shared" si="2083"/>
        <v>10.232485279846806</v>
      </c>
      <c r="R607" s="146">
        <f>Q607*Input!N607/100</f>
        <v>1.9929637245358709E-3</v>
      </c>
      <c r="S607" s="144">
        <f>Input!S607*0.0000028263/0.000000000155125</f>
        <v>1.0000877725216784</v>
      </c>
      <c r="T607" s="138">
        <f>S607*Input!T607/100</f>
        <v>2.8182572624875523E-3</v>
      </c>
      <c r="U607" s="144">
        <f>S607</f>
        <v>1.0000877725216784</v>
      </c>
      <c r="V607" s="138">
        <f>U607*Input!T607/100</f>
        <v>2.8182572624875523E-3</v>
      </c>
      <c r="W607" s="147">
        <v>0</v>
      </c>
      <c r="X607" s="142">
        <f>((($L$4*0.000000001*Input!G607/Input!W607*(232/229))-(W607*0.000000001))/Input!F607)*1000000000</f>
        <v>0.8800554018258463</v>
      </c>
      <c r="Y607" s="142">
        <f>X607*Input!X607/100</f>
        <v>5.9740504121026002E-3</v>
      </c>
      <c r="Z607" s="142">
        <f t="shared" si="2084"/>
        <v>2.1488434815774253E-4</v>
      </c>
      <c r="AA607" s="142">
        <f>Z607*Input!X607/100</f>
        <v>1.4586921755185104E-6</v>
      </c>
      <c r="AB607" s="143">
        <v>0</v>
      </c>
      <c r="AC607" s="143">
        <v>0</v>
      </c>
      <c r="AD607" s="142">
        <f>(((Input!G607*$L$4*0.000000001*Input!U607*(230/229))-((AB607*0.000000000000001)+(Input!G607*AC607*0.000000000000001)))/Input!F607)*1000000000000</f>
        <v>224.96846312304683</v>
      </c>
      <c r="AE607" s="142">
        <f>AD607*Input!V607/100</f>
        <v>0.6464940587640724</v>
      </c>
      <c r="AF607" s="142">
        <f t="shared" si="2085"/>
        <v>10.255980111135781</v>
      </c>
      <c r="AG607" s="142">
        <f>AF607*Input!V607/100</f>
        <v>2.9472709714984582E-2</v>
      </c>
      <c r="AH607" s="138">
        <f t="shared" si="2086"/>
        <v>47727.90665799009</v>
      </c>
      <c r="AI607" s="147">
        <f t="shared" si="2087"/>
        <v>351.82546895245298</v>
      </c>
      <c r="AJ607" s="144">
        <f t="shared" si="2088"/>
        <v>8.7772521678353144E-2</v>
      </c>
      <c r="AK607" s="147">
        <f t="shared" si="2089"/>
        <v>2.8182572624875522</v>
      </c>
      <c r="AL607" s="147">
        <f t="shared" si="2090"/>
        <v>1.0022961021341754</v>
      </c>
      <c r="AM607" s="147">
        <f t="shared" si="2091"/>
        <v>2.8869159238575307E-3</v>
      </c>
      <c r="AN607" s="138">
        <f>AF607/Q607</f>
        <v>1.0022961021341754</v>
      </c>
      <c r="AO607" s="142">
        <f t="shared" si="2092"/>
        <v>2.8869159238575307E-3</v>
      </c>
      <c r="AP607" s="138" t="str">
        <f t="shared" si="2093"/>
        <v>Out of range</v>
      </c>
      <c r="AQ607" s="138" t="e">
        <f t="shared" si="2094"/>
        <v>#VALUE!</v>
      </c>
      <c r="AR607" s="138" t="e">
        <f t="shared" si="2095"/>
        <v>#VALUE!</v>
      </c>
      <c r="AS607" s="146">
        <f t="shared" si="2096"/>
        <v>2.1000210826685854E-5</v>
      </c>
      <c r="AT607" s="146">
        <f t="shared" si="2097"/>
        <v>1.4261368849837422E-7</v>
      </c>
      <c r="AU607" s="138">
        <v>0.75</v>
      </c>
      <c r="AV607" s="138">
        <f t="shared" si="2098"/>
        <v>0.375</v>
      </c>
      <c r="AW607" s="138" t="str">
        <f t="shared" si="2099"/>
        <v>Out of range</v>
      </c>
      <c r="AX607" s="148">
        <f t="shared" si="2100"/>
        <v>304.67171105109998</v>
      </c>
      <c r="AY607" s="148" t="e">
        <f t="shared" si="2101"/>
        <v>#VALUE!</v>
      </c>
      <c r="AZ607" s="138" t="str">
        <f>Input!B607</f>
        <v>Hu1-13</v>
      </c>
      <c r="BA607" s="149">
        <f>Input!E607</f>
        <v>0</v>
      </c>
      <c r="BB607" s="138" t="e">
        <f t="shared" si="2102"/>
        <v>#VALUE!</v>
      </c>
      <c r="BC607" s="144" t="e">
        <f t="shared" si="2103"/>
        <v>#VALUE!</v>
      </c>
      <c r="BD607" s="138" t="e">
        <f t="shared" si="2104"/>
        <v>#VALUE!</v>
      </c>
      <c r="BE607" s="150" t="e">
        <f t="shared" si="2105"/>
        <v>#VALUE!</v>
      </c>
      <c r="BF607" s="151" t="e">
        <f t="shared" si="2106"/>
        <v>#VALUE!</v>
      </c>
      <c r="BG607" s="152"/>
      <c r="BH607" s="152"/>
      <c r="BI607" s="152"/>
      <c r="BJ607" s="152"/>
      <c r="BK607" s="152"/>
      <c r="BL607" s="152"/>
      <c r="BM607" s="156"/>
      <c r="BN607" s="152"/>
      <c r="BO607" s="152"/>
      <c r="BP607" s="152"/>
      <c r="BQ607" s="152"/>
      <c r="BR607" s="152"/>
      <c r="BS607" s="152"/>
      <c r="BT607" s="152"/>
      <c r="BU607" s="152"/>
      <c r="BV607" s="152"/>
      <c r="BW607" s="152"/>
      <c r="BX607" s="152"/>
      <c r="BY607" s="152"/>
      <c r="BZ607" s="152"/>
      <c r="CA607" s="152"/>
      <c r="CB607" s="152"/>
      <c r="CC607" s="152"/>
      <c r="CD607" s="152"/>
      <c r="CE607" s="152"/>
      <c r="CF607" s="152"/>
      <c r="CG607" s="152"/>
      <c r="CH607" s="152"/>
      <c r="CI607" s="152"/>
      <c r="CJ607" s="152"/>
      <c r="CK607" s="152"/>
      <c r="CL607" s="152"/>
      <c r="CM607" s="152"/>
      <c r="CN607" s="152"/>
      <c r="CO607" s="152"/>
      <c r="CP607" s="152"/>
      <c r="CQ607" s="152"/>
      <c r="CR607" s="152"/>
      <c r="CS607" s="152"/>
      <c r="CT607" s="152"/>
      <c r="CU607" s="152"/>
      <c r="CV607" s="152"/>
      <c r="CW607" s="152"/>
      <c r="CX607" s="152"/>
      <c r="CY607" s="152"/>
      <c r="CZ607" s="152"/>
      <c r="DA607" s="152"/>
      <c r="DB607" s="152"/>
      <c r="DC607" s="152"/>
      <c r="DD607" s="152"/>
      <c r="DE607" s="152"/>
    </row>
    <row r="608" spans="1:109" x14ac:dyDescent="0.2">
      <c r="A608" s="85"/>
      <c r="B608" s="85"/>
      <c r="C608" s="85"/>
      <c r="D608" s="85"/>
      <c r="E608" s="86"/>
      <c r="F608" s="85"/>
      <c r="G608" s="87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  <c r="BB608" s="85"/>
      <c r="BC608" s="85"/>
      <c r="BD608" s="85"/>
      <c r="BE608" s="85"/>
      <c r="BF608" s="88"/>
      <c r="BG608" s="85"/>
      <c r="BH608" s="85"/>
      <c r="BI608" s="85"/>
      <c r="BJ608" s="85"/>
      <c r="BK608" s="85"/>
      <c r="BL608" s="85"/>
      <c r="BM608" s="85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s="155" customFormat="1" ht="15" customHeight="1" x14ac:dyDescent="0.2">
      <c r="A609" s="138">
        <f>Input!A609</f>
        <v>8717</v>
      </c>
      <c r="B609" s="138" t="str">
        <f>Input!B609</f>
        <v>Hu1-13</v>
      </c>
      <c r="C609" s="138">
        <f>Input!O609</f>
        <v>2.1134865230705588</v>
      </c>
      <c r="D609" s="138">
        <f>C609*Input!P609/100</f>
        <v>9.5622659870749777E-3</v>
      </c>
      <c r="E609" s="139">
        <f>Input!M609</f>
        <v>2.7690480410385634</v>
      </c>
      <c r="F609" s="140">
        <f>E609*Input!N609/100</f>
        <v>1.8630348958610383E-4</v>
      </c>
      <c r="G609" s="141">
        <f t="shared" ref="G609:G615" si="2107">E609*137.88</f>
        <v>381.79634389839708</v>
      </c>
      <c r="H609" s="140">
        <f>G609*Input!L609/100</f>
        <v>2.5694745346390352E-2</v>
      </c>
      <c r="I609" s="138">
        <v>0</v>
      </c>
      <c r="J609" s="142">
        <f>(((C609*$G$4*0.000000001*Input!G609*(234/233))-(I609*0.000000000000001))/Input!F609)*1000000000000</f>
        <v>753.65225031070133</v>
      </c>
      <c r="K609" s="138">
        <f>J609*Input!P609/100</f>
        <v>3.4098269378876669</v>
      </c>
      <c r="L609" s="143">
        <f t="shared" ref="L609:L615" si="2108">(J609/234)*602200000000*0.0000028263/(365.2425*24*60)</f>
        <v>10.422462798680401</v>
      </c>
      <c r="M609" s="144">
        <f>L609*Input!P609/100</f>
        <v>4.715542797811758E-2</v>
      </c>
      <c r="N609" s="138">
        <v>0</v>
      </c>
      <c r="O609" s="142">
        <f>(((G609*$D$4*0.000000001*Input!G609*(238/236))-(N609*0.000000001))/Input!F609)*1000000</f>
        <v>13.71451133661545</v>
      </c>
      <c r="P609" s="138">
        <f>O609*Input!N609/100</f>
        <v>9.2272191818721001E-4</v>
      </c>
      <c r="Q609" s="145">
        <f t="shared" ref="Q609:Q615" si="2109">(O609/238.05)*602200000000000000*0.00000000015512/(365.2425*24*60)</f>
        <v>10.232385659977295</v>
      </c>
      <c r="R609" s="146">
        <f>Q609*Input!N609/100</f>
        <v>6.8844206636790135E-4</v>
      </c>
      <c r="S609" s="144">
        <f>Input!S609*0.0000028263/0.000000000155125</f>
        <v>0.99948982277790899</v>
      </c>
      <c r="T609" s="138">
        <f>S609*Input!T609/100</f>
        <v>1.0884165401031172E-3</v>
      </c>
      <c r="U609" s="144">
        <f>S609</f>
        <v>0.99948982277790899</v>
      </c>
      <c r="V609" s="138">
        <f>U609*Input!T609/100</f>
        <v>1.0884165401031172E-3</v>
      </c>
      <c r="W609" s="147">
        <v>0</v>
      </c>
      <c r="X609" s="142">
        <f>((($L$4*0.000000001*Input!G609/Input!W609*(232/229))-(W609*0.000000001))/Input!F609)*1000000000</f>
        <v>0.88776807671617364</v>
      </c>
      <c r="Y609" s="142">
        <f>X609*Input!X609/100</f>
        <v>3.0935444417743668E-3</v>
      </c>
      <c r="Z609" s="142">
        <f t="shared" ref="Z609:Z615" si="2110">(X609/232)*6.022E+23*0.000000001*0.000000000049475/(365.2425*24*60)</f>
        <v>2.1676756268369411E-4</v>
      </c>
      <c r="AA609" s="142">
        <f>Z609*Input!X609/100</f>
        <v>7.5535503729484545E-7</v>
      </c>
      <c r="AB609" s="143">
        <v>0</v>
      </c>
      <c r="AC609" s="143">
        <v>0</v>
      </c>
      <c r="AD609" s="142">
        <f>(((Input!G609*$L$4*0.000000001*Input!U609*(230/229))-((AB609*0.000000000000001)+(Input!G609*AC609*0.000000000000001)))/Input!F609)*1000000000000</f>
        <v>225.24112168815626</v>
      </c>
      <c r="AE609" s="142">
        <f>AD609*Input!V609/100</f>
        <v>0.5212985176800502</v>
      </c>
      <c r="AF609" s="142">
        <f t="shared" ref="AF609:AF615" si="2111">(AD609/230)*602200000000*0.0000091577/(365.2425*24*60)</f>
        <v>10.268410212591213</v>
      </c>
      <c r="AG609" s="142">
        <f>AF609*Input!V609/100</f>
        <v>2.3765229824088373E-2</v>
      </c>
      <c r="AH609" s="138">
        <f t="shared" ref="AH609:AH615" si="2112">AF609/Z609</f>
        <v>47370.603264911988</v>
      </c>
      <c r="AI609" s="147">
        <f t="shared" ref="AI609:AI615" si="2113">AH609*SQRT((AG609/AF609)^2+(AA609/Z609)^2)</f>
        <v>198.16042504372825</v>
      </c>
      <c r="AJ609" s="144">
        <f t="shared" ref="AJ609:AJ615" si="2114">(U609-1)*1000</f>
        <v>-0.51017722209101279</v>
      </c>
      <c r="AK609" s="147">
        <f t="shared" ref="AK609:AK615" si="2115">V609*1000</f>
        <v>1.0884165401031172</v>
      </c>
      <c r="AL609" s="147">
        <f t="shared" ref="AL609:AL615" si="2116">AF609/Q609</f>
        <v>1.0035206406219446</v>
      </c>
      <c r="AM609" s="147">
        <f t="shared" ref="AM609:AM615" si="2117">AL609*SQRT((R609/Q609)^2+(AG609/AF609)^2)</f>
        <v>2.3235314209382983E-3</v>
      </c>
      <c r="AN609" s="138">
        <f>AF609/Q609</f>
        <v>1.0035206406219446</v>
      </c>
      <c r="AO609" s="142">
        <f t="shared" ref="AO609:AO615" si="2118">AN609*SQRT((R609/Q609)^2+(AG609/AF609)^2)</f>
        <v>2.3235314209382983E-3</v>
      </c>
      <c r="AP609" s="138" t="str">
        <f t="shared" ref="AP609:AP615" si="2119">ThU_Alter_Kombi(AN609,U609)</f>
        <v>Out of range</v>
      </c>
      <c r="AQ609" s="138" t="e">
        <f t="shared" ref="AQ609:AQ615" si="2120">Montealter(AN609,AO609,U609,V609)</f>
        <v>#VALUE!</v>
      </c>
      <c r="AR609" s="138" t="e">
        <f t="shared" ref="AR609:AR615" si="2121">(AQ609/AP609)*100</f>
        <v>#VALUE!</v>
      </c>
      <c r="AS609" s="146">
        <f t="shared" ref="AS609:AS615" si="2122">Z609/Q609</f>
        <v>2.1184459801154046E-5</v>
      </c>
      <c r="AT609" s="146">
        <f t="shared" ref="AT609:AT615" si="2123">AS609*SQRT((Y609/X609)^2+(P609/O609)^2)</f>
        <v>7.383379054300547E-8</v>
      </c>
      <c r="AU609" s="138">
        <v>0.75</v>
      </c>
      <c r="AV609" s="138">
        <f t="shared" ref="AV609:AV615" si="2124">AU609/2</f>
        <v>0.375</v>
      </c>
      <c r="AW609" s="138" t="str">
        <f t="shared" ref="AW609:AW615" si="2125">marincorr_age(AN609,U609,AS609,AU609)</f>
        <v>Out of range</v>
      </c>
      <c r="AX609" s="148">
        <f t="shared" ref="AX609:AX615" si="2126">marincorr_age_error(AN609, AO609, U609, V609, AS609, AT609, AU609, AV609)</f>
        <v>174.28184368359999</v>
      </c>
      <c r="AY609" s="148" t="e">
        <f t="shared" ref="AY609:AY615" si="2127">SQRT(((AU609*EXP(-0.0000091577*AW609*1000))/(0.0000091577*(EXP(-0.0000091577*AW609*1000)+(AJ609/1000)*EXP(-(0.0000091577-0.0000028263)*AW609*1000)-AS609*AU609*EXP(-0.0000091577*AW609*1000))))^2*AT609^2+((AS609*EXP(-0.0000091577*AW609*1000))/(0.0000091577*(EXP(-0.0000091577*AW609*1000)+(AJ609/1000)*EXP(-(0.0000091577-0.0000028263)*AW609*1000)-AS609*AU609*EXP(-0.0000091577*AW609*1000))))^2*AV609^2+((0.0000091577/(0.0000091577-0.0000028263))*(EXP(-(0.0000091577-0.0000028263)*AW609*1000)-1)/(0.0000091577*(EXP(-0.0000091577*AW609*1000)+(AJ609/1000)*EXP(-(0.0000091577-0.0000028263)*AW609*1000)-AS609*AU609*EXP(-0.0000091577*AW609*1000))))^2*T609^2+(1/(0.0000091577*(EXP(-0.0000091577*AW609*1000)+(AJ609/1000)*EXP(-(0.0000091577-0.0000028263)*AW609*1000)-AS609*AU609*EXP(-0.0000091577*AW609*1000))))^2*AO609^2)/1000</f>
        <v>#VALUE!</v>
      </c>
      <c r="AZ609" s="138" t="str">
        <f>Input!B609</f>
        <v>Hu1-13</v>
      </c>
      <c r="BA609" s="149">
        <f>Input!E609</f>
        <v>0</v>
      </c>
      <c r="BB609" s="138" t="e">
        <f t="shared" ref="BB609:BB615" si="2128">((U609-1)*EXP(0.0000028263*AW609*1000))*1000</f>
        <v>#VALUE!</v>
      </c>
      <c r="BC609" s="144" t="e">
        <f t="shared" ref="BC609:BC615" si="2129">SQRT((EXP(0.0000028263*AW609*1000)*V609)^2+((U609-1)*0.0000028263*EXP(0.0000028263*AW609*1000)*AX609*1000)^2)*1000</f>
        <v>#VALUE!</v>
      </c>
      <c r="BD609" s="138" t="e">
        <f t="shared" ref="BD609:BD615" si="2130">AW609*1000-58</f>
        <v>#VALUE!</v>
      </c>
      <c r="BE609" s="150" t="e">
        <f t="shared" ref="BE609:BE615" si="2131">AY609/2*1000</f>
        <v>#VALUE!</v>
      </c>
      <c r="BF609" s="151" t="e">
        <f t="shared" ref="BF609:BF615" si="2132">AY609/AW609*100</f>
        <v>#VALUE!</v>
      </c>
      <c r="BG609" s="152"/>
      <c r="BH609" s="152"/>
      <c r="BI609" s="152"/>
      <c r="BJ609" s="152"/>
      <c r="BK609" s="152"/>
      <c r="BL609" s="152"/>
      <c r="BM609" s="156"/>
      <c r="BN609" s="152"/>
      <c r="BO609" s="152"/>
      <c r="BP609" s="152"/>
      <c r="BQ609" s="152"/>
      <c r="BR609" s="152"/>
      <c r="BS609" s="152"/>
      <c r="BT609" s="152"/>
      <c r="BU609" s="152"/>
      <c r="BV609" s="152"/>
      <c r="BW609" s="152"/>
      <c r="BX609" s="152"/>
      <c r="BY609" s="152"/>
      <c r="BZ609" s="152"/>
      <c r="CA609" s="152"/>
      <c r="CB609" s="152"/>
      <c r="CC609" s="152"/>
      <c r="CD609" s="152"/>
      <c r="CE609" s="152"/>
      <c r="CF609" s="152"/>
      <c r="CG609" s="152"/>
      <c r="CH609" s="152"/>
      <c r="CI609" s="152"/>
      <c r="CJ609" s="152"/>
      <c r="CK609" s="152"/>
      <c r="CL609" s="152"/>
      <c r="CM609" s="152"/>
      <c r="CN609" s="152"/>
      <c r="CO609" s="152"/>
      <c r="CP609" s="152"/>
      <c r="CQ609" s="152"/>
      <c r="CR609" s="152"/>
      <c r="CS609" s="152"/>
      <c r="CT609" s="152"/>
      <c r="CU609" s="152"/>
      <c r="CV609" s="152"/>
      <c r="CW609" s="152"/>
      <c r="CX609" s="152"/>
      <c r="CY609" s="152"/>
      <c r="CZ609" s="152"/>
      <c r="DA609" s="152"/>
      <c r="DB609" s="152"/>
      <c r="DC609" s="152"/>
      <c r="DD609" s="152"/>
      <c r="DE609" s="152"/>
    </row>
    <row r="610" spans="1:109" ht="15" customHeight="1" x14ac:dyDescent="0.2">
      <c r="A610" s="9">
        <f>Input!A610</f>
        <v>8863</v>
      </c>
      <c r="B610" s="9" t="str">
        <f>Input!B610</f>
        <v>AJ6</v>
      </c>
      <c r="C610" s="9">
        <f>Input!O610</f>
        <v>4.3010023708061507</v>
      </c>
      <c r="D610" s="9">
        <f>C610*Input!P610/100</f>
        <v>2.1385855953188572E-2</v>
      </c>
      <c r="E610" s="11">
        <f>Input!M610</f>
        <v>3.468615885927866</v>
      </c>
      <c r="F610" s="12">
        <f>E610*Input!N610/100</f>
        <v>2.6662676044607986E-4</v>
      </c>
      <c r="G610" s="13">
        <f t="shared" si="2107"/>
        <v>478.25275835173414</v>
      </c>
      <c r="H610" s="12">
        <f>G610*Input!L610/100</f>
        <v>4.216810375528976E-2</v>
      </c>
      <c r="I610" s="9">
        <v>0.3</v>
      </c>
      <c r="J610" s="21">
        <f>(((C610*$G$4*0.000000001*Input!G610*(234/233))-(I610*0.000000000000001))/Input!F610)*1000000000000</f>
        <v>73.313069374272089</v>
      </c>
      <c r="K610" s="9">
        <f>J610*Input!P610/100</f>
        <v>0.36453426572523234</v>
      </c>
      <c r="L610" s="14">
        <f t="shared" si="2108"/>
        <v>1.0138664588282151</v>
      </c>
      <c r="M610" s="22">
        <f>L610*Input!P610/100</f>
        <v>5.0412439182649415E-3</v>
      </c>
      <c r="N610" s="9">
        <v>5.0000000000000001E-3</v>
      </c>
      <c r="O610" s="21">
        <f>(((G610*$D$4*0.000000001*Input!G610*(238/236))-(N610*0.000000001))/Input!F610)*1000000</f>
        <v>0.82118790531905317</v>
      </c>
      <c r="P610" s="58">
        <f>O610*Input!N610/100</f>
        <v>6.3123354707853827E-5</v>
      </c>
      <c r="Q610" s="66">
        <f t="shared" si="2109"/>
        <v>0.6126876226424226</v>
      </c>
      <c r="R610" s="67">
        <f>Q610*Input!N610/100</f>
        <v>4.7096283175460454E-5</v>
      </c>
      <c r="S610" s="65">
        <f>Input!S610*0.0000028263/0.000000000155125</f>
        <v>1.6503654258407772</v>
      </c>
      <c r="T610" s="9">
        <f>S610*Input!T610/100</f>
        <v>7.5585905111722948E-4</v>
      </c>
      <c r="U610" s="9">
        <f>S610*1/((U609+U611)/2)</f>
        <v>1.6518196974066444</v>
      </c>
      <c r="V610" s="9">
        <f>U610*Input!T610/100</f>
        <v>7.5652510016832554E-4</v>
      </c>
      <c r="W610" s="3">
        <v>3.0000000000000001E-3</v>
      </c>
      <c r="X610" s="21">
        <f>((($L$4*0.000000001*Input!G610/Input!W610*(232/229))-(W610*0.000000001))/Input!F610)*1000000000</f>
        <v>33.417541989819732</v>
      </c>
      <c r="Y610" s="21">
        <f>X610*Input!X610/100</f>
        <v>5.3290432903512944E-2</v>
      </c>
      <c r="Z610" s="21">
        <f t="shared" si="2110"/>
        <v>8.1596075799525956E-3</v>
      </c>
      <c r="AA610" s="21">
        <f>Z610*Input!X610/100</f>
        <v>1.3011998919337787E-5</v>
      </c>
      <c r="AB610" s="14">
        <v>0.05</v>
      </c>
      <c r="AC610" s="14">
        <v>0</v>
      </c>
      <c r="AD610" s="21">
        <f>(((Input!G610*$L$4*0.000000001*Input!U610*(230/229))-((AB610*0.000000000000001)+(Input!G610*AC610*0.000000000000001)))/Input!F610)*1000000000000</f>
        <v>22.364047070704444</v>
      </c>
      <c r="AE610" s="21">
        <f>AD610*Input!V610/100</f>
        <v>3.6170864565265047E-2</v>
      </c>
      <c r="AF610" s="21">
        <f t="shared" si="2111"/>
        <v>1.0195438897415479</v>
      </c>
      <c r="AG610" s="21">
        <f>AF610*Input!V610/100</f>
        <v>1.6489763162094539E-3</v>
      </c>
      <c r="AH610" s="9">
        <f t="shared" si="2112"/>
        <v>124.95011307240722</v>
      </c>
      <c r="AI610" s="3">
        <f t="shared" si="2113"/>
        <v>0.2838016570408704</v>
      </c>
      <c r="AJ610" s="22">
        <f t="shared" si="2114"/>
        <v>651.81969740664431</v>
      </c>
      <c r="AK610" s="3">
        <f t="shared" si="2115"/>
        <v>0.75652510016832553</v>
      </c>
      <c r="AL610" s="3">
        <f t="shared" si="2116"/>
        <v>1.6640517158554957</v>
      </c>
      <c r="AM610" s="3">
        <f t="shared" si="2117"/>
        <v>2.69441973334659E-3</v>
      </c>
      <c r="AN610" s="9">
        <f>AL610*1/((AN609+AN611)/2)</f>
        <v>1.657816015034056</v>
      </c>
      <c r="AO610" s="21">
        <f t="shared" si="2118"/>
        <v>2.6843229345605651E-3</v>
      </c>
      <c r="AP610" s="58">
        <f t="shared" si="2119"/>
        <v>254.7216</v>
      </c>
      <c r="AQ610" s="58">
        <f t="shared" si="2120"/>
        <v>1.3077000000000001</v>
      </c>
      <c r="AR610" s="58">
        <f t="shared" si="2121"/>
        <v>0.51338402396969873</v>
      </c>
      <c r="AS610" s="67">
        <f t="shared" si="2122"/>
        <v>1.3317728771411325E-2</v>
      </c>
      <c r="AT610" s="67">
        <f t="shared" si="2123"/>
        <v>2.1262232918159756E-5</v>
      </c>
      <c r="AU610" s="58">
        <v>0.75</v>
      </c>
      <c r="AV610" s="58">
        <f t="shared" si="2124"/>
        <v>0.375</v>
      </c>
      <c r="AW610" s="58">
        <f t="shared" si="2125"/>
        <v>254.25409999999999</v>
      </c>
      <c r="AX610" s="57">
        <f t="shared" si="2126"/>
        <v>1.4784730985000001</v>
      </c>
      <c r="AY610" s="47">
        <f t="shared" si="2127"/>
        <v>1.3793674988122206</v>
      </c>
      <c r="AZ610" s="9" t="str">
        <f>Input!B610</f>
        <v>AJ6</v>
      </c>
      <c r="BA610" s="48">
        <f>Input!E610</f>
        <v>0</v>
      </c>
      <c r="BB610" s="58">
        <f t="shared" si="2128"/>
        <v>1337.2443880841101</v>
      </c>
      <c r="BC610" s="22">
        <f t="shared" si="2129"/>
        <v>5.799362964416078</v>
      </c>
      <c r="BD610" s="9">
        <f t="shared" si="2130"/>
        <v>254196.1</v>
      </c>
      <c r="BE610" s="49">
        <f t="shared" si="2131"/>
        <v>689.68374940611034</v>
      </c>
      <c r="BF610" s="89">
        <f t="shared" si="2132"/>
        <v>0.54251534146832658</v>
      </c>
      <c r="BG610" s="85"/>
      <c r="BH610" s="85"/>
      <c r="BI610" s="85"/>
      <c r="BJ610" s="85"/>
      <c r="BK610" s="85"/>
      <c r="BL610" s="85"/>
      <c r="BM610" s="90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  <c r="CM610" s="85"/>
      <c r="CN610" s="85"/>
      <c r="CO610" s="85"/>
      <c r="CP610" s="85"/>
      <c r="CQ610" s="85"/>
      <c r="CR610" s="85"/>
      <c r="CS610" s="85"/>
      <c r="CT610" s="85"/>
      <c r="CU610" s="85"/>
      <c r="CV610" s="85"/>
      <c r="CW610" s="85"/>
      <c r="CX610" s="85"/>
      <c r="CY610" s="85"/>
      <c r="CZ610" s="85"/>
      <c r="DA610" s="85"/>
      <c r="DB610" s="85"/>
      <c r="DC610" s="85"/>
      <c r="DD610" s="85"/>
      <c r="DE610" s="85"/>
    </row>
    <row r="611" spans="1:109" s="155" customFormat="1" ht="15" customHeight="1" x14ac:dyDescent="0.2">
      <c r="A611" s="138">
        <f>Input!A611</f>
        <v>8717</v>
      </c>
      <c r="B611" s="138" t="str">
        <f>Input!B611</f>
        <v>Hu1-13</v>
      </c>
      <c r="C611" s="138">
        <f>Input!O611</f>
        <v>2.0944017215776052</v>
      </c>
      <c r="D611" s="138">
        <f>C611*Input!P611/100</f>
        <v>8.3790809611916633E-3</v>
      </c>
      <c r="E611" s="139">
        <f>Input!M611</f>
        <v>2.7688862124471667</v>
      </c>
      <c r="F611" s="140">
        <f>E611*Input!N611/100</f>
        <v>3.0505791643281507E-4</v>
      </c>
      <c r="G611" s="141">
        <f t="shared" si="2107"/>
        <v>381.77403097221531</v>
      </c>
      <c r="H611" s="140">
        <f>G611*Input!L611/100</f>
        <v>3.0019838541026252E-2</v>
      </c>
      <c r="I611" s="138">
        <v>0</v>
      </c>
      <c r="J611" s="142">
        <f>(((C611*$G$4*0.000000001*Input!G611*(234/233))-(I611*0.000000000000001))/Input!F611)*1000000000000</f>
        <v>746.84676400412172</v>
      </c>
      <c r="K611" s="138">
        <f>J611*Input!P611/100</f>
        <v>2.9879126992317371</v>
      </c>
      <c r="L611" s="143">
        <f t="shared" si="2108"/>
        <v>10.328347869907864</v>
      </c>
      <c r="M611" s="144">
        <f>L611*Input!P611/100</f>
        <v>4.1320660743212993E-2</v>
      </c>
      <c r="N611" s="138">
        <v>0</v>
      </c>
      <c r="O611" s="142">
        <f>(((G611*$D$4*0.000000001*Input!G611*(238/236))-(N611*0.000000001))/Input!F611)*1000000</f>
        <v>13.713709833709611</v>
      </c>
      <c r="P611" s="138">
        <f>O611*Input!N611/100</f>
        <v>1.5108875654150724E-3</v>
      </c>
      <c r="Q611" s="145">
        <f t="shared" si="2109"/>
        <v>10.231787659316618</v>
      </c>
      <c r="R611" s="146">
        <f>Q611*Input!N611/100</f>
        <v>1.1272719733670439E-3</v>
      </c>
      <c r="S611" s="144">
        <f>Input!S611*0.0000028263/0.000000000155125</f>
        <v>0.99874936571445438</v>
      </c>
      <c r="T611" s="138">
        <f>S611*Input!T611/100</f>
        <v>9.6314256535544123E-4</v>
      </c>
      <c r="U611" s="144">
        <f>S611</f>
        <v>0.99874936571445438</v>
      </c>
      <c r="V611" s="138">
        <f>U611*Input!T611/100</f>
        <v>9.6314256535544123E-4</v>
      </c>
      <c r="W611" s="147">
        <v>0</v>
      </c>
      <c r="X611" s="142">
        <f>((($L$4*0.000000001*Input!G611/Input!W611*(232/229))-(W611*0.000000001))/Input!F611)*1000000000</f>
        <v>0.87985813867803286</v>
      </c>
      <c r="Y611" s="142">
        <f>X611*Input!X611/100</f>
        <v>2.4224966664430046E-3</v>
      </c>
      <c r="Z611" s="142">
        <f t="shared" si="2110"/>
        <v>2.1483618214132415E-4</v>
      </c>
      <c r="AA611" s="142">
        <f>Z611*Input!X611/100</f>
        <v>5.9150437120539601E-7</v>
      </c>
      <c r="AB611" s="143">
        <v>0</v>
      </c>
      <c r="AC611" s="143">
        <v>0</v>
      </c>
      <c r="AD611" s="142">
        <f>(((Input!G611*$L$4*0.000000001*Input!U611*(230/229))-((AB611*0.000000000000001)+(Input!G611*AC611*0.000000000000001)))/Input!F611)*1000000000000</f>
        <v>225.33602690539746</v>
      </c>
      <c r="AE611" s="142">
        <f>AD611*Input!V611/100</f>
        <v>0.40868729817369448</v>
      </c>
      <c r="AF611" s="142">
        <f t="shared" si="2111"/>
        <v>10.272736801335951</v>
      </c>
      <c r="AG611" s="142">
        <f>AF611*Input!V611/100</f>
        <v>1.8631450575588841E-2</v>
      </c>
      <c r="AH611" s="138">
        <f t="shared" si="2112"/>
        <v>47816.604721537595</v>
      </c>
      <c r="AI611" s="147">
        <f t="shared" si="2113"/>
        <v>157.64974936934664</v>
      </c>
      <c r="AJ611" s="144">
        <f t="shared" si="2114"/>
        <v>-1.2506342855456154</v>
      </c>
      <c r="AK611" s="147">
        <f t="shared" si="2115"/>
        <v>0.96314256535544118</v>
      </c>
      <c r="AL611" s="147">
        <f t="shared" si="2116"/>
        <v>1.0040021493196301</v>
      </c>
      <c r="AM611" s="147">
        <f t="shared" si="2117"/>
        <v>1.8242945537866487E-3</v>
      </c>
      <c r="AN611" s="138">
        <f>AF611/Q611</f>
        <v>1.0040021493196301</v>
      </c>
      <c r="AO611" s="142">
        <f t="shared" si="2118"/>
        <v>1.8242945537866487E-3</v>
      </c>
      <c r="AP611" s="138" t="str">
        <f t="shared" si="2119"/>
        <v>Out of range</v>
      </c>
      <c r="AQ611" s="138" t="e">
        <f t="shared" si="2120"/>
        <v>#VALUE!</v>
      </c>
      <c r="AR611" s="138" t="e">
        <f t="shared" si="2121"/>
        <v>#VALUE!</v>
      </c>
      <c r="AS611" s="146">
        <f t="shared" si="2122"/>
        <v>2.0996935168577674E-5</v>
      </c>
      <c r="AT611" s="146">
        <f t="shared" si="2123"/>
        <v>5.7856727321764592E-8</v>
      </c>
      <c r="AU611" s="138">
        <v>0.75</v>
      </c>
      <c r="AV611" s="138">
        <f t="shared" si="2124"/>
        <v>0.375</v>
      </c>
      <c r="AW611" s="138" t="str">
        <f t="shared" si="2125"/>
        <v>Out of range</v>
      </c>
      <c r="AX611" s="148">
        <f t="shared" si="2126"/>
        <v>60.174752016100001</v>
      </c>
      <c r="AY611" s="148" t="e">
        <f t="shared" si="2127"/>
        <v>#VALUE!</v>
      </c>
      <c r="AZ611" s="138" t="str">
        <f>Input!B611</f>
        <v>Hu1-13</v>
      </c>
      <c r="BA611" s="149">
        <f>Input!E611</f>
        <v>0</v>
      </c>
      <c r="BB611" s="138" t="e">
        <f t="shared" si="2128"/>
        <v>#VALUE!</v>
      </c>
      <c r="BC611" s="144" t="e">
        <f t="shared" si="2129"/>
        <v>#VALUE!</v>
      </c>
      <c r="BD611" s="138" t="e">
        <f t="shared" si="2130"/>
        <v>#VALUE!</v>
      </c>
      <c r="BE611" s="150" t="e">
        <f t="shared" si="2131"/>
        <v>#VALUE!</v>
      </c>
      <c r="BF611" s="151" t="e">
        <f t="shared" si="2132"/>
        <v>#VALUE!</v>
      </c>
      <c r="BG611" s="152"/>
      <c r="BH611" s="152"/>
      <c r="BI611" s="152"/>
      <c r="BJ611" s="152"/>
      <c r="BK611" s="152"/>
      <c r="BL611" s="152"/>
      <c r="BM611" s="156"/>
      <c r="BN611" s="152"/>
      <c r="BO611" s="152"/>
      <c r="BP611" s="152"/>
      <c r="BQ611" s="152"/>
      <c r="BR611" s="152"/>
      <c r="BS611" s="152"/>
      <c r="BT611" s="152"/>
      <c r="BU611" s="152"/>
      <c r="BV611" s="152"/>
      <c r="BW611" s="152"/>
      <c r="BX611" s="152"/>
      <c r="BY611" s="152"/>
      <c r="BZ611" s="152"/>
      <c r="CA611" s="152"/>
      <c r="CB611" s="152"/>
      <c r="CC611" s="152"/>
      <c r="CD611" s="152"/>
      <c r="CE611" s="152"/>
      <c r="CF611" s="152"/>
      <c r="CG611" s="152"/>
      <c r="CH611" s="152"/>
      <c r="CI611" s="152"/>
      <c r="CJ611" s="152"/>
      <c r="CK611" s="152"/>
      <c r="CL611" s="152"/>
      <c r="CM611" s="152"/>
      <c r="CN611" s="152"/>
      <c r="CO611" s="152"/>
      <c r="CP611" s="152"/>
      <c r="CQ611" s="152"/>
      <c r="CR611" s="152"/>
      <c r="CS611" s="152"/>
      <c r="CT611" s="152"/>
      <c r="CU611" s="152"/>
      <c r="CV611" s="152"/>
      <c r="CW611" s="152"/>
      <c r="CX611" s="152"/>
      <c r="CY611" s="152"/>
      <c r="CZ611" s="152"/>
      <c r="DA611" s="152"/>
      <c r="DB611" s="152"/>
      <c r="DC611" s="152"/>
      <c r="DD611" s="152"/>
      <c r="DE611" s="152"/>
    </row>
    <row r="612" spans="1:109" ht="15" customHeight="1" x14ac:dyDescent="0.2">
      <c r="A612" s="9">
        <f>Input!A612</f>
        <v>8864</v>
      </c>
      <c r="B612" s="9" t="str">
        <f>Input!B612</f>
        <v>AJ9</v>
      </c>
      <c r="C612" s="9">
        <f>Input!O612</f>
        <v>9.7898625405645934</v>
      </c>
      <c r="D612" s="9">
        <f>C612*Input!P612/100</f>
        <v>3.7461169238725868E-2</v>
      </c>
      <c r="E612" s="11">
        <f>Input!M612</f>
        <v>5.4387547969667418</v>
      </c>
      <c r="F612" s="12">
        <f>E612*Input!N612/100</f>
        <v>3.4662117651864305E-4</v>
      </c>
      <c r="G612" s="13">
        <f t="shared" si="2107"/>
        <v>749.8955114057743</v>
      </c>
      <c r="H612" s="12">
        <f>G612*Input!L612/100</f>
        <v>4.1198213571662173E-2</v>
      </c>
      <c r="I612" s="9">
        <v>0.3</v>
      </c>
      <c r="J612" s="21">
        <f>(((C612*$G$4*0.000000001*Input!G612*(234/233))-(I612*0.000000000000001))/Input!F612)*1000000000000</f>
        <v>352.61838945133934</v>
      </c>
      <c r="K612" s="9">
        <f>J612*Input!P612/100</f>
        <v>1.349303640290108</v>
      </c>
      <c r="L612" s="14">
        <f t="shared" si="2108"/>
        <v>4.8764560109414656</v>
      </c>
      <c r="M612" s="22">
        <f>L612*Input!P612/100</f>
        <v>1.8659888548398864E-2</v>
      </c>
      <c r="N612" s="9">
        <v>5.0000000000000001E-3</v>
      </c>
      <c r="O612" s="21">
        <f>(((G612*$D$4*0.000000001*Input!G612*(238/236))-(N612*0.000000001))/Input!F612)*1000000</f>
        <v>2.720835642364162</v>
      </c>
      <c r="P612" s="58">
        <f>O612*Input!N612/100</f>
        <v>1.7340352464429937E-4</v>
      </c>
      <c r="Q612" s="66">
        <f t="shared" si="2109"/>
        <v>2.030013241212052</v>
      </c>
      <c r="R612" s="67">
        <f>Q612*Input!N612/100</f>
        <v>1.2937622751622795E-4</v>
      </c>
      <c r="S612" s="65">
        <f>Input!S612*0.0000028263/0.000000000155125</f>
        <v>2.3764125704980663</v>
      </c>
      <c r="T612" s="9">
        <f>S612*Input!T612/100</f>
        <v>7.8980144932801883E-4</v>
      </c>
      <c r="U612" s="9">
        <f>S612*1/((U611+U613)/2)</f>
        <v>2.3773230366962821</v>
      </c>
      <c r="V612" s="9">
        <f>U612*Input!T612/100</f>
        <v>7.9010404304926144E-4</v>
      </c>
      <c r="W612" s="3">
        <v>3.0000000000000001E-3</v>
      </c>
      <c r="X612" s="21">
        <f>((($L$4*0.000000001*Input!G612/Input!W612*(232/229))-(W612*0.000000001))/Input!F612)*1000000000</f>
        <v>8.5009104163570584</v>
      </c>
      <c r="Y612" s="21">
        <f>X612*Input!X612/100</f>
        <v>1.3514112741138585E-2</v>
      </c>
      <c r="Z612" s="21">
        <f t="shared" si="2110"/>
        <v>2.0756790876760474E-3</v>
      </c>
      <c r="AA612" s="21">
        <f>Z612*Input!X612/100</f>
        <v>3.2997596529547492E-6</v>
      </c>
      <c r="AB612" s="14">
        <v>0.05</v>
      </c>
      <c r="AC612" s="14">
        <v>0</v>
      </c>
      <c r="AD612" s="21">
        <f>(((Input!G612*$L$4*0.000000001*Input!U612*(230/229))-((AB612*0.000000000000001)+(Input!G612*AC612*0.000000000000001)))/Input!F612)*1000000000000</f>
        <v>4.4439995625579662</v>
      </c>
      <c r="AE612" s="21">
        <f>AD612*Input!V612/100</f>
        <v>1.0078544328520758E-2</v>
      </c>
      <c r="AF612" s="21">
        <f t="shared" si="2111"/>
        <v>0.20259537934684599</v>
      </c>
      <c r="AG612" s="21">
        <f>AF612*Input!V612/100</f>
        <v>4.594659569060281E-4</v>
      </c>
      <c r="AH612" s="9">
        <f t="shared" si="2112"/>
        <v>97.604384295105049</v>
      </c>
      <c r="AI612" s="3">
        <f t="shared" si="2113"/>
        <v>0.27032352736017545</v>
      </c>
      <c r="AJ612" s="22">
        <f t="shared" si="2114"/>
        <v>1377.3230366962821</v>
      </c>
      <c r="AK612" s="3">
        <f t="shared" si="2115"/>
        <v>0.79010404304926141</v>
      </c>
      <c r="AL612" s="3">
        <f t="shared" si="2116"/>
        <v>9.9800028509116109E-2</v>
      </c>
      <c r="AM612" s="3">
        <f t="shared" si="2117"/>
        <v>2.2642578507551221E-4</v>
      </c>
      <c r="AN612" s="9">
        <f>AL612*1/((AN611+AN613)/2)</f>
        <v>9.9332623380780707E-2</v>
      </c>
      <c r="AO612" s="21">
        <f t="shared" si="2118"/>
        <v>2.2536533875387618E-4</v>
      </c>
      <c r="AP612" s="58">
        <f t="shared" si="2119"/>
        <v>4.6426999999999996</v>
      </c>
      <c r="AQ612" s="58">
        <f t="shared" si="2120"/>
        <v>1.18E-2</v>
      </c>
      <c r="AR612" s="58">
        <f t="shared" si="2121"/>
        <v>0.25416244857518255</v>
      </c>
      <c r="AS612" s="67">
        <f t="shared" si="2122"/>
        <v>1.0224953441371298E-3</v>
      </c>
      <c r="AT612" s="67">
        <f t="shared" si="2123"/>
        <v>1.6267924713574298E-6</v>
      </c>
      <c r="AU612" s="58">
        <v>0.75</v>
      </c>
      <c r="AV612" s="58">
        <f t="shared" si="2124"/>
        <v>0.375</v>
      </c>
      <c r="AW612" s="58">
        <f t="shared" si="2125"/>
        <v>4.6078000000000001</v>
      </c>
      <c r="AX612" s="57">
        <f t="shared" si="2126"/>
        <v>2.1461417199999999E-2</v>
      </c>
      <c r="AY612" s="47">
        <f t="shared" si="2127"/>
        <v>2.0569251368492369E-2</v>
      </c>
      <c r="AZ612" s="9" t="str">
        <f>Input!B612</f>
        <v>AJ9</v>
      </c>
      <c r="BA612" s="48">
        <f>Input!E612</f>
        <v>0</v>
      </c>
      <c r="BB612" s="58">
        <f t="shared" si="2128"/>
        <v>1395.3772543298146</v>
      </c>
      <c r="BC612" s="22">
        <f t="shared" si="2129"/>
        <v>0.80492316867771319</v>
      </c>
      <c r="BD612" s="9">
        <f t="shared" si="2130"/>
        <v>4549.8</v>
      </c>
      <c r="BE612" s="49">
        <f t="shared" si="2131"/>
        <v>10.284625684246185</v>
      </c>
      <c r="BF612" s="89">
        <f t="shared" si="2132"/>
        <v>0.44640069813126365</v>
      </c>
      <c r="BG612" s="85"/>
      <c r="BH612" s="85"/>
      <c r="BI612" s="85"/>
      <c r="BJ612" s="85"/>
      <c r="BK612" s="85"/>
      <c r="BL612" s="85"/>
      <c r="BM612" s="90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s="155" customFormat="1" ht="15" customHeight="1" x14ac:dyDescent="0.2">
      <c r="A613" s="138">
        <f>Input!A613</f>
        <v>8717</v>
      </c>
      <c r="B613" s="138" t="str">
        <f>Input!B613</f>
        <v>Hu1-13</v>
      </c>
      <c r="C613" s="138">
        <f>Input!O613</f>
        <v>2.1122469057494127</v>
      </c>
      <c r="D613" s="138">
        <f>C613*Input!P613/100</f>
        <v>9.6333352402286285E-3</v>
      </c>
      <c r="E613" s="139">
        <f>Input!M613</f>
        <v>2.7689439773560198</v>
      </c>
      <c r="F613" s="140">
        <f>E613*Input!N613/100</f>
        <v>2.1674207774412453E-4</v>
      </c>
      <c r="G613" s="141">
        <f t="shared" si="2107"/>
        <v>381.78199559784798</v>
      </c>
      <c r="H613" s="140">
        <f>G613*Input!L613/100</f>
        <v>2.1213124836025631E-2</v>
      </c>
      <c r="I613" s="138">
        <v>0</v>
      </c>
      <c r="J613" s="142">
        <f>(((C613*$G$4*0.000000001*Input!G613*(234/233))-(I613*0.000000000000001))/Input!F613)*1000000000000</f>
        <v>753.21021277064244</v>
      </c>
      <c r="K613" s="138">
        <f>J613*Input!P613/100</f>
        <v>3.4351696604375777</v>
      </c>
      <c r="L613" s="143">
        <f t="shared" si="2108"/>
        <v>10.416349740814542</v>
      </c>
      <c r="M613" s="144">
        <f>L613*Input!P613/100</f>
        <v>4.7505899409583253E-2</v>
      </c>
      <c r="N613" s="138">
        <v>0</v>
      </c>
      <c r="O613" s="142">
        <f>(((G613*$D$4*0.000000001*Input!G613*(238/236))-(N613*0.000000001))/Input!F613)*1000000</f>
        <v>13.713995931128501</v>
      </c>
      <c r="P613" s="138">
        <f>O613*Input!N613/100</f>
        <v>1.0734778300301746E-3</v>
      </c>
      <c r="Q613" s="145">
        <f t="shared" si="2109"/>
        <v>10.232001116366204</v>
      </c>
      <c r="R613" s="146">
        <f>Q613*Input!N613/100</f>
        <v>8.0092092854801332E-4</v>
      </c>
      <c r="S613" s="144">
        <f>Input!S613*0.0000028263/0.000000000155125</f>
        <v>1.0004846751086378</v>
      </c>
      <c r="T613" s="138">
        <f>S613*Input!T613/100</f>
        <v>1.1857395548516619E-3</v>
      </c>
      <c r="U613" s="144">
        <f>S613</f>
        <v>1.0004846751086378</v>
      </c>
      <c r="V613" s="138">
        <f>U613*Input!T613/100</f>
        <v>1.1857395548516619E-3</v>
      </c>
      <c r="W613" s="147">
        <v>0</v>
      </c>
      <c r="X613" s="142">
        <f>((($L$4*0.000000001*Input!G613/Input!W613*(232/229))-(W613*0.000000001))/Input!F613)*1000000000</f>
        <v>0.87202033205264706</v>
      </c>
      <c r="Y613" s="142">
        <f>X613*Input!X613/100</f>
        <v>2.9449811739399208E-3</v>
      </c>
      <c r="Z613" s="142">
        <f t="shared" si="2110"/>
        <v>2.1292241402605749E-4</v>
      </c>
      <c r="AA613" s="142">
        <f>Z613*Input!X613/100</f>
        <v>7.190801381208197E-7</v>
      </c>
      <c r="AB613" s="143">
        <v>0</v>
      </c>
      <c r="AC613" s="143">
        <v>0</v>
      </c>
      <c r="AD613" s="142">
        <f>(((Input!G613*$L$4*0.000000001*Input!U613*(230/229))-((AB613*0.000000000000001)+(Input!G613*AC613*0.000000000000001)))/Input!F613)*1000000000000</f>
        <v>225.6564309588066</v>
      </c>
      <c r="AE613" s="142">
        <f>AD613*Input!V613/100</f>
        <v>0.48048341417829776</v>
      </c>
      <c r="AF613" s="142">
        <f t="shared" si="2111"/>
        <v>10.287343549115946</v>
      </c>
      <c r="AG613" s="142">
        <f>AF613*Input!V613/100</f>
        <v>2.1904529511089531E-2</v>
      </c>
      <c r="AH613" s="138">
        <f t="shared" si="2112"/>
        <v>48314.986452562851</v>
      </c>
      <c r="AI613" s="147">
        <f t="shared" si="2113"/>
        <v>192.89254708892716</v>
      </c>
      <c r="AJ613" s="144">
        <f t="shared" si="2114"/>
        <v>0.48467510863781094</v>
      </c>
      <c r="AK613" s="147">
        <f t="shared" si="2115"/>
        <v>1.1857395548516618</v>
      </c>
      <c r="AL613" s="147">
        <f t="shared" si="2116"/>
        <v>1.005408759451875</v>
      </c>
      <c r="AM613" s="147">
        <f t="shared" si="2117"/>
        <v>2.1422325498799311E-3</v>
      </c>
      <c r="AN613" s="138">
        <f>AF613/Q613</f>
        <v>1.005408759451875</v>
      </c>
      <c r="AO613" s="142">
        <f t="shared" si="2118"/>
        <v>2.1422325498799311E-3</v>
      </c>
      <c r="AP613" s="138" t="str">
        <f t="shared" si="2119"/>
        <v>Out of range</v>
      </c>
      <c r="AQ613" s="138" t="e">
        <f t="shared" si="2120"/>
        <v>#VALUE!</v>
      </c>
      <c r="AR613" s="138" t="e">
        <f t="shared" si="2121"/>
        <v>#VALUE!</v>
      </c>
      <c r="AS613" s="146">
        <f t="shared" si="2122"/>
        <v>2.0809459616407356E-5</v>
      </c>
      <c r="AT613" s="146">
        <f t="shared" si="2123"/>
        <v>7.0296440892896358E-8</v>
      </c>
      <c r="AU613" s="138">
        <v>0.75</v>
      </c>
      <c r="AV613" s="138">
        <f t="shared" si="2124"/>
        <v>0.375</v>
      </c>
      <c r="AW613" s="138" t="str">
        <f t="shared" si="2125"/>
        <v>Out of range</v>
      </c>
      <c r="AX613" s="148">
        <f t="shared" si="2126"/>
        <v>212.53209283589999</v>
      </c>
      <c r="AY613" s="148" t="e">
        <f t="shared" si="2127"/>
        <v>#VALUE!</v>
      </c>
      <c r="AZ613" s="138" t="str">
        <f>Input!B613</f>
        <v>Hu1-13</v>
      </c>
      <c r="BA613" s="149">
        <f>Input!E613</f>
        <v>0</v>
      </c>
      <c r="BB613" s="138" t="e">
        <f t="shared" si="2128"/>
        <v>#VALUE!</v>
      </c>
      <c r="BC613" s="144" t="e">
        <f t="shared" si="2129"/>
        <v>#VALUE!</v>
      </c>
      <c r="BD613" s="138" t="e">
        <f t="shared" si="2130"/>
        <v>#VALUE!</v>
      </c>
      <c r="BE613" s="150" t="e">
        <f t="shared" si="2131"/>
        <v>#VALUE!</v>
      </c>
      <c r="BF613" s="151" t="e">
        <f t="shared" si="2132"/>
        <v>#VALUE!</v>
      </c>
      <c r="BG613" s="152"/>
      <c r="BH613" s="152"/>
      <c r="BI613" s="152"/>
      <c r="BJ613" s="152"/>
      <c r="BK613" s="152"/>
      <c r="BL613" s="152"/>
      <c r="BM613" s="156"/>
      <c r="BN613" s="152"/>
      <c r="BO613" s="152"/>
      <c r="BP613" s="152"/>
      <c r="BQ613" s="152"/>
      <c r="BR613" s="152"/>
      <c r="BS613" s="152"/>
      <c r="BT613" s="152"/>
      <c r="BU613" s="152"/>
      <c r="BV613" s="152"/>
      <c r="BW613" s="152"/>
      <c r="BX613" s="152"/>
      <c r="BY613" s="152"/>
      <c r="BZ613" s="152"/>
      <c r="CA613" s="152"/>
      <c r="CB613" s="152"/>
      <c r="CC613" s="152"/>
      <c r="CD613" s="152"/>
      <c r="CE613" s="152"/>
      <c r="CF613" s="152"/>
      <c r="CG613" s="152"/>
      <c r="CH613" s="152"/>
      <c r="CI613" s="152"/>
      <c r="CJ613" s="152"/>
      <c r="CK613" s="152"/>
      <c r="CL613" s="152"/>
      <c r="CM613" s="152"/>
      <c r="CN613" s="152"/>
      <c r="CO613" s="152"/>
      <c r="CP613" s="152"/>
      <c r="CQ613" s="152"/>
      <c r="CR613" s="152"/>
      <c r="CS613" s="152"/>
      <c r="CT613" s="152"/>
      <c r="CU613" s="152"/>
      <c r="CV613" s="152"/>
      <c r="CW613" s="152"/>
      <c r="CX613" s="152"/>
      <c r="CY613" s="152"/>
      <c r="CZ613" s="152"/>
      <c r="DA613" s="152"/>
      <c r="DB613" s="152"/>
      <c r="DC613" s="152"/>
      <c r="DD613" s="152"/>
      <c r="DE613" s="152"/>
    </row>
    <row r="614" spans="1:109" ht="15" customHeight="1" x14ac:dyDescent="0.2">
      <c r="A614" s="9">
        <f>Input!A614</f>
        <v>8865</v>
      </c>
      <c r="B614" s="9" t="str">
        <f>Input!B614</f>
        <v>AJ14</v>
      </c>
      <c r="C614" s="9">
        <f>Input!O614</f>
        <v>7.9591275027270481</v>
      </c>
      <c r="D614" s="9">
        <f>C614*Input!P614/100</f>
        <v>2.9945300249987584E-2</v>
      </c>
      <c r="E614" s="11">
        <f>Input!M614</f>
        <v>9.324940014251105</v>
      </c>
      <c r="F614" s="12">
        <f>E614*Input!N614/100</f>
        <v>5.1831970614388289E-4</v>
      </c>
      <c r="G614" s="13">
        <f t="shared" si="2107"/>
        <v>1285.7227291649424</v>
      </c>
      <c r="H614" s="12">
        <f>G614*Input!L614/100</f>
        <v>9.0209779072585677E-2</v>
      </c>
      <c r="I614" s="9">
        <v>0.3</v>
      </c>
      <c r="J614" s="21">
        <f>(((C614*$G$4*0.000000001*Input!G614*(234/233))-(I614*0.000000000000001))/Input!F614)*1000000000000</f>
        <v>144.83131132149677</v>
      </c>
      <c r="K614" s="9">
        <f>J614*Input!P614/100</f>
        <v>0.54491112268721009</v>
      </c>
      <c r="L614" s="14">
        <f t="shared" si="2108"/>
        <v>2.0029117589844549</v>
      </c>
      <c r="M614" s="22">
        <f>L614*Input!P614/100</f>
        <v>7.5357247357163192E-3</v>
      </c>
      <c r="N614" s="9">
        <v>5.0000000000000001E-3</v>
      </c>
      <c r="O614" s="21">
        <f>(((G614*$D$4*0.000000001*Input!G614*(238/236))-(N614*0.000000001))/Input!F614)*1000000</f>
        <v>2.3567921219459733</v>
      </c>
      <c r="P614" s="58">
        <f>O614*Input!N614/100</f>
        <v>1.3100049954448535E-4</v>
      </c>
      <c r="Q614" s="66">
        <f t="shared" si="2109"/>
        <v>1.7584006692066969</v>
      </c>
      <c r="R614" s="67">
        <f>Q614*Input!N614/100</f>
        <v>9.7739365267071764E-5</v>
      </c>
      <c r="S614" s="65">
        <f>Input!S614*0.0000028263/0.000000000155125</f>
        <v>1.1313365381386764</v>
      </c>
      <c r="T614" s="9">
        <f>S614*Input!T614/100</f>
        <v>3.3409879857569972E-4</v>
      </c>
      <c r="U614" s="9">
        <f>S614*1/((U613+U615)/2)</f>
        <v>1.130365659027865</v>
      </c>
      <c r="V614" s="9">
        <f>U614*Input!T614/100</f>
        <v>3.3381208499972168E-4</v>
      </c>
      <c r="W614" s="3">
        <v>3.0000000000000001E-3</v>
      </c>
      <c r="X614" s="21">
        <f>((($L$4*0.000000001*Input!G614/Input!W614*(232/229))-(W614*0.000000001))/Input!F614)*1000000000</f>
        <v>0.27371625081275408</v>
      </c>
      <c r="Y614" s="21">
        <f>X614*Input!X614/100</f>
        <v>3.800190283577415E-4</v>
      </c>
      <c r="Z614" s="21">
        <f t="shared" si="2110"/>
        <v>6.6833676623144194E-5</v>
      </c>
      <c r="AA614" s="21">
        <f>Z614*Input!X614/100</f>
        <v>9.2789773265151378E-8</v>
      </c>
      <c r="AB614" s="14">
        <v>0.05</v>
      </c>
      <c r="AC614" s="14">
        <v>0</v>
      </c>
      <c r="AD614" s="21">
        <f>(((Input!G614*$L$4*0.000000001*Input!U614*(230/229))-((AB614*0.000000000000001)+(Input!G614*AC614*0.000000000000001)))/Input!F614)*1000000000000</f>
        <v>46.184101106387416</v>
      </c>
      <c r="AE614" s="21">
        <f>AD614*Input!V614/100</f>
        <v>5.928753776509408E-2</v>
      </c>
      <c r="AF614" s="21">
        <f t="shared" si="2111"/>
        <v>2.1054649875023701</v>
      </c>
      <c r="AG614" s="21">
        <f>AF614*Input!V614/100</f>
        <v>2.7028313200701442E-3</v>
      </c>
      <c r="AH614" s="9">
        <f t="shared" si="2112"/>
        <v>31503.054954981442</v>
      </c>
      <c r="AI614" s="3">
        <f t="shared" si="2113"/>
        <v>59.569176934589933</v>
      </c>
      <c r="AJ614" s="22">
        <f t="shared" si="2114"/>
        <v>130.36565902786501</v>
      </c>
      <c r="AK614" s="3">
        <f t="shared" si="2115"/>
        <v>0.3338120849997217</v>
      </c>
      <c r="AL614" s="3">
        <f t="shared" si="2116"/>
        <v>1.1973749921582157</v>
      </c>
      <c r="AM614" s="3">
        <f t="shared" si="2117"/>
        <v>1.5385366107894653E-3</v>
      </c>
      <c r="AN614" s="9">
        <f>AL614*1/((AN613+AN615)/2)</f>
        <v>1.1899552807830289</v>
      </c>
      <c r="AO614" s="21">
        <f t="shared" si="2118"/>
        <v>1.52900284094545E-3</v>
      </c>
      <c r="AP614" s="58" t="str">
        <f t="shared" si="2119"/>
        <v>Out of range</v>
      </c>
      <c r="AQ614" s="58" t="e">
        <f t="shared" si="2120"/>
        <v>#VALUE!</v>
      </c>
      <c r="AR614" s="58" t="e">
        <f t="shared" si="2121"/>
        <v>#VALUE!</v>
      </c>
      <c r="AS614" s="67">
        <f t="shared" si="2122"/>
        <v>3.8008218373401914E-5</v>
      </c>
      <c r="AT614" s="67">
        <f t="shared" si="2123"/>
        <v>5.281168809955246E-8</v>
      </c>
      <c r="AU614" s="58">
        <v>0.75</v>
      </c>
      <c r="AV614" s="58">
        <f t="shared" si="2124"/>
        <v>0.375</v>
      </c>
      <c r="AW614" s="58" t="str">
        <f t="shared" si="2125"/>
        <v>Out of range</v>
      </c>
      <c r="AX614" s="57">
        <f t="shared" si="2126"/>
        <v>291.5970057623</v>
      </c>
      <c r="AY614" s="47" t="e">
        <f t="shared" si="2127"/>
        <v>#VALUE!</v>
      </c>
      <c r="AZ614" s="9" t="str">
        <f>Input!B614</f>
        <v>AJ14</v>
      </c>
      <c r="BA614" s="48">
        <f>Input!E614</f>
        <v>0</v>
      </c>
      <c r="BB614" s="58" t="e">
        <f t="shared" si="2128"/>
        <v>#VALUE!</v>
      </c>
      <c r="BC614" s="22" t="e">
        <f t="shared" si="2129"/>
        <v>#VALUE!</v>
      </c>
      <c r="BD614" s="9" t="e">
        <f t="shared" si="2130"/>
        <v>#VALUE!</v>
      </c>
      <c r="BE614" s="49" t="e">
        <f t="shared" si="2131"/>
        <v>#VALUE!</v>
      </c>
      <c r="BF614" s="89" t="e">
        <f t="shared" si="2132"/>
        <v>#VALUE!</v>
      </c>
      <c r="BG614" s="85"/>
      <c r="BH614" s="85"/>
      <c r="BI614" s="85"/>
      <c r="BJ614" s="85"/>
      <c r="BK614" s="85"/>
      <c r="BL614" s="85"/>
      <c r="BM614" s="90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s="155" customFormat="1" ht="15" customHeight="1" x14ac:dyDescent="0.2">
      <c r="A615" s="138">
        <f>Input!A615</f>
        <v>8717</v>
      </c>
      <c r="B615" s="138" t="str">
        <f>Input!B615</f>
        <v>Hu1-13</v>
      </c>
      <c r="C615" s="138">
        <f>Input!O615</f>
        <v>2.0794618775601976</v>
      </c>
      <c r="D615" s="138">
        <f>C615*Input!P615/100</f>
        <v>1.043549860960442E-2</v>
      </c>
      <c r="E615" s="139">
        <f>Input!M615</f>
        <v>2.7690376499858913</v>
      </c>
      <c r="F615" s="140">
        <f>E615*Input!N615/100</f>
        <v>2.3256094501193896E-4</v>
      </c>
      <c r="G615" s="141">
        <f t="shared" si="2107"/>
        <v>381.79491118005467</v>
      </c>
      <c r="H615" s="140">
        <f>G615*Input!L615/100</f>
        <v>2.90735624431087E-2</v>
      </c>
      <c r="I615" s="138">
        <v>0</v>
      </c>
      <c r="J615" s="142">
        <f>(((C615*$G$4*0.000000001*Input!G615*(234/233))-(I615*0.000000000000001))/Input!F615)*1000000000000</f>
        <v>741.51933610708829</v>
      </c>
      <c r="K615" s="138">
        <f>J615*Input!P615/100</f>
        <v>3.7212146490607183</v>
      </c>
      <c r="L615" s="143">
        <f t="shared" si="2108"/>
        <v>10.254673414551839</v>
      </c>
      <c r="M615" s="144">
        <f>L615*Input!P615/100</f>
        <v>5.1461693678683591E-2</v>
      </c>
      <c r="N615" s="138">
        <v>0</v>
      </c>
      <c r="O615" s="142">
        <f>(((G615*$D$4*0.000000001*Input!G615*(238/236))-(N615*0.000000001))/Input!F615)*1000000</f>
        <v>13.714459871921605</v>
      </c>
      <c r="P615" s="138">
        <f>O615*Input!N615/100</f>
        <v>1.1518253455884411E-3</v>
      </c>
      <c r="Q615" s="145">
        <f t="shared" si="2109"/>
        <v>10.232347262211427</v>
      </c>
      <c r="R615" s="146">
        <f>Q615*Input!N615/100</f>
        <v>8.5937594564752156E-4</v>
      </c>
      <c r="S615" s="144">
        <f>Input!S615*0.0000028263/0.000000000155125</f>
        <v>1.0012331391279454</v>
      </c>
      <c r="T615" s="138">
        <f>S615*Input!T615/100</f>
        <v>7.9393099276306542E-4</v>
      </c>
      <c r="U615" s="144">
        <f>S615</f>
        <v>1.0012331391279454</v>
      </c>
      <c r="V615" s="138">
        <f>U615*Input!T615/100</f>
        <v>7.9393099276306542E-4</v>
      </c>
      <c r="W615" s="147">
        <v>0</v>
      </c>
      <c r="X615" s="142">
        <f>((($L$4*0.000000001*Input!G615/Input!W615*(232/229))-(W615*0.000000001))/Input!F615)*1000000000</f>
        <v>0.87574881196079013</v>
      </c>
      <c r="Y615" s="142">
        <f>X615*Input!X615/100</f>
        <v>3.2094954788856518E-3</v>
      </c>
      <c r="Z615" s="142">
        <f t="shared" si="2110"/>
        <v>2.1383280213687223E-4</v>
      </c>
      <c r="AA615" s="142">
        <f>Z615*Input!X615/100</f>
        <v>7.8366696285791702E-7</v>
      </c>
      <c r="AB615" s="143">
        <v>0</v>
      </c>
      <c r="AC615" s="143">
        <v>0</v>
      </c>
      <c r="AD615" s="142">
        <f>(((Input!G615*$L$4*0.000000001*Input!U615*(230/229))-((AB615*0.000000000000001)+(Input!G615*AC615*0.000000000000001)))/Input!F615)*1000000000000</f>
        <v>226.03509268755073</v>
      </c>
      <c r="AE615" s="142">
        <f>AD615*Input!V615/100</f>
        <v>0.45849812551215657</v>
      </c>
      <c r="AF615" s="142">
        <f t="shared" si="2111"/>
        <v>10.304606178308216</v>
      </c>
      <c r="AG615" s="142">
        <f>AF615*Input!V615/100</f>
        <v>2.0902252657848126E-2</v>
      </c>
      <c r="AH615" s="138">
        <f t="shared" si="2112"/>
        <v>48190.016102919239</v>
      </c>
      <c r="AI615" s="147">
        <f t="shared" si="2113"/>
        <v>201.85662697189309</v>
      </c>
      <c r="AJ615" s="144">
        <f t="shared" si="2114"/>
        <v>1.2331391279454262</v>
      </c>
      <c r="AK615" s="147">
        <f t="shared" si="2115"/>
        <v>0.79393099276306545</v>
      </c>
      <c r="AL615" s="147">
        <f t="shared" si="2116"/>
        <v>1.0070618123334854</v>
      </c>
      <c r="AM615" s="147">
        <f t="shared" si="2117"/>
        <v>2.0445124708738166E-3</v>
      </c>
      <c r="AN615" s="138">
        <f>AF615/Q615</f>
        <v>1.0070618123334854</v>
      </c>
      <c r="AO615" s="142">
        <f t="shared" si="2118"/>
        <v>2.0445124708738166E-3</v>
      </c>
      <c r="AP615" s="138" t="str">
        <f t="shared" si="2119"/>
        <v>Out of range</v>
      </c>
      <c r="AQ615" s="138" t="e">
        <f t="shared" si="2120"/>
        <v>#VALUE!</v>
      </c>
      <c r="AR615" s="138" t="e">
        <f t="shared" si="2121"/>
        <v>#VALUE!</v>
      </c>
      <c r="AS615" s="146">
        <f t="shared" si="2122"/>
        <v>2.0897727242562178E-5</v>
      </c>
      <c r="AT615" s="146">
        <f t="shared" si="2123"/>
        <v>7.6607321435318996E-8</v>
      </c>
      <c r="AU615" s="138">
        <v>0.75</v>
      </c>
      <c r="AV615" s="138">
        <f t="shared" si="2124"/>
        <v>0.375</v>
      </c>
      <c r="AW615" s="138" t="str">
        <f t="shared" si="2125"/>
        <v>Out of range</v>
      </c>
      <c r="AX615" s="148">
        <f t="shared" si="2126"/>
        <v>78.121127680699999</v>
      </c>
      <c r="AY615" s="148" t="e">
        <f t="shared" si="2127"/>
        <v>#VALUE!</v>
      </c>
      <c r="AZ615" s="138" t="str">
        <f>Input!B615</f>
        <v>Hu1-13</v>
      </c>
      <c r="BA615" s="149">
        <f>Input!E615</f>
        <v>0</v>
      </c>
      <c r="BB615" s="138" t="e">
        <f t="shared" si="2128"/>
        <v>#VALUE!</v>
      </c>
      <c r="BC615" s="144" t="e">
        <f t="shared" si="2129"/>
        <v>#VALUE!</v>
      </c>
      <c r="BD615" s="138" t="e">
        <f t="shared" si="2130"/>
        <v>#VALUE!</v>
      </c>
      <c r="BE615" s="150" t="e">
        <f t="shared" si="2131"/>
        <v>#VALUE!</v>
      </c>
      <c r="BF615" s="151" t="e">
        <f t="shared" si="2132"/>
        <v>#VALUE!</v>
      </c>
      <c r="BG615" s="152"/>
      <c r="BH615" s="152"/>
      <c r="BI615" s="152"/>
      <c r="BJ615" s="152"/>
      <c r="BK615" s="152"/>
      <c r="BL615" s="152"/>
      <c r="BM615" s="156"/>
      <c r="BN615" s="152"/>
      <c r="BO615" s="152"/>
      <c r="BP615" s="152"/>
      <c r="BQ615" s="152"/>
      <c r="BR615" s="152"/>
      <c r="BS615" s="152"/>
      <c r="BT615" s="152"/>
      <c r="BU615" s="152"/>
      <c r="BV615" s="152"/>
      <c r="BW615" s="152"/>
      <c r="BX615" s="152"/>
      <c r="BY615" s="152"/>
      <c r="BZ615" s="152"/>
      <c r="CA615" s="152"/>
      <c r="CB615" s="152"/>
      <c r="CC615" s="152"/>
      <c r="CD615" s="152"/>
      <c r="CE615" s="152"/>
      <c r="CF615" s="152"/>
      <c r="CG615" s="152"/>
      <c r="CH615" s="152"/>
      <c r="CI615" s="152"/>
      <c r="CJ615" s="152"/>
      <c r="CK615" s="152"/>
      <c r="CL615" s="152"/>
      <c r="CM615" s="152"/>
      <c r="CN615" s="152"/>
      <c r="CO615" s="152"/>
      <c r="CP615" s="152"/>
      <c r="CQ615" s="152"/>
      <c r="CR615" s="152"/>
      <c r="CS615" s="152"/>
      <c r="CT615" s="152"/>
      <c r="CU615" s="152"/>
      <c r="CV615" s="152"/>
      <c r="CW615" s="152"/>
      <c r="CX615" s="152"/>
      <c r="CY615" s="152"/>
      <c r="CZ615" s="152"/>
      <c r="DA615" s="152"/>
      <c r="DB615" s="152"/>
      <c r="DC615" s="152"/>
      <c r="DD615" s="152"/>
      <c r="DE615" s="152"/>
    </row>
    <row r="616" spans="1:109" s="76" customFormat="1" ht="15" customHeight="1" x14ac:dyDescent="0.2">
      <c r="A616" s="58"/>
      <c r="B616" s="58"/>
      <c r="C616" s="58"/>
      <c r="D616" s="58"/>
      <c r="E616" s="60"/>
      <c r="F616" s="61"/>
      <c r="G616" s="59"/>
      <c r="H616" s="61"/>
      <c r="I616" s="58"/>
      <c r="J616" s="63"/>
      <c r="K616" s="58"/>
      <c r="L616" s="64"/>
      <c r="M616" s="65"/>
      <c r="N616" s="58"/>
      <c r="O616" s="63"/>
      <c r="P616" s="58"/>
      <c r="Q616" s="66"/>
      <c r="R616" s="67"/>
      <c r="S616" s="65"/>
      <c r="T616" s="58"/>
      <c r="U616" s="58"/>
      <c r="V616" s="58"/>
      <c r="W616" s="68"/>
      <c r="X616" s="63"/>
      <c r="Y616" s="63"/>
      <c r="Z616" s="63"/>
      <c r="AA616" s="63"/>
      <c r="AB616" s="64"/>
      <c r="AC616" s="64"/>
      <c r="AD616" s="63"/>
      <c r="AE616" s="63"/>
      <c r="AF616" s="63"/>
      <c r="AG616" s="63"/>
      <c r="AH616" s="58"/>
      <c r="AI616" s="68"/>
      <c r="AJ616" s="65"/>
      <c r="AK616" s="68"/>
      <c r="AL616" s="68"/>
      <c r="AM616" s="68"/>
      <c r="AN616" s="58"/>
      <c r="AO616" s="63"/>
      <c r="AP616" s="58"/>
      <c r="AQ616" s="58"/>
      <c r="AR616" s="58"/>
      <c r="AS616" s="67"/>
      <c r="AT616" s="67"/>
      <c r="AU616" s="58"/>
      <c r="AV616" s="58"/>
      <c r="AW616" s="58"/>
      <c r="AX616" s="57"/>
      <c r="AY616" s="57"/>
      <c r="AZ616" s="58"/>
      <c r="BA616" s="69"/>
      <c r="BB616" s="58"/>
      <c r="BC616" s="65"/>
      <c r="BD616" s="58"/>
      <c r="BE616" s="62"/>
      <c r="BF616" s="74"/>
      <c r="BG616" s="75"/>
      <c r="BH616" s="75"/>
      <c r="BI616" s="75"/>
      <c r="BJ616" s="75"/>
      <c r="BK616" s="75"/>
      <c r="BL616" s="75"/>
      <c r="BM616" s="103"/>
      <c r="BN616" s="75"/>
      <c r="BO616" s="75"/>
      <c r="BP616" s="75"/>
      <c r="BQ616" s="75"/>
      <c r="BR616" s="75"/>
      <c r="BS616" s="75"/>
      <c r="BT616" s="75"/>
      <c r="BU616" s="75"/>
      <c r="BV616" s="75"/>
      <c r="BW616" s="75"/>
      <c r="BX616" s="75"/>
      <c r="BY616" s="75"/>
      <c r="BZ616" s="75"/>
      <c r="CA616" s="75"/>
      <c r="CB616" s="75"/>
      <c r="CC616" s="75"/>
      <c r="CD616" s="75"/>
      <c r="CE616" s="75"/>
      <c r="CF616" s="75"/>
      <c r="CG616" s="75"/>
      <c r="CH616" s="75"/>
      <c r="CI616" s="75"/>
      <c r="CJ616" s="75"/>
      <c r="CK616" s="75"/>
      <c r="CL616" s="75"/>
      <c r="CM616" s="75"/>
      <c r="CN616" s="75"/>
      <c r="CO616" s="75"/>
      <c r="CP616" s="75"/>
      <c r="CQ616" s="75"/>
      <c r="CR616" s="75"/>
      <c r="CS616" s="75"/>
      <c r="CT616" s="75"/>
      <c r="CU616" s="75"/>
      <c r="CV616" s="75"/>
      <c r="CW616" s="75"/>
      <c r="CX616" s="75"/>
      <c r="CY616" s="75"/>
      <c r="CZ616" s="75"/>
      <c r="DA616" s="75"/>
      <c r="DB616" s="75"/>
      <c r="DC616" s="75"/>
      <c r="DD616" s="75"/>
      <c r="DE616" s="75"/>
    </row>
    <row r="617" spans="1:109" s="155" customFormat="1" ht="15" customHeight="1" x14ac:dyDescent="0.2">
      <c r="A617" s="138">
        <f>Input!A617</f>
        <v>8717</v>
      </c>
      <c r="B617" s="138" t="str">
        <f>Input!B617</f>
        <v>Hu1-13</v>
      </c>
      <c r="C617" s="138">
        <f>Input!O617</f>
        <v>2.115030737490414</v>
      </c>
      <c r="D617" s="138">
        <f>C617*Input!P617/100</f>
        <v>3.3958582037922735E-2</v>
      </c>
      <c r="E617" s="139">
        <f>Input!M617</f>
        <v>2.7683791774242854</v>
      </c>
      <c r="F617" s="140">
        <f>E617*Input!N617/100</f>
        <v>4.3764941226323003E-4</v>
      </c>
      <c r="G617" s="141">
        <f t="shared" ref="G617:G623" si="2133">E617*137.88</f>
        <v>381.70412098326045</v>
      </c>
      <c r="H617" s="140">
        <f>G617*Input!L617/100</f>
        <v>3.9799375047833707E-2</v>
      </c>
      <c r="I617" s="138">
        <v>0</v>
      </c>
      <c r="J617" s="142">
        <f>(((C617*$G$4*0.000000001*Input!G617*(234/233))-(I617*0.000000000000001))/Input!F617)*1000000000000</f>
        <v>754.20290471979365</v>
      </c>
      <c r="K617" s="138">
        <f>J617*Input!P617/100</f>
        <v>12.109356502098031</v>
      </c>
      <c r="L617" s="143">
        <f t="shared" ref="L617:L623" si="2134">(J617/234)*602200000000*0.0000028263/(365.2425*24*60)</f>
        <v>10.430077948892356</v>
      </c>
      <c r="M617" s="144">
        <f>L617*Input!P617/100</f>
        <v>0.16746359824049378</v>
      </c>
      <c r="N617" s="138">
        <v>0</v>
      </c>
      <c r="O617" s="142">
        <f>(((G617*$D$4*0.000000001*Input!G617*(238/236))-(N617*0.000000001))/Input!F617)*1000000</f>
        <v>13.711198596105096</v>
      </c>
      <c r="P617" s="138">
        <f>O617*Input!N617/100</f>
        <v>2.1675852989881616E-3</v>
      </c>
      <c r="Q617" s="145">
        <f t="shared" ref="Q617:Q623" si="2135">(O617/238.05)*602200000000000000*0.00000000015512/(365.2425*24*60)</f>
        <v>10.229914026999539</v>
      </c>
      <c r="R617" s="146">
        <f>Q617*Input!N617/100</f>
        <v>1.6172336137801951E-3</v>
      </c>
      <c r="S617" s="144">
        <f>Input!S617*0.0000028263/0.000000000155125</f>
        <v>1.0005518661143991</v>
      </c>
      <c r="T617" s="138">
        <f>S617*Input!T617/100</f>
        <v>2.9818346685797454E-3</v>
      </c>
      <c r="U617" s="144">
        <f>S617</f>
        <v>1.0005518661143991</v>
      </c>
      <c r="V617" s="138">
        <f>U617*Input!T617/100</f>
        <v>2.9818346685797454E-3</v>
      </c>
      <c r="W617" s="147">
        <v>0</v>
      </c>
      <c r="X617" s="142">
        <f>((($L$4*0.000000001*Input!G617/Input!W617*(232/229))-(W617*0.000000001))/Input!F617)*1000000000</f>
        <v>0.89518642399205783</v>
      </c>
      <c r="Y617" s="142">
        <f>X617*Input!X617/100</f>
        <v>6.4211469600616742E-3</v>
      </c>
      <c r="Z617" s="142">
        <f t="shared" ref="Z617:Z623" si="2136">(X617/232)*6.022E+23*0.000000001*0.000000000049475/(365.2425*24*60)</f>
        <v>2.1857891082777562E-4</v>
      </c>
      <c r="AA617" s="142">
        <f>Z617*Input!X617/100</f>
        <v>1.5678603597855898E-6</v>
      </c>
      <c r="AB617" s="143">
        <v>0</v>
      </c>
      <c r="AC617" s="143">
        <v>0</v>
      </c>
      <c r="AD617" s="142">
        <f>(((Input!G617*$L$4*0.000000001*Input!U617*(230/229))-((AB617*0.000000000000001)+(Input!G617*AC617*0.000000000000001)))/Input!F617)*1000000000000</f>
        <v>224.97092961559522</v>
      </c>
      <c r="AE617" s="142">
        <f>AD617*Input!V617/100</f>
        <v>0.62388472180015053</v>
      </c>
      <c r="AF617" s="142">
        <f t="shared" ref="AF617:AF623" si="2137">(AD617/230)*602200000000*0.0000091577/(365.2425*24*60)</f>
        <v>10.256092554889758</v>
      </c>
      <c r="AG617" s="142">
        <f>AF617*Input!V617/100</f>
        <v>2.8441983421134576E-2</v>
      </c>
      <c r="AH617" s="138">
        <f t="shared" ref="AH617:AH623" si="2138">AF617/Z617</f>
        <v>46921.693021751846</v>
      </c>
      <c r="AI617" s="147">
        <f t="shared" ref="AI617:AI623" si="2139">AH617*SQRT((AG617/AF617)^2+(AA617/Z617)^2)</f>
        <v>360.84596382283507</v>
      </c>
      <c r="AJ617" s="144">
        <f t="shared" ref="AJ617:AJ623" si="2140">(U617-1)*1000</f>
        <v>0.55186611439905775</v>
      </c>
      <c r="AK617" s="147">
        <f t="shared" ref="AK617:AK623" si="2141">V617*1000</f>
        <v>2.9818346685797454</v>
      </c>
      <c r="AL617" s="147">
        <f t="shared" ref="AL617:AL623" si="2142">AF617/Q617</f>
        <v>1.002559017389699</v>
      </c>
      <c r="AM617" s="147">
        <f t="shared" ref="AM617:AM623" si="2143">AL617*SQRT((R617/Q617)^2+(AG617/AF617)^2)</f>
        <v>2.7847897911629045E-3</v>
      </c>
      <c r="AN617" s="138">
        <f>AF617/Q617</f>
        <v>1.002559017389699</v>
      </c>
      <c r="AO617" s="142">
        <f t="shared" ref="AO617:AO623" si="2144">AN617*SQRT((R617/Q617)^2+(AG617/AF617)^2)</f>
        <v>2.7847897911629045E-3</v>
      </c>
      <c r="AP617" s="138" t="str">
        <f t="shared" ref="AP617:AP623" si="2145">ThU_Alter_Kombi(AN617,U617)</f>
        <v>Out of range</v>
      </c>
      <c r="AQ617" s="138" t="e">
        <f t="shared" ref="AQ617:AQ623" si="2146">Montealter(AN617,AO617,U617,V617)</f>
        <v>#VALUE!</v>
      </c>
      <c r="AR617" s="138" t="e">
        <f t="shared" ref="AR617:AR623" si="2147">(AQ617/AP617)*100</f>
        <v>#VALUE!</v>
      </c>
      <c r="AS617" s="146">
        <f t="shared" ref="AS617:AS623" si="2148">Z617/Q617</f>
        <v>2.13666420119354E-5</v>
      </c>
      <c r="AT617" s="146">
        <f t="shared" ref="AT617:AT623" si="2149">AS617*SQRT((Y617/X617)^2+(P617/O617)^2)</f>
        <v>1.532995385073415E-7</v>
      </c>
      <c r="AU617" s="138">
        <v>0.75</v>
      </c>
      <c r="AV617" s="138">
        <f t="shared" ref="AV617:AV623" si="2150">AU617/2</f>
        <v>0.375</v>
      </c>
      <c r="AW617" s="138" t="str">
        <f t="shared" ref="AW617:AW623" si="2151">marincorr_age(AN617,U617,AS617,AU617)</f>
        <v>Out of range</v>
      </c>
      <c r="AX617" s="148">
        <f t="shared" ref="AX617:AX623" si="2152">marincorr_age_error(AN617, AO617, U617, V617, AS617, AT617, AU617, AV617)</f>
        <v>290.6788651594</v>
      </c>
      <c r="AY617" s="148" t="e">
        <f t="shared" ref="AY617:AY623" si="2153">SQRT(((AU617*EXP(-0.0000091577*AW617*1000))/(0.0000091577*(EXP(-0.0000091577*AW617*1000)+(AJ617/1000)*EXP(-(0.0000091577-0.0000028263)*AW617*1000)-AS617*AU617*EXP(-0.0000091577*AW617*1000))))^2*AT617^2+((AS617*EXP(-0.0000091577*AW617*1000))/(0.0000091577*(EXP(-0.0000091577*AW617*1000)+(AJ617/1000)*EXP(-(0.0000091577-0.0000028263)*AW617*1000)-AS617*AU617*EXP(-0.0000091577*AW617*1000))))^2*AV617^2+((0.0000091577/(0.0000091577-0.0000028263))*(EXP(-(0.0000091577-0.0000028263)*AW617*1000)-1)/(0.0000091577*(EXP(-0.0000091577*AW617*1000)+(AJ617/1000)*EXP(-(0.0000091577-0.0000028263)*AW617*1000)-AS617*AU617*EXP(-0.0000091577*AW617*1000))))^2*T617^2+(1/(0.0000091577*(EXP(-0.0000091577*AW617*1000)+(AJ617/1000)*EXP(-(0.0000091577-0.0000028263)*AW617*1000)-AS617*AU617*EXP(-0.0000091577*AW617*1000))))^2*AO617^2)/1000</f>
        <v>#VALUE!</v>
      </c>
      <c r="AZ617" s="138" t="str">
        <f>Input!B617</f>
        <v>Hu1-13</v>
      </c>
      <c r="BA617" s="149">
        <f>Input!E617</f>
        <v>0</v>
      </c>
      <c r="BB617" s="138" t="e">
        <f t="shared" ref="BB617:BB623" si="2154">((U617-1)*EXP(0.0000028263*AW617*1000))*1000</f>
        <v>#VALUE!</v>
      </c>
      <c r="BC617" s="144" t="e">
        <f t="shared" ref="BC617:BC623" si="2155">SQRT((EXP(0.0000028263*AW617*1000)*V617)^2+((U617-1)*0.0000028263*EXP(0.0000028263*AW617*1000)*AX617*1000)^2)*1000</f>
        <v>#VALUE!</v>
      </c>
      <c r="BD617" s="138" t="e">
        <f t="shared" ref="BD617:BD623" si="2156">AW617*1000-58</f>
        <v>#VALUE!</v>
      </c>
      <c r="BE617" s="150" t="e">
        <f t="shared" ref="BE617:BE623" si="2157">AY617/2*1000</f>
        <v>#VALUE!</v>
      </c>
      <c r="BF617" s="151" t="e">
        <f t="shared" ref="BF617:BF623" si="2158">AY617/AW617*100</f>
        <v>#VALUE!</v>
      </c>
      <c r="BG617" s="152"/>
      <c r="BH617" s="152"/>
      <c r="BI617" s="152"/>
      <c r="BJ617" s="152"/>
      <c r="BK617" s="152"/>
      <c r="BL617" s="152"/>
      <c r="BM617" s="156"/>
      <c r="BN617" s="152"/>
      <c r="BO617" s="152"/>
      <c r="BP617" s="152"/>
      <c r="BQ617" s="152"/>
      <c r="BR617" s="152"/>
      <c r="BS617" s="152"/>
      <c r="BT617" s="152"/>
      <c r="BU617" s="152"/>
      <c r="BV617" s="152"/>
      <c r="BW617" s="152"/>
      <c r="BX617" s="152"/>
      <c r="BY617" s="152"/>
      <c r="BZ617" s="152"/>
      <c r="CA617" s="152"/>
      <c r="CB617" s="152"/>
      <c r="CC617" s="152"/>
      <c r="CD617" s="152"/>
      <c r="CE617" s="152"/>
      <c r="CF617" s="152"/>
      <c r="CG617" s="152"/>
      <c r="CH617" s="152"/>
      <c r="CI617" s="152"/>
      <c r="CJ617" s="152"/>
      <c r="CK617" s="152"/>
      <c r="CL617" s="152"/>
      <c r="CM617" s="152"/>
      <c r="CN617" s="152"/>
      <c r="CO617" s="152"/>
      <c r="CP617" s="152"/>
      <c r="CQ617" s="152"/>
      <c r="CR617" s="152"/>
      <c r="CS617" s="152"/>
      <c r="CT617" s="152"/>
      <c r="CU617" s="152"/>
      <c r="CV617" s="152"/>
      <c r="CW617" s="152"/>
      <c r="CX617" s="152"/>
      <c r="CY617" s="152"/>
      <c r="CZ617" s="152"/>
      <c r="DA617" s="152"/>
      <c r="DB617" s="152"/>
      <c r="DC617" s="152"/>
      <c r="DD617" s="152"/>
      <c r="DE617" s="152"/>
    </row>
    <row r="618" spans="1:109" ht="15" customHeight="1" x14ac:dyDescent="0.2">
      <c r="A618" s="9">
        <f>Input!A618</f>
        <v>8789</v>
      </c>
      <c r="B618" s="9" t="str">
        <f>Input!B618</f>
        <v>EH17-01 S Labyrinth</v>
      </c>
      <c r="C618" s="9">
        <f>Input!O618</f>
        <v>1.3018556119954692</v>
      </c>
      <c r="D618" s="9">
        <f>C618*Input!P618/100</f>
        <v>6.8728132266755067E-3</v>
      </c>
      <c r="E618" s="11">
        <f>Input!M618</f>
        <v>1.3250914421504054</v>
      </c>
      <c r="F618" s="12">
        <f>E618*Input!N618/100</f>
        <v>1.1989604148017786E-4</v>
      </c>
      <c r="G618" s="13">
        <f t="shared" si="2133"/>
        <v>182.7036080436979</v>
      </c>
      <c r="H618" s="12">
        <f>G618*Input!L618/100</f>
        <v>1.9773237016643564E-2</v>
      </c>
      <c r="I618" s="9">
        <v>0.3</v>
      </c>
      <c r="J618" s="21">
        <f>(((C618*$G$4*0.000000001*Input!G618*(234/233))-(I618*0.000000000000001))/Input!F618)*1000000000000</f>
        <v>35.482100858082653</v>
      </c>
      <c r="K618" s="9">
        <f>J618*Input!P618/100</f>
        <v>0.18731866256187676</v>
      </c>
      <c r="L618" s="14">
        <f t="shared" si="2134"/>
        <v>0.49069166324380226</v>
      </c>
      <c r="M618" s="22">
        <f>L618*Input!P618/100</f>
        <v>2.5904809429612425E-3</v>
      </c>
      <c r="N618" s="9">
        <v>5.0000000000000001E-3</v>
      </c>
      <c r="O618" s="21">
        <f>(((G618*$D$4*0.000000001*Input!G618*(238/236))-(N618*0.000000001))/Input!F618)*1000000</f>
        <v>0.50161007659526724</v>
      </c>
      <c r="P618" s="58">
        <f>O618*Input!N618/100</f>
        <v>4.5386348924525777E-5</v>
      </c>
      <c r="Q618" s="66">
        <f t="shared" si="2135"/>
        <v>0.37425086674070263</v>
      </c>
      <c r="R618" s="67">
        <f>Q618*Input!N618/100</f>
        <v>3.3862717707932089E-5</v>
      </c>
      <c r="S618" s="65">
        <f>Input!S618*0.0000028263/0.000000000155125</f>
        <v>1.3066813388494483</v>
      </c>
      <c r="T618" s="9">
        <f>S618*Input!T618/100</f>
        <v>2.0534225680821938E-3</v>
      </c>
      <c r="U618" s="9">
        <f>S618*1/((U617+U619)/2)</f>
        <v>1.3059606234346353</v>
      </c>
      <c r="V618" s="9">
        <f>U618*Input!T618/100</f>
        <v>2.0522899787859812E-3</v>
      </c>
      <c r="W618" s="3">
        <v>3.0000000000000001E-3</v>
      </c>
      <c r="X618" s="21">
        <f>((($L$4*0.000000001*Input!G618/Input!W618*(232/229))-(W618*0.000000001))/Input!F618)*1000000000</f>
        <v>38.699178665500042</v>
      </c>
      <c r="Y618" s="21">
        <f>X618*Input!X618/100</f>
        <v>5.8886657976621688E-2</v>
      </c>
      <c r="Z618" s="21">
        <f t="shared" si="2136"/>
        <v>9.4492321330261128E-3</v>
      </c>
      <c r="AA618" s="21">
        <f>Z618*Input!X618/100</f>
        <v>1.4378436957765918E-5</v>
      </c>
      <c r="AB618" s="14">
        <v>0.05</v>
      </c>
      <c r="AC618" s="14">
        <v>0</v>
      </c>
      <c r="AD618" s="21">
        <f>(((Input!G618*$L$4*0.000000001*Input!U618*(230/229))-((AB618*0.000000000000001)+(Input!G618*AC618*0.000000000000001)))/Input!F618)*1000000000000</f>
        <v>6.5698334465444317</v>
      </c>
      <c r="AE618" s="21">
        <f>AD618*Input!V618/100</f>
        <v>1.0908905712317826E-2</v>
      </c>
      <c r="AF618" s="21">
        <f t="shared" si="2137"/>
        <v>0.29950900773314471</v>
      </c>
      <c r="AG618" s="21">
        <f>AF618*Input!V618/100</f>
        <v>4.97320906524544E-4</v>
      </c>
      <c r="AH618" s="9">
        <f t="shared" si="2138"/>
        <v>31.69665042795674</v>
      </c>
      <c r="AI618" s="3">
        <f t="shared" si="2139"/>
        <v>7.1388077507785835E-2</v>
      </c>
      <c r="AJ618" s="22">
        <f t="shared" si="2140"/>
        <v>305.96062343463524</v>
      </c>
      <c r="AK618" s="3">
        <f t="shared" si="2141"/>
        <v>2.0522899787859812</v>
      </c>
      <c r="AL618" s="3">
        <f t="shared" si="2142"/>
        <v>0.80028941640543383</v>
      </c>
      <c r="AM618" s="3">
        <f t="shared" si="2143"/>
        <v>1.3308151520792706E-3</v>
      </c>
      <c r="AN618" s="9">
        <f>AL618*1/((AN617+AN619)/2)</f>
        <v>0.79824668924638265</v>
      </c>
      <c r="AO618" s="21">
        <f t="shared" si="2144"/>
        <v>1.3274182656540577E-3</v>
      </c>
      <c r="AP618" s="58">
        <f t="shared" si="2145"/>
        <v>98.240899999999996</v>
      </c>
      <c r="AQ618" s="58">
        <f t="shared" si="2146"/>
        <v>0.39300000000000002</v>
      </c>
      <c r="AR618" s="58">
        <f t="shared" si="2147"/>
        <v>0.40003705177782373</v>
      </c>
      <c r="AS618" s="67">
        <f t="shared" si="2148"/>
        <v>2.5248390779474012E-2</v>
      </c>
      <c r="AT618" s="67">
        <f t="shared" si="2149"/>
        <v>3.8487109704525824E-5</v>
      </c>
      <c r="AU618" s="58">
        <v>0.75</v>
      </c>
      <c r="AV618" s="58">
        <f t="shared" si="2150"/>
        <v>0.375</v>
      </c>
      <c r="AW618" s="58">
        <f t="shared" si="2151"/>
        <v>96.757099999999994</v>
      </c>
      <c r="AX618" s="57">
        <f t="shared" si="2152"/>
        <v>0.85769449009999998</v>
      </c>
      <c r="AY618" s="47">
        <f t="shared" si="2153"/>
        <v>0.83135069483948165</v>
      </c>
      <c r="AZ618" s="9" t="str">
        <f>Input!B618</f>
        <v>EH17-01 S Labyrinth</v>
      </c>
      <c r="BA618" s="48">
        <f>Input!E618</f>
        <v>0</v>
      </c>
      <c r="BB618" s="58">
        <f t="shared" si="2154"/>
        <v>402.18854811228272</v>
      </c>
      <c r="BC618" s="22">
        <f t="shared" si="2155"/>
        <v>2.868521327615372</v>
      </c>
      <c r="BD618" s="9">
        <f t="shared" si="2156"/>
        <v>96699.099999999991</v>
      </c>
      <c r="BE618" s="49">
        <f t="shared" si="2157"/>
        <v>415.67534741974083</v>
      </c>
      <c r="BF618" s="89">
        <f t="shared" si="2158"/>
        <v>0.85921415052691918</v>
      </c>
      <c r="BG618" s="85"/>
      <c r="BH618" s="85"/>
      <c r="BI618" s="85"/>
      <c r="BJ618" s="85"/>
      <c r="BK618" s="85"/>
      <c r="BL618" s="85"/>
      <c r="BM618" s="90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s="155" customFormat="1" ht="15" customHeight="1" x14ac:dyDescent="0.2">
      <c r="A619" s="138">
        <f>Input!A619</f>
        <v>8717</v>
      </c>
      <c r="B619" s="138" t="str">
        <f>Input!B619</f>
        <v>Hu1-13</v>
      </c>
      <c r="C619" s="138">
        <f>Input!O619</f>
        <v>2.115030737490414</v>
      </c>
      <c r="D619" s="138">
        <f>C619*Input!P619/100</f>
        <v>3.3958582037922735E-2</v>
      </c>
      <c r="E619" s="139">
        <f>Input!M619</f>
        <v>2.7683791774242854</v>
      </c>
      <c r="F619" s="140">
        <f>E619*Input!N619/100</f>
        <v>4.3764941226323003E-4</v>
      </c>
      <c r="G619" s="141">
        <f t="shared" si="2133"/>
        <v>381.70412098326045</v>
      </c>
      <c r="H619" s="140">
        <f>G619*Input!L619/100</f>
        <v>3.9799375047833707E-2</v>
      </c>
      <c r="I619" s="138">
        <v>0</v>
      </c>
      <c r="J619" s="142">
        <f>(((C619*$G$4*0.000000001*Input!G619*(234/233))-(I619*0.000000000000001))/Input!F619)*1000000000000</f>
        <v>754.20290471979365</v>
      </c>
      <c r="K619" s="138">
        <f>J619*Input!P619/100</f>
        <v>12.109356502098031</v>
      </c>
      <c r="L619" s="143">
        <f t="shared" si="2134"/>
        <v>10.430077948892356</v>
      </c>
      <c r="M619" s="144">
        <f>L619*Input!P619/100</f>
        <v>0.16746359824049378</v>
      </c>
      <c r="N619" s="138">
        <v>0</v>
      </c>
      <c r="O619" s="142">
        <f>(((G619*$D$4*0.000000001*Input!G619*(238/236))-(N619*0.000000001))/Input!F619)*1000000</f>
        <v>13.711198596105096</v>
      </c>
      <c r="P619" s="138">
        <f>O619*Input!N619/100</f>
        <v>2.1675852989881616E-3</v>
      </c>
      <c r="Q619" s="145">
        <f t="shared" si="2135"/>
        <v>10.229914026999539</v>
      </c>
      <c r="R619" s="146">
        <f>Q619*Input!N619/100</f>
        <v>1.6172336137801951E-3</v>
      </c>
      <c r="S619" s="144">
        <f>Input!S619*0.0000028263/0.000000000155125</f>
        <v>1.0005518661143991</v>
      </c>
      <c r="T619" s="138">
        <f>S619*Input!T619/100</f>
        <v>2.9818346685797454E-3</v>
      </c>
      <c r="U619" s="144">
        <f>S619</f>
        <v>1.0005518661143991</v>
      </c>
      <c r="V619" s="138">
        <f>U619*Input!T619/100</f>
        <v>2.9818346685797454E-3</v>
      </c>
      <c r="W619" s="147">
        <v>0</v>
      </c>
      <c r="X619" s="142">
        <f>((($L$4*0.000000001*Input!G619/Input!W619*(232/229))-(W619*0.000000001))/Input!F619)*1000000000</f>
        <v>0.89518642399205783</v>
      </c>
      <c r="Y619" s="142">
        <f>X619*Input!X619/100</f>
        <v>6.4211469600616742E-3</v>
      </c>
      <c r="Z619" s="142">
        <f t="shared" si="2136"/>
        <v>2.1857891082777562E-4</v>
      </c>
      <c r="AA619" s="142">
        <f>Z619*Input!X619/100</f>
        <v>1.5678603597855898E-6</v>
      </c>
      <c r="AB619" s="143">
        <v>0</v>
      </c>
      <c r="AC619" s="143">
        <v>0</v>
      </c>
      <c r="AD619" s="142">
        <f>(((Input!G619*$L$4*0.000000001*Input!U619*(230/229))-((AB619*0.000000000000001)+(Input!G619*AC619*0.000000000000001)))/Input!F619)*1000000000000</f>
        <v>224.97092961559522</v>
      </c>
      <c r="AE619" s="142">
        <f>AD619*Input!V619/100</f>
        <v>0.62388472180015053</v>
      </c>
      <c r="AF619" s="142">
        <f t="shared" si="2137"/>
        <v>10.256092554889758</v>
      </c>
      <c r="AG619" s="142">
        <f>AF619*Input!V619/100</f>
        <v>2.8441983421134576E-2</v>
      </c>
      <c r="AH619" s="138">
        <f t="shared" si="2138"/>
        <v>46921.693021751846</v>
      </c>
      <c r="AI619" s="147">
        <f t="shared" si="2139"/>
        <v>360.84596382283507</v>
      </c>
      <c r="AJ619" s="144">
        <f t="shared" si="2140"/>
        <v>0.55186611439905775</v>
      </c>
      <c r="AK619" s="147">
        <f t="shared" si="2141"/>
        <v>2.9818346685797454</v>
      </c>
      <c r="AL619" s="147">
        <f t="shared" si="2142"/>
        <v>1.002559017389699</v>
      </c>
      <c r="AM619" s="147">
        <f t="shared" si="2143"/>
        <v>2.7847897911629045E-3</v>
      </c>
      <c r="AN619" s="138">
        <f>AF619/Q619</f>
        <v>1.002559017389699</v>
      </c>
      <c r="AO619" s="142">
        <f t="shared" si="2144"/>
        <v>2.7847897911629045E-3</v>
      </c>
      <c r="AP619" s="138" t="str">
        <f t="shared" si="2145"/>
        <v>Out of range</v>
      </c>
      <c r="AQ619" s="138" t="e">
        <f t="shared" si="2146"/>
        <v>#VALUE!</v>
      </c>
      <c r="AR619" s="138" t="e">
        <f t="shared" si="2147"/>
        <v>#VALUE!</v>
      </c>
      <c r="AS619" s="146">
        <f t="shared" si="2148"/>
        <v>2.13666420119354E-5</v>
      </c>
      <c r="AT619" s="146">
        <f t="shared" si="2149"/>
        <v>1.532995385073415E-7</v>
      </c>
      <c r="AU619" s="138">
        <v>0.75</v>
      </c>
      <c r="AV619" s="138">
        <f t="shared" si="2150"/>
        <v>0.375</v>
      </c>
      <c r="AW619" s="138" t="str">
        <f t="shared" si="2151"/>
        <v>Out of range</v>
      </c>
      <c r="AX619" s="148">
        <f t="shared" si="2152"/>
        <v>327.3825741503</v>
      </c>
      <c r="AY619" s="148" t="e">
        <f t="shared" si="2153"/>
        <v>#VALUE!</v>
      </c>
      <c r="AZ619" s="138" t="str">
        <f>Input!B619</f>
        <v>Hu1-13</v>
      </c>
      <c r="BA619" s="149">
        <f>Input!E619</f>
        <v>0</v>
      </c>
      <c r="BB619" s="138" t="e">
        <f t="shared" si="2154"/>
        <v>#VALUE!</v>
      </c>
      <c r="BC619" s="144" t="e">
        <f t="shared" si="2155"/>
        <v>#VALUE!</v>
      </c>
      <c r="BD619" s="138" t="e">
        <f t="shared" si="2156"/>
        <v>#VALUE!</v>
      </c>
      <c r="BE619" s="150" t="e">
        <f t="shared" si="2157"/>
        <v>#VALUE!</v>
      </c>
      <c r="BF619" s="151" t="e">
        <f t="shared" si="2158"/>
        <v>#VALUE!</v>
      </c>
      <c r="BG619" s="152"/>
      <c r="BH619" s="152"/>
      <c r="BI619" s="152"/>
      <c r="BJ619" s="152"/>
      <c r="BK619" s="152"/>
      <c r="BL619" s="152"/>
      <c r="BM619" s="156"/>
      <c r="BN619" s="152"/>
      <c r="BO619" s="152"/>
      <c r="BP619" s="152"/>
      <c r="BQ619" s="152"/>
      <c r="BR619" s="152"/>
      <c r="BS619" s="152"/>
      <c r="BT619" s="152"/>
      <c r="BU619" s="152"/>
      <c r="BV619" s="152"/>
      <c r="BW619" s="152"/>
      <c r="BX619" s="152"/>
      <c r="BY619" s="152"/>
      <c r="BZ619" s="152"/>
      <c r="CA619" s="152"/>
      <c r="CB619" s="152"/>
      <c r="CC619" s="152"/>
      <c r="CD619" s="152"/>
      <c r="CE619" s="152"/>
      <c r="CF619" s="152"/>
      <c r="CG619" s="152"/>
      <c r="CH619" s="152"/>
      <c r="CI619" s="152"/>
      <c r="CJ619" s="152"/>
      <c r="CK619" s="152"/>
      <c r="CL619" s="152"/>
      <c r="CM619" s="152"/>
      <c r="CN619" s="152"/>
      <c r="CO619" s="152"/>
      <c r="CP619" s="152"/>
      <c r="CQ619" s="152"/>
      <c r="CR619" s="152"/>
      <c r="CS619" s="152"/>
      <c r="CT619" s="152"/>
      <c r="CU619" s="152"/>
      <c r="CV619" s="152"/>
      <c r="CW619" s="152"/>
      <c r="CX619" s="152"/>
      <c r="CY619" s="152"/>
      <c r="CZ619" s="152"/>
      <c r="DA619" s="152"/>
      <c r="DB619" s="152"/>
      <c r="DC619" s="152"/>
      <c r="DD619" s="152"/>
      <c r="DE619" s="152"/>
    </row>
    <row r="620" spans="1:109" ht="15" customHeight="1" x14ac:dyDescent="0.2">
      <c r="A620" s="9">
        <f>Input!A620</f>
        <v>8790</v>
      </c>
      <c r="B620" s="9" t="str">
        <f>Input!B620</f>
        <v>EH17-02 S Labyrinth</v>
      </c>
      <c r="C620" s="9">
        <f>Input!O620</f>
        <v>1.1074750025082492</v>
      </c>
      <c r="D620" s="9">
        <f>C620*Input!P620/100</f>
        <v>6.4020357189644266E-3</v>
      </c>
      <c r="E620" s="11">
        <f>Input!M620</f>
        <v>1.0571834303673637</v>
      </c>
      <c r="F620" s="12">
        <f>E620*Input!N620/100</f>
        <v>1.1038154008843606E-4</v>
      </c>
      <c r="G620" s="13">
        <f t="shared" si="2133"/>
        <v>145.7644513790521</v>
      </c>
      <c r="H620" s="12">
        <f>G620*Input!L620/100</f>
        <v>1.4255728443065798E-2</v>
      </c>
      <c r="I620" s="9">
        <v>0.3</v>
      </c>
      <c r="J620" s="21">
        <f>(((C620*$G$4*0.000000001*Input!G620*(234/233))-(I620*0.000000000000001))/Input!F620)*1000000000000</f>
        <v>33.984318211997461</v>
      </c>
      <c r="K620" s="9">
        <f>J620*Input!P620/100</f>
        <v>0.19645483517470222</v>
      </c>
      <c r="L620" s="14">
        <f t="shared" si="2134"/>
        <v>0.46997841797332585</v>
      </c>
      <c r="M620" s="22">
        <f>L620*Input!P620/100</f>
        <v>2.7168275691940177E-3</v>
      </c>
      <c r="N620" s="9">
        <v>5.0000000000000001E-3</v>
      </c>
      <c r="O620" s="21">
        <f>(((G620*$D$4*0.000000001*Input!G620*(238/236))-(N620*0.000000001))/Input!F620)*1000000</f>
        <v>0.45057379091845429</v>
      </c>
      <c r="P620" s="58">
        <f>O620*Input!N620/100</f>
        <v>4.7044843436281814E-5</v>
      </c>
      <c r="Q620" s="66">
        <f t="shared" si="2135"/>
        <v>0.33617273585581448</v>
      </c>
      <c r="R620" s="67">
        <f>Q620*Input!N620/100</f>
        <v>3.5100119102900901E-5</v>
      </c>
      <c r="S620" s="65">
        <f>Input!S620*0.0000028263/0.000000000155125</f>
        <v>1.4297080467998942</v>
      </c>
      <c r="T620" s="9">
        <f>S620*Input!T620/100</f>
        <v>3.4335333598069311E-3</v>
      </c>
      <c r="U620" s="9">
        <f>S620*1/((U619+U621)/2)</f>
        <v>1.427484442787885</v>
      </c>
      <c r="V620" s="9">
        <f>U620*Input!T620/100</f>
        <v>3.4281932355967313E-3</v>
      </c>
      <c r="W620" s="3">
        <v>3.0000000000000001E-3</v>
      </c>
      <c r="X620" s="21">
        <f>((($L$4*0.000000001*Input!G620/Input!W620*(232/229))-(W620*0.000000001))/Input!F620)*1000000000</f>
        <v>751.1214095307364</v>
      </c>
      <c r="Y620" s="21">
        <f>X620*Input!X620/100</f>
        <v>1.2633381414937424</v>
      </c>
      <c r="Z620" s="21">
        <f t="shared" si="2136"/>
        <v>0.18340235641923514</v>
      </c>
      <c r="AA620" s="21">
        <f>Z620*Input!X620/100</f>
        <v>3.0847102634047358E-4</v>
      </c>
      <c r="AB620" s="14">
        <v>0.05</v>
      </c>
      <c r="AC620" s="14">
        <v>0</v>
      </c>
      <c r="AD620" s="21">
        <f>(((Input!G620*$L$4*0.000000001*Input!U620*(230/229))-((AB620*0.000000000000001)+(Input!G620*AC620*0.000000000000001)))/Input!F620)*1000000000000</f>
        <v>7.3119408730135564</v>
      </c>
      <c r="AE620" s="21">
        <f>AD620*Input!V620/100</f>
        <v>1.8061516635263494E-2</v>
      </c>
      <c r="AF620" s="21">
        <f t="shared" si="2137"/>
        <v>0.3333405897270646</v>
      </c>
      <c r="AG620" s="21">
        <f>AF620*Input!V620/100</f>
        <v>8.2339787904802428E-4</v>
      </c>
      <c r="AH620" s="9">
        <f t="shared" si="2138"/>
        <v>1.8175371147636139</v>
      </c>
      <c r="AI620" s="3">
        <f t="shared" si="2139"/>
        <v>5.4315173030798506E-3</v>
      </c>
      <c r="AJ620" s="22">
        <f t="shared" si="2140"/>
        <v>427.48444278788497</v>
      </c>
      <c r="AK620" s="3">
        <f t="shared" si="2141"/>
        <v>3.4281932355967313</v>
      </c>
      <c r="AL620" s="3">
        <f t="shared" si="2142"/>
        <v>0.9915753247462501</v>
      </c>
      <c r="AM620" s="3">
        <f t="shared" si="2143"/>
        <v>2.4515168575522596E-3</v>
      </c>
      <c r="AN620" s="9">
        <f>AL620*1/((AN619+AN621)/2)</f>
        <v>0.98702104492691944</v>
      </c>
      <c r="AO620" s="21">
        <f t="shared" si="2144"/>
        <v>2.4402571040343349E-3</v>
      </c>
      <c r="AP620" s="58">
        <f t="shared" si="2145"/>
        <v>118.2047</v>
      </c>
      <c r="AQ620" s="58">
        <f t="shared" si="2146"/>
        <v>0.71130000000000004</v>
      </c>
      <c r="AR620" s="58">
        <f t="shared" si="2147"/>
        <v>0.60175272218448173</v>
      </c>
      <c r="AS620" s="67">
        <f t="shared" si="2148"/>
        <v>0.54555987698507757</v>
      </c>
      <c r="AT620" s="67">
        <f t="shared" si="2149"/>
        <v>9.1936315145690992E-4</v>
      </c>
      <c r="AU620" s="58">
        <v>0.75</v>
      </c>
      <c r="AV620" s="58">
        <f t="shared" si="2150"/>
        <v>0.375</v>
      </c>
      <c r="AW620" s="58">
        <f t="shared" si="2151"/>
        <v>85.201999999999998</v>
      </c>
      <c r="AX620" s="57">
        <f t="shared" si="2152"/>
        <v>20.7877228515</v>
      </c>
      <c r="AY620" s="47">
        <f t="shared" si="2153"/>
        <v>19.699652982492523</v>
      </c>
      <c r="AZ620" s="9" t="str">
        <f>Input!B620</f>
        <v>EH17-02 S Labyrinth</v>
      </c>
      <c r="BA620" s="48">
        <f>Input!E620</f>
        <v>0</v>
      </c>
      <c r="BB620" s="58">
        <f t="shared" si="2154"/>
        <v>543.87764766301245</v>
      </c>
      <c r="BC620" s="22">
        <f t="shared" si="2155"/>
        <v>32.25038198770298</v>
      </c>
      <c r="BD620" s="9">
        <f t="shared" si="2156"/>
        <v>85144</v>
      </c>
      <c r="BE620" s="49">
        <f t="shared" si="2157"/>
        <v>9849.8264912462619</v>
      </c>
      <c r="BF620" s="89">
        <f t="shared" si="2158"/>
        <v>23.121115680961154</v>
      </c>
      <c r="BG620" s="85"/>
      <c r="BH620" s="85"/>
      <c r="BI620" s="85"/>
      <c r="BJ620" s="85"/>
      <c r="BK620" s="85"/>
      <c r="BL620" s="85"/>
      <c r="BM620" s="90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  <c r="CM620" s="85"/>
      <c r="CN620" s="85"/>
      <c r="CO620" s="85"/>
      <c r="CP620" s="85"/>
      <c r="CQ620" s="85"/>
      <c r="CR620" s="85"/>
      <c r="CS620" s="85"/>
      <c r="CT620" s="85"/>
      <c r="CU620" s="85"/>
      <c r="CV620" s="85"/>
      <c r="CW620" s="85"/>
      <c r="CX620" s="85"/>
      <c r="CY620" s="85"/>
      <c r="CZ620" s="85"/>
      <c r="DA620" s="85"/>
      <c r="DB620" s="85"/>
      <c r="DC620" s="85"/>
      <c r="DD620" s="85"/>
      <c r="DE620" s="85"/>
    </row>
    <row r="621" spans="1:109" s="155" customFormat="1" ht="15" customHeight="1" x14ac:dyDescent="0.2">
      <c r="A621" s="138">
        <f>Input!A621</f>
        <v>8717</v>
      </c>
      <c r="B621" s="138" t="str">
        <f>Input!B621</f>
        <v>Hu1-13</v>
      </c>
      <c r="C621" s="138">
        <f>Input!O621</f>
        <v>2.1507641339726966</v>
      </c>
      <c r="D621" s="138">
        <f>C621*Input!P621/100</f>
        <v>3.5335694860339516E-2</v>
      </c>
      <c r="E621" s="139">
        <f>Input!M621</f>
        <v>2.769527553677201</v>
      </c>
      <c r="F621" s="140">
        <f>E621*Input!N621/100</f>
        <v>5.2581432351771272E-4</v>
      </c>
      <c r="G621" s="141">
        <f t="shared" si="2133"/>
        <v>381.86245910101246</v>
      </c>
      <c r="H621" s="140">
        <f>G621*Input!L621/100</f>
        <v>3.5882640010183174E-2</v>
      </c>
      <c r="I621" s="138">
        <v>0</v>
      </c>
      <c r="J621" s="142">
        <f>(((C621*$G$4*0.000000001*Input!G621*(234/233))-(I621*0.000000000000001))/Input!F621)*1000000000000</f>
        <v>766.94514574009179</v>
      </c>
      <c r="K621" s="138">
        <f>J621*Input!P621/100</f>
        <v>12.600423829103399</v>
      </c>
      <c r="L621" s="143">
        <f t="shared" si="2134"/>
        <v>10.606293879981431</v>
      </c>
      <c r="M621" s="144">
        <f>L621*Input!P621/100</f>
        <v>0.17425470242050636</v>
      </c>
      <c r="N621" s="138">
        <v>0</v>
      </c>
      <c r="O621" s="142">
        <f>(((G621*$D$4*0.000000001*Input!G621*(238/236))-(N621*0.000000001))/Input!F621)*1000000</f>
        <v>13.716886261651483</v>
      </c>
      <c r="P621" s="138">
        <f>O621*Input!N621/100</f>
        <v>2.6042475226012245E-3</v>
      </c>
      <c r="Q621" s="145">
        <f t="shared" si="2135"/>
        <v>10.23415758959883</v>
      </c>
      <c r="R621" s="146">
        <f>Q621*Input!N621/100</f>
        <v>1.9430269406793491E-3</v>
      </c>
      <c r="S621" s="144">
        <f>Input!S621*0.0000028263/0.000000000155125</f>
        <v>1.0025635499915255</v>
      </c>
      <c r="T621" s="138">
        <f>S621*Input!T621/100</f>
        <v>3.8187290496221903E-3</v>
      </c>
      <c r="U621" s="144">
        <f>S621</f>
        <v>1.0025635499915255</v>
      </c>
      <c r="V621" s="138">
        <f>U621*Input!T621/100</f>
        <v>3.8187290496221903E-3</v>
      </c>
      <c r="W621" s="147">
        <v>0</v>
      </c>
      <c r="X621" s="142">
        <f>((($L$4*0.000000001*Input!G621/Input!W621*(232/229))-(W621*0.000000001))/Input!F621)*1000000000</f>
        <v>0.7478732055723275</v>
      </c>
      <c r="Y621" s="142">
        <f>X621*Input!X621/100</f>
        <v>9.7757953983021485E-3</v>
      </c>
      <c r="Z621" s="142">
        <f t="shared" si="2136"/>
        <v>1.8260923795324085E-4</v>
      </c>
      <c r="AA621" s="142">
        <f>Z621*Input!X621/100</f>
        <v>2.3869695220657433E-6</v>
      </c>
      <c r="AB621" s="143">
        <v>0</v>
      </c>
      <c r="AC621" s="143">
        <v>0</v>
      </c>
      <c r="AD621" s="142">
        <f>(((Input!G621*$L$4*0.000000001*Input!U621*(230/229))-((AB621*0.000000000000001)+(Input!G621*AC621*0.000000000000001)))/Input!F621)*1000000000000</f>
        <v>225.98697193914938</v>
      </c>
      <c r="AE621" s="142">
        <f>AD621*Input!V621/100</f>
        <v>0.64596136483321343</v>
      </c>
      <c r="AF621" s="142">
        <f t="shared" si="2137"/>
        <v>10.302412424429624</v>
      </c>
      <c r="AG621" s="142">
        <f>AF621*Input!V621/100</f>
        <v>2.9448424985096797E-2</v>
      </c>
      <c r="AH621" s="138">
        <f t="shared" si="2138"/>
        <v>56417.805254012797</v>
      </c>
      <c r="AI621" s="147">
        <f t="shared" si="2139"/>
        <v>754.88951848085276</v>
      </c>
      <c r="AJ621" s="144">
        <f t="shared" si="2140"/>
        <v>2.5635499915255267</v>
      </c>
      <c r="AK621" s="147">
        <f t="shared" si="2141"/>
        <v>3.8187290496221902</v>
      </c>
      <c r="AL621" s="147">
        <f t="shared" si="2142"/>
        <v>1.0066693163783371</v>
      </c>
      <c r="AM621" s="147">
        <f t="shared" si="2143"/>
        <v>2.883804770995319E-3</v>
      </c>
      <c r="AN621" s="138">
        <f>AF621/Q621</f>
        <v>1.0066693163783371</v>
      </c>
      <c r="AO621" s="142">
        <f t="shared" si="2144"/>
        <v>2.883804770995319E-3</v>
      </c>
      <c r="AP621" s="138" t="str">
        <f t="shared" si="2145"/>
        <v>Out of range</v>
      </c>
      <c r="AQ621" s="138" t="e">
        <f t="shared" si="2146"/>
        <v>#VALUE!</v>
      </c>
      <c r="AR621" s="138" t="e">
        <f t="shared" si="2147"/>
        <v>#VALUE!</v>
      </c>
      <c r="AS621" s="146">
        <f t="shared" si="2148"/>
        <v>1.7843113744782482E-5</v>
      </c>
      <c r="AT621" s="146">
        <f t="shared" si="2149"/>
        <v>2.3326016512562894E-7</v>
      </c>
      <c r="AU621" s="138">
        <v>0.75</v>
      </c>
      <c r="AV621" s="138">
        <f t="shared" si="2150"/>
        <v>0.375</v>
      </c>
      <c r="AW621" s="138" t="str">
        <f t="shared" si="2151"/>
        <v>Out of range</v>
      </c>
      <c r="AX621" s="148">
        <f t="shared" si="2152"/>
        <v>271.3495366537</v>
      </c>
      <c r="AY621" s="148" t="e">
        <f t="shared" si="2153"/>
        <v>#VALUE!</v>
      </c>
      <c r="AZ621" s="138" t="str">
        <f>Input!B621</f>
        <v>Hu1-13</v>
      </c>
      <c r="BA621" s="149">
        <f>Input!E621</f>
        <v>0</v>
      </c>
      <c r="BB621" s="138" t="e">
        <f t="shared" si="2154"/>
        <v>#VALUE!</v>
      </c>
      <c r="BC621" s="144" t="e">
        <f t="shared" si="2155"/>
        <v>#VALUE!</v>
      </c>
      <c r="BD621" s="138" t="e">
        <f t="shared" si="2156"/>
        <v>#VALUE!</v>
      </c>
      <c r="BE621" s="150" t="e">
        <f t="shared" si="2157"/>
        <v>#VALUE!</v>
      </c>
      <c r="BF621" s="151" t="e">
        <f t="shared" si="2158"/>
        <v>#VALUE!</v>
      </c>
      <c r="BG621" s="152"/>
      <c r="BH621" s="152"/>
      <c r="BI621" s="152"/>
      <c r="BJ621" s="152"/>
      <c r="BK621" s="152"/>
      <c r="BL621" s="152"/>
      <c r="BM621" s="156"/>
      <c r="BN621" s="152"/>
      <c r="BO621" s="152"/>
      <c r="BP621" s="152"/>
      <c r="BQ621" s="152"/>
      <c r="BR621" s="152"/>
      <c r="BS621" s="152"/>
      <c r="BT621" s="152"/>
      <c r="BU621" s="152"/>
      <c r="BV621" s="152"/>
      <c r="BW621" s="152"/>
      <c r="BX621" s="152"/>
      <c r="BY621" s="152"/>
      <c r="BZ621" s="152"/>
      <c r="CA621" s="152"/>
      <c r="CB621" s="152"/>
      <c r="CC621" s="152"/>
      <c r="CD621" s="152"/>
      <c r="CE621" s="152"/>
      <c r="CF621" s="152"/>
      <c r="CG621" s="152"/>
      <c r="CH621" s="152"/>
      <c r="CI621" s="152"/>
      <c r="CJ621" s="152"/>
      <c r="CK621" s="152"/>
      <c r="CL621" s="152"/>
      <c r="CM621" s="152"/>
      <c r="CN621" s="152"/>
      <c r="CO621" s="152"/>
      <c r="CP621" s="152"/>
      <c r="CQ621" s="152"/>
      <c r="CR621" s="152"/>
      <c r="CS621" s="152"/>
      <c r="CT621" s="152"/>
      <c r="CU621" s="152"/>
      <c r="CV621" s="152"/>
      <c r="CW621" s="152"/>
      <c r="CX621" s="152"/>
      <c r="CY621" s="152"/>
      <c r="CZ621" s="152"/>
      <c r="DA621" s="152"/>
      <c r="DB621" s="152"/>
      <c r="DC621" s="152"/>
      <c r="DD621" s="152"/>
      <c r="DE621" s="152"/>
    </row>
    <row r="622" spans="1:109" ht="15" customHeight="1" x14ac:dyDescent="0.2">
      <c r="A622" s="9">
        <f>Input!A622</f>
        <v>8792</v>
      </c>
      <c r="B622" s="9" t="str">
        <f>Input!B622</f>
        <v>EH17-04 S Labyrinth</v>
      </c>
      <c r="C622" s="9">
        <f>Input!O622</f>
        <v>1.5958785957601063</v>
      </c>
      <c r="D622" s="9">
        <f>C622*Input!P622/100</f>
        <v>1.0242157905964283E-2</v>
      </c>
      <c r="E622" s="11">
        <f>Input!M622</f>
        <v>1.6344505487990975</v>
      </c>
      <c r="F622" s="12">
        <f>E622*Input!N622/100</f>
        <v>1.653627393723851E-4</v>
      </c>
      <c r="G622" s="13">
        <f t="shared" si="2133"/>
        <v>225.35804166841956</v>
      </c>
      <c r="H622" s="12">
        <f>G622*Input!L622/100</f>
        <v>1.918923411237769E-2</v>
      </c>
      <c r="I622" s="9">
        <v>0.3</v>
      </c>
      <c r="J622" s="21">
        <f>(((C622*$G$4*0.000000001*Input!G622*(234/233))-(I622*0.000000000000001))/Input!F622)*1000000000000</f>
        <v>30.300350942784554</v>
      </c>
      <c r="K622" s="9">
        <f>J622*Input!P622/100</f>
        <v>0.19446402739321147</v>
      </c>
      <c r="L622" s="14">
        <f t="shared" si="2134"/>
        <v>0.41903182848314846</v>
      </c>
      <c r="M622" s="22">
        <f>L622*Input!P622/100</f>
        <v>2.6892961446764673E-3</v>
      </c>
      <c r="N622" s="9">
        <v>5.0000000000000001E-3</v>
      </c>
      <c r="O622" s="21">
        <f>(((G622*$D$4*0.000000001*Input!G622*(238/236))-(N622*0.000000001))/Input!F622)*1000000</f>
        <v>0.43101702799827912</v>
      </c>
      <c r="P622" s="58">
        <f>O622*Input!N622/100</f>
        <v>4.3607410770737409E-5</v>
      </c>
      <c r="Q622" s="66">
        <f t="shared" si="2135"/>
        <v>0.32158145108100017</v>
      </c>
      <c r="R622" s="67">
        <f>Q622*Input!N622/100</f>
        <v>3.2535453410427584E-5</v>
      </c>
      <c r="S622" s="65">
        <f>Input!S622*0.0000028263/0.000000000155125</f>
        <v>1.3017443807534765</v>
      </c>
      <c r="T622" s="9">
        <f>S622*Input!T622/100</f>
        <v>2.5135330255299454E-3</v>
      </c>
      <c r="U622" s="9">
        <f>S622*1/((U621+U623)/2)</f>
        <v>1.2984158268715036</v>
      </c>
      <c r="V622" s="9">
        <f>U622*Input!T622/100</f>
        <v>2.5071059341337438E-3</v>
      </c>
      <c r="W622" s="3">
        <v>3.0000000000000001E-3</v>
      </c>
      <c r="X622" s="21">
        <f>((($L$4*0.000000001*Input!G622/Input!W622*(232/229))-(W622*0.000000001))/Input!F622)*1000000000</f>
        <v>397.61053270356678</v>
      </c>
      <c r="Y622" s="21">
        <f>X622*Input!X622/100</f>
        <v>0.783405339247217</v>
      </c>
      <c r="Z622" s="21">
        <f t="shared" si="2136"/>
        <v>9.7085115281829101E-2</v>
      </c>
      <c r="AA622" s="21">
        <f>Z622*Input!X622/100</f>
        <v>1.9128516831801279E-4</v>
      </c>
      <c r="AB622" s="14">
        <v>0.05</v>
      </c>
      <c r="AC622" s="14">
        <v>0</v>
      </c>
      <c r="AD622" s="21">
        <f>(((Input!G622*$L$4*0.000000001*Input!U622*(230/229))-((AB622*0.000000000000001)+(Input!G622*AC622*0.000000000000001)))/Input!F622)*1000000000000</f>
        <v>6.1100630799071967</v>
      </c>
      <c r="AE622" s="21">
        <f>AD622*Input!V622/100</f>
        <v>1.4876348645052251E-2</v>
      </c>
      <c r="AF622" s="21">
        <f t="shared" si="2137"/>
        <v>0.27854875548062341</v>
      </c>
      <c r="AG622" s="21">
        <f>AF622*Input!V622/100</f>
        <v>6.7819077266189211E-4</v>
      </c>
      <c r="AH622" s="9">
        <f t="shared" si="2138"/>
        <v>2.8691190680674596</v>
      </c>
      <c r="AI622" s="3">
        <f t="shared" si="2139"/>
        <v>8.9863089058224432E-3</v>
      </c>
      <c r="AJ622" s="22">
        <f t="shared" si="2140"/>
        <v>298.41582687150361</v>
      </c>
      <c r="AK622" s="3">
        <f t="shared" si="2141"/>
        <v>2.5071059341337438</v>
      </c>
      <c r="AL622" s="3">
        <f t="shared" si="2142"/>
        <v>0.86618414881915051</v>
      </c>
      <c r="AM622" s="3">
        <f t="shared" si="2143"/>
        <v>2.1107438009861155E-3</v>
      </c>
      <c r="AN622" s="9">
        <f>AL622*1/((AN621+AN623)/2)</f>
        <v>0.86044556511903458</v>
      </c>
      <c r="AO622" s="21">
        <f t="shared" si="2144"/>
        <v>2.0967598462023982E-3</v>
      </c>
      <c r="AP622" s="58">
        <f t="shared" si="2145"/>
        <v>111.9507</v>
      </c>
      <c r="AQ622" s="58">
        <f t="shared" si="2146"/>
        <v>0.59799999999999998</v>
      </c>
      <c r="AR622" s="58">
        <f t="shared" si="2147"/>
        <v>0.53416369884243686</v>
      </c>
      <c r="AS622" s="67">
        <f t="shared" si="2148"/>
        <v>0.30189898999297454</v>
      </c>
      <c r="AT622" s="67">
        <f t="shared" si="2149"/>
        <v>5.9561019588414354E-4</v>
      </c>
      <c r="AU622" s="58">
        <v>0.75</v>
      </c>
      <c r="AV622" s="58">
        <f t="shared" si="2150"/>
        <v>0.375</v>
      </c>
      <c r="AW622" s="58">
        <f t="shared" si="2151"/>
        <v>92.659300000000002</v>
      </c>
      <c r="AX622" s="57">
        <f t="shared" si="2152"/>
        <v>9.8507020668000003</v>
      </c>
      <c r="AY622" s="47">
        <f t="shared" si="2153"/>
        <v>10.661067443878499</v>
      </c>
      <c r="AZ622" s="9" t="str">
        <f>Input!B622</f>
        <v>EH17-04 S Labyrinth</v>
      </c>
      <c r="BA622" s="48">
        <f>Input!E622</f>
        <v>0</v>
      </c>
      <c r="BB622" s="58">
        <f t="shared" si="2154"/>
        <v>387.75390992400037</v>
      </c>
      <c r="BC622" s="22">
        <f t="shared" si="2155"/>
        <v>11.276285839014793</v>
      </c>
      <c r="BD622" s="9">
        <f t="shared" si="2156"/>
        <v>92601.3</v>
      </c>
      <c r="BE622" s="49">
        <f t="shared" si="2157"/>
        <v>5330.5337219392495</v>
      </c>
      <c r="BF622" s="89">
        <f t="shared" si="2158"/>
        <v>11.505663699033446</v>
      </c>
      <c r="BG622" s="85"/>
      <c r="BH622" s="85"/>
      <c r="BI622" s="85"/>
      <c r="BJ622" s="85"/>
      <c r="BK622" s="85"/>
      <c r="BL622" s="85"/>
      <c r="BM622" s="90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s="155" customFormat="1" ht="15" customHeight="1" x14ac:dyDescent="0.2">
      <c r="A623" s="138">
        <f>Input!A623</f>
        <v>8717</v>
      </c>
      <c r="B623" s="138" t="str">
        <f>Input!B623</f>
        <v>Hu1-13</v>
      </c>
      <c r="C623" s="138">
        <f>Input!O623</f>
        <v>2.1507641339726966</v>
      </c>
      <c r="D623" s="138">
        <f>C623*Input!P623/100</f>
        <v>3.5335694860339516E-2</v>
      </c>
      <c r="E623" s="139">
        <f>Input!M623</f>
        <v>2.769527553677201</v>
      </c>
      <c r="F623" s="140">
        <f>E623*Input!N623/100</f>
        <v>5.2581432351771272E-4</v>
      </c>
      <c r="G623" s="141">
        <f t="shared" si="2133"/>
        <v>381.86245910101246</v>
      </c>
      <c r="H623" s="140">
        <f>G623*Input!L623/100</f>
        <v>3.5882640010183174E-2</v>
      </c>
      <c r="I623" s="138">
        <v>0</v>
      </c>
      <c r="J623" s="142">
        <f>(((C623*$G$4*0.000000001*Input!G623*(234/233))-(I623*0.000000000000001))/Input!F623)*1000000000000</f>
        <v>766.94514574009179</v>
      </c>
      <c r="K623" s="138">
        <f>J623*Input!P623/100</f>
        <v>12.600423829103399</v>
      </c>
      <c r="L623" s="143">
        <f t="shared" si="2134"/>
        <v>10.606293879981431</v>
      </c>
      <c r="M623" s="144">
        <f>L623*Input!P623/100</f>
        <v>0.17425470242050636</v>
      </c>
      <c r="N623" s="138">
        <v>0</v>
      </c>
      <c r="O623" s="142">
        <f>(((G623*$D$4*0.000000001*Input!G623*(238/236))-(N623*0.000000001))/Input!F623)*1000000</f>
        <v>13.716886261651483</v>
      </c>
      <c r="P623" s="138">
        <f>O623*Input!N623/100</f>
        <v>2.6042475226012245E-3</v>
      </c>
      <c r="Q623" s="145">
        <f t="shared" si="2135"/>
        <v>10.23415758959883</v>
      </c>
      <c r="R623" s="146">
        <f>Q623*Input!N623/100</f>
        <v>1.9430269406793491E-3</v>
      </c>
      <c r="S623" s="144">
        <f>Input!S623*0.0000028263/0.000000000155125</f>
        <v>1.0025635499915255</v>
      </c>
      <c r="T623" s="138">
        <f>S623*Input!T623/100</f>
        <v>3.8187290496221903E-3</v>
      </c>
      <c r="U623" s="144">
        <f>S623</f>
        <v>1.0025635499915255</v>
      </c>
      <c r="V623" s="138">
        <f>U623*Input!T623/100</f>
        <v>3.8187290496221903E-3</v>
      </c>
      <c r="W623" s="147">
        <v>0</v>
      </c>
      <c r="X623" s="142">
        <f>((($L$4*0.000000001*Input!G623/Input!W623*(232/229))-(W623*0.000000001))/Input!F623)*1000000000</f>
        <v>0.7478732055723275</v>
      </c>
      <c r="Y623" s="142">
        <f>X623*Input!X623/100</f>
        <v>9.7757953983021485E-3</v>
      </c>
      <c r="Z623" s="142">
        <f t="shared" si="2136"/>
        <v>1.8260923795324085E-4</v>
      </c>
      <c r="AA623" s="142">
        <f>Z623*Input!X623/100</f>
        <v>2.3869695220657433E-6</v>
      </c>
      <c r="AB623" s="143">
        <v>0</v>
      </c>
      <c r="AC623" s="143">
        <v>0</v>
      </c>
      <c r="AD623" s="142">
        <f>(((Input!G623*$L$4*0.000000001*Input!U623*(230/229))-((AB623*0.000000000000001)+(Input!G623*AC623*0.000000000000001)))/Input!F623)*1000000000000</f>
        <v>225.98697193914938</v>
      </c>
      <c r="AE623" s="142">
        <f>AD623*Input!V623/100</f>
        <v>0.64596136483321343</v>
      </c>
      <c r="AF623" s="142">
        <f t="shared" si="2137"/>
        <v>10.302412424429624</v>
      </c>
      <c r="AG623" s="142">
        <f>AF623*Input!V623/100</f>
        <v>2.9448424985096797E-2</v>
      </c>
      <c r="AH623" s="138">
        <f t="shared" si="2138"/>
        <v>56417.805254012797</v>
      </c>
      <c r="AI623" s="147">
        <f t="shared" si="2139"/>
        <v>754.88951848085276</v>
      </c>
      <c r="AJ623" s="144">
        <f t="shared" si="2140"/>
        <v>2.5635499915255267</v>
      </c>
      <c r="AK623" s="147">
        <f t="shared" si="2141"/>
        <v>3.8187290496221902</v>
      </c>
      <c r="AL623" s="147">
        <f t="shared" si="2142"/>
        <v>1.0066693163783371</v>
      </c>
      <c r="AM623" s="147">
        <f t="shared" si="2143"/>
        <v>2.883804770995319E-3</v>
      </c>
      <c r="AN623" s="138">
        <f>AF623/Q623</f>
        <v>1.0066693163783371</v>
      </c>
      <c r="AO623" s="142">
        <f t="shared" si="2144"/>
        <v>2.883804770995319E-3</v>
      </c>
      <c r="AP623" s="138" t="str">
        <f t="shared" si="2145"/>
        <v>Out of range</v>
      </c>
      <c r="AQ623" s="138" t="e">
        <f t="shared" si="2146"/>
        <v>#VALUE!</v>
      </c>
      <c r="AR623" s="138" t="e">
        <f t="shared" si="2147"/>
        <v>#VALUE!</v>
      </c>
      <c r="AS623" s="146">
        <f t="shared" si="2148"/>
        <v>1.7843113744782482E-5</v>
      </c>
      <c r="AT623" s="146">
        <f t="shared" si="2149"/>
        <v>2.3326016512562894E-7</v>
      </c>
      <c r="AU623" s="138">
        <v>0.75</v>
      </c>
      <c r="AV623" s="138">
        <f t="shared" si="2150"/>
        <v>0.375</v>
      </c>
      <c r="AW623" s="138" t="str">
        <f t="shared" si="2151"/>
        <v>Out of range</v>
      </c>
      <c r="AX623" s="148">
        <f t="shared" si="2152"/>
        <v>277.21674161620001</v>
      </c>
      <c r="AY623" s="148" t="e">
        <f t="shared" si="2153"/>
        <v>#VALUE!</v>
      </c>
      <c r="AZ623" s="138" t="str">
        <f>Input!B623</f>
        <v>Hu1-13</v>
      </c>
      <c r="BA623" s="149">
        <f>Input!E623</f>
        <v>0</v>
      </c>
      <c r="BB623" s="138" t="e">
        <f t="shared" si="2154"/>
        <v>#VALUE!</v>
      </c>
      <c r="BC623" s="144" t="e">
        <f t="shared" si="2155"/>
        <v>#VALUE!</v>
      </c>
      <c r="BD623" s="138" t="e">
        <f t="shared" si="2156"/>
        <v>#VALUE!</v>
      </c>
      <c r="BE623" s="150" t="e">
        <f t="shared" si="2157"/>
        <v>#VALUE!</v>
      </c>
      <c r="BF623" s="151" t="e">
        <f t="shared" si="2158"/>
        <v>#VALUE!</v>
      </c>
      <c r="BG623" s="152"/>
      <c r="BH623" s="152"/>
      <c r="BI623" s="152"/>
      <c r="BJ623" s="152"/>
      <c r="BK623" s="152"/>
      <c r="BL623" s="152"/>
      <c r="BM623" s="156"/>
      <c r="BN623" s="152"/>
      <c r="BO623" s="152"/>
      <c r="BP623" s="152"/>
      <c r="BQ623" s="152"/>
      <c r="BR623" s="152"/>
      <c r="BS623" s="152"/>
      <c r="BT623" s="152"/>
      <c r="BU623" s="152"/>
      <c r="BV623" s="152"/>
      <c r="BW623" s="152"/>
      <c r="BX623" s="152"/>
      <c r="BY623" s="152"/>
      <c r="BZ623" s="152"/>
      <c r="CA623" s="152"/>
      <c r="CB623" s="152"/>
      <c r="CC623" s="152"/>
      <c r="CD623" s="152"/>
      <c r="CE623" s="152"/>
      <c r="CF623" s="152"/>
      <c r="CG623" s="152"/>
      <c r="CH623" s="152"/>
      <c r="CI623" s="152"/>
      <c r="CJ623" s="152"/>
      <c r="CK623" s="152"/>
      <c r="CL623" s="152"/>
      <c r="CM623" s="152"/>
      <c r="CN623" s="152"/>
      <c r="CO623" s="152"/>
      <c r="CP623" s="152"/>
      <c r="CQ623" s="152"/>
      <c r="CR623" s="152"/>
      <c r="CS623" s="152"/>
      <c r="CT623" s="152"/>
      <c r="CU623" s="152"/>
      <c r="CV623" s="152"/>
      <c r="CW623" s="152"/>
      <c r="CX623" s="152"/>
      <c r="CY623" s="152"/>
      <c r="CZ623" s="152"/>
      <c r="DA623" s="152"/>
      <c r="DB623" s="152"/>
      <c r="DC623" s="152"/>
      <c r="DD623" s="152"/>
      <c r="DE623" s="152"/>
    </row>
    <row r="624" spans="1:109" ht="15" customHeight="1" x14ac:dyDescent="0.2">
      <c r="A624" s="9">
        <f>Input!A624</f>
        <v>8795</v>
      </c>
      <c r="B624" s="9" t="str">
        <f>Input!B624</f>
        <v>EH17-07-s Dreikönig</v>
      </c>
      <c r="C624" s="9">
        <f>Input!O624</f>
        <v>1.6394645752610388</v>
      </c>
      <c r="D624" s="9">
        <f>C624*Input!P624/100</f>
        <v>8.8586930114305604E-3</v>
      </c>
      <c r="E624" s="11">
        <f>Input!M624</f>
        <v>1.0852951753598017</v>
      </c>
      <c r="F624" s="12">
        <f>E624*Input!N624/100</f>
        <v>9.5673803544596114E-5</v>
      </c>
      <c r="G624" s="13">
        <f t="shared" ref="G624:G625" si="2159">E624*137.88</f>
        <v>149.64049877860944</v>
      </c>
      <c r="H624" s="12">
        <f>G624*Input!L624/100</f>
        <v>1.1453263145896642E-2</v>
      </c>
      <c r="I624" s="9">
        <v>0.3</v>
      </c>
      <c r="J624" s="21">
        <f>(((C624*$G$4*0.000000001*Input!G624*(234/233))-(I624*0.000000000000001))/Input!F624)*1000000000000</f>
        <v>21.560957428414728</v>
      </c>
      <c r="K624" s="9">
        <f>J624*Input!P624/100</f>
        <v>0.11650261053090316</v>
      </c>
      <c r="L624" s="14">
        <f t="shared" ref="L624:L625" si="2160">(J624/234)*602200000000*0.0000028263/(365.2425*24*60)</f>
        <v>0.29817236876681757</v>
      </c>
      <c r="M624" s="22">
        <f>L624*Input!P624/100</f>
        <v>1.6111464189311508E-3</v>
      </c>
      <c r="N624" s="9">
        <v>5.0000000000000001E-3</v>
      </c>
      <c r="O624" s="21">
        <f>(((G624*$D$4*0.000000001*Input!G624*(238/236))-(N624*0.000000001))/Input!F624)*1000000</f>
        <v>0.1982330291663463</v>
      </c>
      <c r="P624" s="58">
        <f>O624*Input!N624/100</f>
        <v>1.7475160969202334E-5</v>
      </c>
      <c r="Q624" s="66">
        <f t="shared" ref="Q624:Q625" si="2161">(O624/238.05)*602200000000000000*0.00000000015512/(365.2425*24*60)</f>
        <v>0.14790150047563874</v>
      </c>
      <c r="R624" s="67">
        <f>Q624*Input!N624/100</f>
        <v>1.3038203266467192E-5</v>
      </c>
      <c r="S624" s="65">
        <f>Input!S624*0.0000028263/0.000000000155125</f>
        <v>1.9955085440454392</v>
      </c>
      <c r="T624" s="9">
        <f>S624*Input!T624/100</f>
        <v>3.0808200949706387E-3</v>
      </c>
      <c r="U624" s="9">
        <f>S624*1/((U623+U625)/2)</f>
        <v>1.9943206235131103</v>
      </c>
      <c r="V624" s="9">
        <f>U624*Input!T624/100</f>
        <v>3.0789860915742878E-3</v>
      </c>
      <c r="W624" s="3">
        <v>3.0000000000000001E-3</v>
      </c>
      <c r="X624" s="21">
        <f>((($L$4*0.000000001*Input!G624/Input!W624*(232/229))-(W624*0.000000001))/Input!F624)*1000000000</f>
        <v>39.042218266874528</v>
      </c>
      <c r="Y624" s="21">
        <f>X624*Input!X624/100</f>
        <v>6.9980130396321547E-2</v>
      </c>
      <c r="Z624" s="21">
        <f t="shared" ref="Z624:Z625" si="2162">(X624/232)*6.022E+23*0.000000001*0.000000000049475/(365.2425*24*60)</f>
        <v>9.5329925883118963E-3</v>
      </c>
      <c r="AA624" s="21">
        <f>Z624*Input!X624/100</f>
        <v>1.7087145505849835E-5</v>
      </c>
      <c r="AB624" s="14">
        <v>0.05</v>
      </c>
      <c r="AC624" s="14">
        <v>0</v>
      </c>
      <c r="AD624" s="21">
        <f>(((Input!G624*$L$4*0.000000001*Input!U624*(230/229))-((AB624*0.000000000000001)+(Input!G624*AC624*0.000000000000001)))/Input!F624)*1000000000000</f>
        <v>0.8402795318976688</v>
      </c>
      <c r="AE624" s="21">
        <f>AD624*Input!V624/100</f>
        <v>3.270049095721332E-3</v>
      </c>
      <c r="AF624" s="21">
        <f t="shared" ref="AF624:AF625" si="2163">(AD624/230)*602200000000*0.0000091577/(365.2425*24*60)</f>
        <v>3.8307103348185316E-2</v>
      </c>
      <c r="AG624" s="21">
        <f>AF624*Input!V624/100</f>
        <v>1.4907671067571857E-4</v>
      </c>
      <c r="AH624" s="9">
        <f t="shared" ref="AH624:AH625" si="2164">AF624/Z624</f>
        <v>4.0183712505087286</v>
      </c>
      <c r="AI624" s="3">
        <f t="shared" ref="AI624:AI625" si="2165">AH624*SQRT((AG624/AF624)^2+(AA624/Z624)^2)</f>
        <v>1.7216968060238071E-2</v>
      </c>
      <c r="AJ624" s="22">
        <f t="shared" ref="AJ624:AJ625" si="2166">(U624-1)*1000</f>
        <v>994.32062351311038</v>
      </c>
      <c r="AK624" s="3">
        <f t="shared" ref="AK624:AK625" si="2167">V624*1000</f>
        <v>3.0789860915742877</v>
      </c>
      <c r="AL624" s="3">
        <f t="shared" ref="AL624:AL625" si="2168">AF624/Q624</f>
        <v>0.25900415631344448</v>
      </c>
      <c r="AM624" s="3">
        <f t="shared" ref="AM624:AM625" si="2169">AL624*SQRT((R624/Q624)^2+(AG624/AF624)^2)</f>
        <v>1.00820446938707E-3</v>
      </c>
      <c r="AN624" s="9">
        <f>AL624*1/((AN623+AN625)/2)</f>
        <v>0.25686264693401917</v>
      </c>
      <c r="AO624" s="21">
        <f t="shared" ref="AO624:AO625" si="2170">AN624*SQRT((R624/Q624)^2+(AG624/AF624)^2)</f>
        <v>9.9986838954069864E-4</v>
      </c>
      <c r="AP624" s="58">
        <f t="shared" ref="AP624:AP625" si="2171">ThU_Alter_Kombi(AN624,U624)</f>
        <v>14.8902</v>
      </c>
      <c r="AQ624" s="58">
        <f t="shared" ref="AQ624:AQ625" si="2172">Montealter(AN624,AO624,U624,V624)</f>
        <v>6.6600000000000006E-2</v>
      </c>
      <c r="AR624" s="58">
        <f t="shared" ref="AR624:AR625" si="2173">(AQ624/AP624)*100</f>
        <v>0.44727404601684329</v>
      </c>
      <c r="AS624" s="67">
        <f t="shared" ref="AS624:AS625" si="2174">Z624/Q624</f>
        <v>6.4455009297773161E-2</v>
      </c>
      <c r="AT624" s="67">
        <f t="shared" ref="AT624:AT625" si="2175">AS624*SQRT((Y624/X624)^2+(P624/O624)^2)</f>
        <v>1.1567021721623229E-4</v>
      </c>
      <c r="AU624" s="58">
        <v>0.75</v>
      </c>
      <c r="AV624" s="58">
        <f t="shared" ref="AV624:AV625" si="2176">AU624/2</f>
        <v>0.375</v>
      </c>
      <c r="AW624" s="58">
        <f t="shared" ref="AW624:AW625" si="2177">marincorr_age(AN624,U624,AS624,AU624)</f>
        <v>12.262600000000001</v>
      </c>
      <c r="AX624" s="57">
        <f t="shared" ref="AX624:AX625" si="2178">marincorr_age_error(AN624, AO624, U624, V624, AS624, AT624, AU624, AV624)</f>
        <v>1.3428277877999999</v>
      </c>
      <c r="AY624" s="47">
        <f t="shared" ref="AY624:AY625" si="2179">SQRT(((AU624*EXP(-0.0000091577*AW624*1000))/(0.0000091577*(EXP(-0.0000091577*AW624*1000)+(AJ624/1000)*EXP(-(0.0000091577-0.0000028263)*AW624*1000)-AS624*AU624*EXP(-0.0000091577*AW624*1000))))^2*AT624^2+((AS624*EXP(-0.0000091577*AW624*1000))/(0.0000091577*(EXP(-0.0000091577*AW624*1000)+(AJ624/1000)*EXP(-(0.0000091577-0.0000028263)*AW624*1000)-AS624*AU624*EXP(-0.0000091577*AW624*1000))))^2*AV624^2+((0.0000091577/(0.0000091577-0.0000028263))*(EXP(-(0.0000091577-0.0000028263)*AW624*1000)-1)/(0.0000091577*(EXP(-0.0000091577*AW624*1000)+(AJ624/1000)*EXP(-(0.0000091577-0.0000028263)*AW624*1000)-AS624*AU624*EXP(-0.0000091577*AW624*1000))))^2*T624^2+(1/(0.0000091577*(EXP(-0.0000091577*AW624*1000)+(AJ624/1000)*EXP(-(0.0000091577-0.0000028263)*AW624*1000)-AS624*AU624*EXP(-0.0000091577*AW624*1000))))^2*AO624^2)/1000</f>
        <v>1.3339090136803051</v>
      </c>
      <c r="AZ624" s="9" t="str">
        <f>Input!B624</f>
        <v>EH17-07-s Dreikönig</v>
      </c>
      <c r="BA624" s="48">
        <f>Input!E624</f>
        <v>0</v>
      </c>
      <c r="BB624" s="58">
        <f t="shared" ref="BB624:BB625" si="2180">((U624-1)*EXP(0.0000028263*AW624*1000))*1000</f>
        <v>1029.3857044851595</v>
      </c>
      <c r="BC624" s="22">
        <f t="shared" ref="BC624:BC625" si="2181">SQRT((EXP(0.0000028263*AW624*1000)*V624)^2+((U624-1)*0.0000028263*EXP(0.0000028263*AW624*1000)*AX624*1000)^2)*1000</f>
        <v>5.0421582480197511</v>
      </c>
      <c r="BD624" s="9">
        <f t="shared" ref="BD624:BD625" si="2182">AW624*1000-58</f>
        <v>12204.6</v>
      </c>
      <c r="BE624" s="49">
        <f t="shared" ref="BE624:BE625" si="2183">AY624/2*1000</f>
        <v>666.95450684015259</v>
      </c>
      <c r="BF624" s="89">
        <f t="shared" ref="BF624:BF625" si="2184">AY624/AW624*100</f>
        <v>10.877864512259269</v>
      </c>
      <c r="BG624" s="85"/>
      <c r="BH624" s="85"/>
      <c r="BI624" s="85"/>
      <c r="BJ624" s="85"/>
      <c r="BK624" s="85"/>
      <c r="BL624" s="85"/>
      <c r="BM624" s="90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s="155" customFormat="1" ht="15" customHeight="1" x14ac:dyDescent="0.2">
      <c r="A625" s="138">
        <f>Input!A625</f>
        <v>8717</v>
      </c>
      <c r="B625" s="138" t="str">
        <f>Input!B625</f>
        <v>Hu1-13</v>
      </c>
      <c r="C625" s="138">
        <f>Input!O625</f>
        <v>2.1304884150200771</v>
      </c>
      <c r="D625" s="138">
        <f>C625*Input!P625/100</f>
        <v>3.4914117675178845E-2</v>
      </c>
      <c r="E625" s="139">
        <f>Input!M625</f>
        <v>2.7687046467846677</v>
      </c>
      <c r="F625" s="140">
        <f>E625*Input!N625/100</f>
        <v>4.9257287317933834E-4</v>
      </c>
      <c r="G625" s="141">
        <f t="shared" si="2159"/>
        <v>381.74899669866994</v>
      </c>
      <c r="H625" s="140">
        <f>G625*Input!L625/100</f>
        <v>3.7679454315134205E-2</v>
      </c>
      <c r="I625" s="138">
        <v>0</v>
      </c>
      <c r="J625" s="142">
        <f>(((C625*$G$4*0.000000001*Input!G625*(234/233))-(I625*0.000000000000001))/Input!F625)*1000000000000</f>
        <v>759.714987871326</v>
      </c>
      <c r="K625" s="138">
        <f>J625*Input!P625/100</f>
        <v>12.45009280460536</v>
      </c>
      <c r="L625" s="143">
        <f t="shared" si="2160"/>
        <v>10.506306052193841</v>
      </c>
      <c r="M625" s="144">
        <f>L625*Input!P625/100</f>
        <v>0.17217573362598293</v>
      </c>
      <c r="N625" s="138">
        <v>0</v>
      </c>
      <c r="O625" s="142">
        <f>(((G625*$D$4*0.000000001*Input!G625*(238/236))-(N625*0.000000001))/Input!F625)*1000000</f>
        <v>13.712810577250432</v>
      </c>
      <c r="P625" s="138">
        <f>O625*Input!N625/100</f>
        <v>2.4396096251163594E-3</v>
      </c>
      <c r="Q625" s="145">
        <f t="shared" si="2161"/>
        <v>10.23111672480997</v>
      </c>
      <c r="R625" s="146">
        <f>Q625*Input!N625/100</f>
        <v>1.8201907403974443E-3</v>
      </c>
      <c r="S625" s="144">
        <f>Input!S625*0.0000028263/0.000000000155125</f>
        <v>0.99862775347124078</v>
      </c>
      <c r="T625" s="138">
        <f>S625*Input!T625/100</f>
        <v>2.7868266842154322E-3</v>
      </c>
      <c r="U625" s="144">
        <f>S625</f>
        <v>0.99862775347124078</v>
      </c>
      <c r="V625" s="138">
        <f>U625*Input!T625/100</f>
        <v>2.7868266842154322E-3</v>
      </c>
      <c r="W625" s="147">
        <v>0</v>
      </c>
      <c r="X625" s="142">
        <f>((($L$4*0.000000001*Input!G625/Input!W625*(232/229))-(W625*0.000000001))/Input!F625)*1000000000</f>
        <v>0.92425097439256232</v>
      </c>
      <c r="Y625" s="142">
        <f>X625*Input!X625/100</f>
        <v>7.6762872219695135E-3</v>
      </c>
      <c r="Z625" s="142">
        <f t="shared" si="2162"/>
        <v>2.2567564241348338E-4</v>
      </c>
      <c r="AA625" s="142">
        <f>Z625*Input!X625/100</f>
        <v>1.8743296984965823E-6</v>
      </c>
      <c r="AB625" s="143">
        <v>0</v>
      </c>
      <c r="AC625" s="143">
        <v>0</v>
      </c>
      <c r="AD625" s="142">
        <f>(((Input!G625*$L$4*0.000000001*Input!U625*(230/229))-((AB625*0.000000000000001)+(Input!G625*AC625*0.000000000000001)))/Input!F625)*1000000000000</f>
        <v>226.66843753132156</v>
      </c>
      <c r="AE625" s="142">
        <f>AD625*Input!V625/100</f>
        <v>0.74543640188656524</v>
      </c>
      <c r="AF625" s="142">
        <f t="shared" si="2163"/>
        <v>10.333479434723944</v>
      </c>
      <c r="AG625" s="142">
        <f>AF625*Input!V625/100</f>
        <v>3.3983345068609408E-2</v>
      </c>
      <c r="AH625" s="138">
        <f t="shared" si="2164"/>
        <v>45789.077297898737</v>
      </c>
      <c r="AI625" s="147">
        <f t="shared" si="2165"/>
        <v>409.0254466719212</v>
      </c>
      <c r="AJ625" s="144">
        <f t="shared" si="2166"/>
        <v>-1.3722465287592245</v>
      </c>
      <c r="AK625" s="147">
        <f t="shared" si="2167"/>
        <v>2.7868266842154323</v>
      </c>
      <c r="AL625" s="147">
        <f t="shared" si="2168"/>
        <v>1.0100050378338221</v>
      </c>
      <c r="AM625" s="147">
        <f t="shared" si="2169"/>
        <v>3.3264242601888537E-3</v>
      </c>
      <c r="AN625" s="138">
        <f>AF625/Q625</f>
        <v>1.0100050378338221</v>
      </c>
      <c r="AO625" s="142">
        <f t="shared" si="2170"/>
        <v>3.3264242601888537E-3</v>
      </c>
      <c r="AP625" s="138" t="str">
        <f t="shared" si="2171"/>
        <v>Out of range</v>
      </c>
      <c r="AQ625" s="138" t="e">
        <f t="shared" si="2172"/>
        <v>#VALUE!</v>
      </c>
      <c r="AR625" s="138" t="e">
        <f t="shared" si="2173"/>
        <v>#VALUE!</v>
      </c>
      <c r="AS625" s="146">
        <f t="shared" si="2174"/>
        <v>2.2057772233819865E-5</v>
      </c>
      <c r="AT625" s="146">
        <f t="shared" si="2175"/>
        <v>1.8324096109361989E-7</v>
      </c>
      <c r="AU625" s="138">
        <v>0.75</v>
      </c>
      <c r="AV625" s="138">
        <f t="shared" si="2176"/>
        <v>0.375</v>
      </c>
      <c r="AW625" s="138" t="str">
        <f t="shared" si="2177"/>
        <v>Out of range</v>
      </c>
      <c r="AX625" s="148">
        <f t="shared" si="2178"/>
        <v>65.468764769200007</v>
      </c>
      <c r="AY625" s="148" t="e">
        <f t="shared" si="2179"/>
        <v>#VALUE!</v>
      </c>
      <c r="AZ625" s="138" t="str">
        <f>Input!B625</f>
        <v>Hu1-13</v>
      </c>
      <c r="BA625" s="149">
        <f>Input!E625</f>
        <v>0</v>
      </c>
      <c r="BB625" s="138" t="e">
        <f t="shared" si="2180"/>
        <v>#VALUE!</v>
      </c>
      <c r="BC625" s="144" t="e">
        <f t="shared" si="2181"/>
        <v>#VALUE!</v>
      </c>
      <c r="BD625" s="138" t="e">
        <f t="shared" si="2182"/>
        <v>#VALUE!</v>
      </c>
      <c r="BE625" s="150" t="e">
        <f t="shared" si="2183"/>
        <v>#VALUE!</v>
      </c>
      <c r="BF625" s="151" t="e">
        <f t="shared" si="2184"/>
        <v>#VALUE!</v>
      </c>
      <c r="BG625" s="152"/>
      <c r="BH625" s="152"/>
      <c r="BI625" s="152"/>
      <c r="BJ625" s="152"/>
      <c r="BK625" s="152"/>
      <c r="BL625" s="152"/>
      <c r="BM625" s="156"/>
      <c r="BN625" s="152"/>
      <c r="BO625" s="152"/>
      <c r="BP625" s="152"/>
      <c r="BQ625" s="152"/>
      <c r="BR625" s="152"/>
      <c r="BS625" s="152"/>
      <c r="BT625" s="152"/>
      <c r="BU625" s="152"/>
      <c r="BV625" s="152"/>
      <c r="BW625" s="152"/>
      <c r="BX625" s="152"/>
      <c r="BY625" s="152"/>
      <c r="BZ625" s="152"/>
      <c r="CA625" s="152"/>
      <c r="CB625" s="152"/>
      <c r="CC625" s="152"/>
      <c r="CD625" s="152"/>
      <c r="CE625" s="152"/>
      <c r="CF625" s="152"/>
      <c r="CG625" s="152"/>
      <c r="CH625" s="152"/>
      <c r="CI625" s="152"/>
      <c r="CJ625" s="152"/>
      <c r="CK625" s="152"/>
      <c r="CL625" s="152"/>
      <c r="CM625" s="152"/>
      <c r="CN625" s="152"/>
      <c r="CO625" s="152"/>
      <c r="CP625" s="152"/>
      <c r="CQ625" s="152"/>
      <c r="CR625" s="152"/>
      <c r="CS625" s="152"/>
      <c r="CT625" s="152"/>
      <c r="CU625" s="152"/>
      <c r="CV625" s="152"/>
      <c r="CW625" s="152"/>
      <c r="CX625" s="152"/>
      <c r="CY625" s="152"/>
      <c r="CZ625" s="152"/>
      <c r="DA625" s="152"/>
      <c r="DB625" s="152"/>
      <c r="DC625" s="152"/>
      <c r="DD625" s="152"/>
      <c r="DE625" s="152"/>
    </row>
    <row r="626" spans="1:109" x14ac:dyDescent="0.2">
      <c r="A626" s="85"/>
      <c r="B626" s="85"/>
      <c r="C626" s="85"/>
      <c r="D626" s="85"/>
      <c r="E626" s="86"/>
      <c r="F626" s="85"/>
      <c r="G626" s="87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  <c r="BB626" s="85"/>
      <c r="BC626" s="85"/>
      <c r="BD626" s="85"/>
      <c r="BE626" s="85"/>
      <c r="BF626" s="88"/>
      <c r="BG626" s="85"/>
      <c r="BH626" s="85"/>
      <c r="BI626" s="85"/>
      <c r="BJ626" s="85"/>
      <c r="BK626" s="85"/>
      <c r="BL626" s="85"/>
      <c r="BM626" s="85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s="155" customFormat="1" ht="15" customHeight="1" x14ac:dyDescent="0.2">
      <c r="A627" s="138">
        <f>Input!A627</f>
        <v>8717</v>
      </c>
      <c r="B627" s="138" t="str">
        <f>Input!B627</f>
        <v>Hu1-13</v>
      </c>
      <c r="C627" s="138">
        <f>Input!O627</f>
        <v>2.1283899693577939</v>
      </c>
      <c r="D627" s="138">
        <f>C627*Input!P627/100</f>
        <v>1.6416742888322088E-2</v>
      </c>
      <c r="E627" s="139">
        <f>Input!M627</f>
        <v>2.7688008734833875</v>
      </c>
      <c r="F627" s="140">
        <f>E627*Input!N627/100</f>
        <v>3.5294438064130184E-4</v>
      </c>
      <c r="G627" s="141">
        <f t="shared" ref="G627:G633" si="2185">E627*137.88</f>
        <v>381.76226443588945</v>
      </c>
      <c r="H627" s="140">
        <f>G627*Input!L627/100</f>
        <v>3.4330877999361034E-2</v>
      </c>
      <c r="I627" s="138">
        <v>0</v>
      </c>
      <c r="J627" s="142">
        <f>(((C627*$G$4*0.000000001*Input!G627*(234/233))-(I627*0.000000000000001))/Input!F627)*1000000000000</f>
        <v>758.96669907067792</v>
      </c>
      <c r="K627" s="138">
        <f>J627*Input!P627/100</f>
        <v>5.8540781242270974</v>
      </c>
      <c r="L627" s="143">
        <f t="shared" ref="L627:L633" si="2186">(J627/234)*602200000000*0.0000028263/(365.2425*24*60)</f>
        <v>10.49595776200535</v>
      </c>
      <c r="M627" s="144">
        <f>L627*Input!P627/100</f>
        <v>8.0957645180747523E-2</v>
      </c>
      <c r="N627" s="138">
        <v>0</v>
      </c>
      <c r="O627" s="142">
        <f>(((G627*$D$4*0.000000001*Input!G627*(238/236))-(N627*0.000000001))/Input!F627)*1000000</f>
        <v>13.713287167808241</v>
      </c>
      <c r="P627" s="138">
        <f>O627*Input!N627/100</f>
        <v>1.7480591299833073E-3</v>
      </c>
      <c r="Q627" s="145">
        <f t="shared" ref="Q627:Q633" si="2187">(O627/238.05)*602200000000000000*0.00000000015512/(365.2425*24*60)</f>
        <v>10.231472308634267</v>
      </c>
      <c r="R627" s="146">
        <f>Q627*Input!N627/100</f>
        <v>1.3042254831696976E-3</v>
      </c>
      <c r="S627" s="144">
        <f>Input!S627*0.0000028263/0.000000000155125</f>
        <v>0.99985097097626796</v>
      </c>
      <c r="T627" s="138">
        <f>S627*Input!T627/100</f>
        <v>1.1924843497662842E-3</v>
      </c>
      <c r="U627" s="144">
        <f>S627</f>
        <v>0.99985097097626796</v>
      </c>
      <c r="V627" s="138">
        <f>U627*Input!T627/100</f>
        <v>1.1924843497662842E-3</v>
      </c>
      <c r="W627" s="147">
        <v>0</v>
      </c>
      <c r="X627" s="142">
        <f>((($L$4*0.000000001*Input!G627/Input!W627*(232/229))-(W627*0.000000001))/Input!F627)*1000000000</f>
        <v>0.90600782742677288</v>
      </c>
      <c r="Y627" s="142">
        <f>X627*Input!X627/100</f>
        <v>3.152195311951299E-3</v>
      </c>
      <c r="Z627" s="142">
        <f t="shared" ref="Z627:Z633" si="2188">(X627/232)*6.022E+23*0.000000001*0.000000000049475/(365.2425*24*60)</f>
        <v>2.2122118791441839E-4</v>
      </c>
      <c r="AA627" s="142">
        <f>Z627*Input!X627/100</f>
        <v>7.6967590161850806E-7</v>
      </c>
      <c r="AB627" s="143">
        <v>0</v>
      </c>
      <c r="AC627" s="143">
        <v>0</v>
      </c>
      <c r="AD627" s="142">
        <f>(((Input!G627*$L$4*0.000000001*Input!U627*(230/229))-((AB627*0.000000000000001)+(Input!G627*AC627*0.000000000000001)))/Input!F627)*1000000000000</f>
        <v>225.10593541154077</v>
      </c>
      <c r="AE627" s="142">
        <f>AD627*Input!V627/100</f>
        <v>0.58042248702550592</v>
      </c>
      <c r="AF627" s="142">
        <f t="shared" ref="AF627:AF633" si="2189">(AD627/230)*602200000000*0.0000091577/(365.2425*24*60)</f>
        <v>10.262247269816838</v>
      </c>
      <c r="AG627" s="142">
        <f>AF627*Input!V627/100</f>
        <v>2.6460604301384496E-2</v>
      </c>
      <c r="AH627" s="138">
        <f t="shared" ref="AH627:AH633" si="2190">AF627/Z627</f>
        <v>46389.079484497161</v>
      </c>
      <c r="AI627" s="147">
        <f t="shared" ref="AI627:AI633" si="2191">AH627*SQRT((AG627/AF627)^2+(AA627/Z627)^2)</f>
        <v>200.88824025303035</v>
      </c>
      <c r="AJ627" s="144">
        <f t="shared" ref="AJ627:AJ633" si="2192">(U627-1)*1000</f>
        <v>-0.14902902373203908</v>
      </c>
      <c r="AK627" s="147">
        <f t="shared" ref="AK627:AK633" si="2193">V627*1000</f>
        <v>1.1924843497662843</v>
      </c>
      <c r="AL627" s="147">
        <f t="shared" ref="AL627:AL633" si="2194">AF627/Q627</f>
        <v>1.0030078722058995</v>
      </c>
      <c r="AM627" s="147">
        <f t="shared" ref="AM627:AM633" si="2195">AL627*SQRT((R627/Q627)^2+(AG627/AF627)^2)</f>
        <v>2.5893556293106151E-3</v>
      </c>
      <c r="AN627" s="138">
        <f>AF627/Q627</f>
        <v>1.0030078722058995</v>
      </c>
      <c r="AO627" s="142">
        <f t="shared" ref="AO627:AO633" si="2196">AN627*SQRT((R627/Q627)^2+(AG627/AF627)^2)</f>
        <v>2.5893556293106151E-3</v>
      </c>
      <c r="AP627" s="138" t="str">
        <f t="shared" ref="AP627:AP633" si="2197">ThU_Alter_Kombi(AN627,U627)</f>
        <v>Out of range</v>
      </c>
      <c r="AQ627" s="138" t="e">
        <f t="shared" ref="AQ627:AQ633" si="2198">Montealter(AN627,AO627,U627,V627)</f>
        <v>#VALUE!</v>
      </c>
      <c r="AR627" s="138" t="e">
        <f t="shared" ref="AR627:AR633" si="2199">(AQ627/AP627)*100</f>
        <v>#VALUE!</v>
      </c>
      <c r="AS627" s="146">
        <f t="shared" ref="AS627:AS633" si="2200">Z627/Q627</f>
        <v>2.1621637750779173E-5</v>
      </c>
      <c r="AT627" s="146">
        <f t="shared" ref="AT627:AT633" si="2201">AS627*SQRT((Y627/X627)^2+(P627/O627)^2)</f>
        <v>7.5276782611884699E-8</v>
      </c>
      <c r="AU627" s="138">
        <v>0.75</v>
      </c>
      <c r="AV627" s="138">
        <f t="shared" ref="AV627:AV633" si="2202">AU627/2</f>
        <v>0.375</v>
      </c>
      <c r="AW627" s="138" t="str">
        <f t="shared" ref="AW627:AW633" si="2203">marincorr_age(AN627,U627,AS627,AU627)</f>
        <v>Out of range</v>
      </c>
      <c r="AX627" s="148">
        <f t="shared" ref="AX627:AX633" si="2204">marincorr_age_error(AN627, AO627, U627, V627, AS627, AT627, AU627, AV627)</f>
        <v>217.37787278490001</v>
      </c>
      <c r="AY627" s="148" t="e">
        <f t="shared" ref="AY627:AY633" si="2205">SQRT(((AU627*EXP(-0.0000091577*AW627*1000))/(0.0000091577*(EXP(-0.0000091577*AW627*1000)+(AJ627/1000)*EXP(-(0.0000091577-0.0000028263)*AW627*1000)-AS627*AU627*EXP(-0.0000091577*AW627*1000))))^2*AT627^2+((AS627*EXP(-0.0000091577*AW627*1000))/(0.0000091577*(EXP(-0.0000091577*AW627*1000)+(AJ627/1000)*EXP(-(0.0000091577-0.0000028263)*AW627*1000)-AS627*AU627*EXP(-0.0000091577*AW627*1000))))^2*AV627^2+((0.0000091577/(0.0000091577-0.0000028263))*(EXP(-(0.0000091577-0.0000028263)*AW627*1000)-1)/(0.0000091577*(EXP(-0.0000091577*AW627*1000)+(AJ627/1000)*EXP(-(0.0000091577-0.0000028263)*AW627*1000)-AS627*AU627*EXP(-0.0000091577*AW627*1000))))^2*T627^2+(1/(0.0000091577*(EXP(-0.0000091577*AW627*1000)+(AJ627/1000)*EXP(-(0.0000091577-0.0000028263)*AW627*1000)-AS627*AU627*EXP(-0.0000091577*AW627*1000))))^2*AO627^2)/1000</f>
        <v>#VALUE!</v>
      </c>
      <c r="AZ627" s="138" t="str">
        <f>Input!B627</f>
        <v>Hu1-13</v>
      </c>
      <c r="BA627" s="149">
        <f>Input!E627</f>
        <v>0</v>
      </c>
      <c r="BB627" s="138" t="e">
        <f t="shared" ref="BB627:BB633" si="2206">((U627-1)*EXP(0.0000028263*AW627*1000))*1000</f>
        <v>#VALUE!</v>
      </c>
      <c r="BC627" s="144" t="e">
        <f t="shared" ref="BC627:BC633" si="2207">SQRT((EXP(0.0000028263*AW627*1000)*V627)^2+((U627-1)*0.0000028263*EXP(0.0000028263*AW627*1000)*AX627*1000)^2)*1000</f>
        <v>#VALUE!</v>
      </c>
      <c r="BD627" s="138" t="e">
        <f t="shared" ref="BD627:BD633" si="2208">AW627*1000-58</f>
        <v>#VALUE!</v>
      </c>
      <c r="BE627" s="150" t="e">
        <f t="shared" ref="BE627:BE633" si="2209">AY627/2*1000</f>
        <v>#VALUE!</v>
      </c>
      <c r="BF627" s="151" t="e">
        <f t="shared" ref="BF627:BF633" si="2210">AY627/AW627*100</f>
        <v>#VALUE!</v>
      </c>
      <c r="BG627" s="152"/>
      <c r="BH627" s="152"/>
      <c r="BI627" s="152"/>
      <c r="BJ627" s="152"/>
      <c r="BK627" s="152"/>
      <c r="BL627" s="152"/>
      <c r="BM627" s="156"/>
      <c r="BN627" s="152"/>
      <c r="BO627" s="152"/>
      <c r="BP627" s="152"/>
      <c r="BQ627" s="152"/>
      <c r="BR627" s="152"/>
      <c r="BS627" s="152"/>
      <c r="BT627" s="152"/>
      <c r="BU627" s="152"/>
      <c r="BV627" s="152"/>
      <c r="BW627" s="152"/>
      <c r="BX627" s="152"/>
      <c r="BY627" s="152"/>
      <c r="BZ627" s="152"/>
      <c r="CA627" s="152"/>
      <c r="CB627" s="152"/>
      <c r="CC627" s="152"/>
      <c r="CD627" s="152"/>
      <c r="CE627" s="152"/>
      <c r="CF627" s="152"/>
      <c r="CG627" s="152"/>
      <c r="CH627" s="152"/>
      <c r="CI627" s="152"/>
      <c r="CJ627" s="152"/>
      <c r="CK627" s="152"/>
      <c r="CL627" s="152"/>
      <c r="CM627" s="152"/>
      <c r="CN627" s="152"/>
      <c r="CO627" s="152"/>
      <c r="CP627" s="152"/>
      <c r="CQ627" s="152"/>
      <c r="CR627" s="152"/>
      <c r="CS627" s="152"/>
      <c r="CT627" s="152"/>
      <c r="CU627" s="152"/>
      <c r="CV627" s="152"/>
      <c r="CW627" s="152"/>
      <c r="CX627" s="152"/>
      <c r="CY627" s="152"/>
      <c r="CZ627" s="152"/>
      <c r="DA627" s="152"/>
      <c r="DB627" s="152"/>
      <c r="DC627" s="152"/>
      <c r="DD627" s="152"/>
      <c r="DE627" s="152"/>
    </row>
    <row r="628" spans="1:109" ht="15" customHeight="1" x14ac:dyDescent="0.2">
      <c r="A628" s="9">
        <f>Input!A628</f>
        <v>8871</v>
      </c>
      <c r="B628" s="9" t="str">
        <f>Input!B628</f>
        <v>RSC-pecarijaw</v>
      </c>
      <c r="C628" s="9">
        <f>Input!O628</f>
        <v>1.6396924975867804</v>
      </c>
      <c r="D628" s="9">
        <f>C628*Input!P628/100</f>
        <v>1.9126772143772199E-2</v>
      </c>
      <c r="E628" s="11">
        <f>Input!M628</f>
        <v>2.1792813632192898</v>
      </c>
      <c r="F628" s="12">
        <f>E628*Input!N628/100</f>
        <v>3.1279534813527472E-4</v>
      </c>
      <c r="G628" s="13">
        <f t="shared" si="2185"/>
        <v>300.47931436067569</v>
      </c>
      <c r="H628" s="12">
        <f>G628*Input!L628/100</f>
        <v>2.7699861103974821E-2</v>
      </c>
      <c r="I628" s="9">
        <v>0.3</v>
      </c>
      <c r="J628" s="21">
        <f>(((C628*$G$4*0.000000001*Input!G628*(234/233))-(I628*0.000000000000001))/Input!F628)*1000000000000</f>
        <v>47.389840979263539</v>
      </c>
      <c r="K628" s="9">
        <f>J628*Input!P628/100</f>
        <v>0.55279553432975337</v>
      </c>
      <c r="L628" s="14">
        <f t="shared" si="2186"/>
        <v>0.65536705348936564</v>
      </c>
      <c r="M628" s="22">
        <f>L628*Input!P628/100</f>
        <v>7.6447604176240061E-3</v>
      </c>
      <c r="N628" s="9">
        <v>5.0000000000000001E-3</v>
      </c>
      <c r="O628" s="21">
        <f>(((G628*$D$4*0.000000001*Input!G628*(238/236))-(N628*0.000000001))/Input!F628)*1000000</f>
        <v>0.87481558866458198</v>
      </c>
      <c r="P628" s="58">
        <f>O628*Input!N628/100</f>
        <v>1.2556352347559098E-4</v>
      </c>
      <c r="Q628" s="66">
        <f t="shared" si="2187"/>
        <v>0.65269919320254521</v>
      </c>
      <c r="R628" s="67">
        <f>Q628*Input!N628/100</f>
        <v>9.3682841881330479E-5</v>
      </c>
      <c r="S628" s="65">
        <f>Input!S628*0.0000028263/0.000000000155125</f>
        <v>0.98932146959678857</v>
      </c>
      <c r="T628" s="9">
        <f>S628*Input!T628/100</f>
        <v>2.6254603834306193E-3</v>
      </c>
      <c r="U628" s="9">
        <f>S628*1/((U627+U629)/2)</f>
        <v>0.98916026694314996</v>
      </c>
      <c r="V628" s="9">
        <f>U628*Input!T628/100</f>
        <v>2.6250325839803513E-3</v>
      </c>
      <c r="W628" s="3">
        <v>3.0000000000000001E-3</v>
      </c>
      <c r="X628" s="21">
        <f>((($L$4*0.000000001*Input!G628/Input!W628*(232/229))-(W628*0.000000001))/Input!F628)*1000000000</f>
        <v>3.0128223587426239</v>
      </c>
      <c r="Y628" s="21">
        <f>X628*Input!X628/100</f>
        <v>9.4885632265719628E-3</v>
      </c>
      <c r="Z628" s="21">
        <f t="shared" si="2188"/>
        <v>7.3564501431421967E-4</v>
      </c>
      <c r="AA628" s="21">
        <f>Z628*Input!X628/100</f>
        <v>2.3168356442847307E-6</v>
      </c>
      <c r="AB628" s="14">
        <v>0.05</v>
      </c>
      <c r="AC628" s="14">
        <v>0</v>
      </c>
      <c r="AD628" s="21">
        <f>(((Input!G628*$L$4*0.000000001*Input!U628*(230/229))-((AB628*0.000000000000001)+(Input!G628*AC628*0.000000000000001)))/Input!F628)*1000000000000</f>
        <v>4.7591711942967088E-2</v>
      </c>
      <c r="AE628" s="21">
        <f>AD628*Input!V628/100</f>
        <v>3.413401364365029E-3</v>
      </c>
      <c r="AF628" s="21">
        <f t="shared" si="2189"/>
        <v>2.1696358874755115E-3</v>
      </c>
      <c r="AG628" s="21">
        <f>AF628*Input!V628/100</f>
        <v>1.5561192897114613E-4</v>
      </c>
      <c r="AH628" s="9">
        <f t="shared" si="2190"/>
        <v>2.9492973448587585</v>
      </c>
      <c r="AI628" s="3">
        <f t="shared" si="2191"/>
        <v>0.21173511082586355</v>
      </c>
      <c r="AJ628" s="22">
        <f t="shared" si="2192"/>
        <v>-10.839733056850044</v>
      </c>
      <c r="AK628" s="3">
        <f t="shared" si="2193"/>
        <v>2.6250325839803512</v>
      </c>
      <c r="AL628" s="3">
        <f t="shared" si="2194"/>
        <v>3.3240977008565588E-3</v>
      </c>
      <c r="AM628" s="3">
        <f t="shared" si="2195"/>
        <v>2.3841341032673495E-4</v>
      </c>
      <c r="AN628" s="9">
        <f>AL628*1/((AN627+AN629)/2)</f>
        <v>3.3131550992545745E-3</v>
      </c>
      <c r="AO628" s="21">
        <f t="shared" si="2196"/>
        <v>2.376285769070964E-4</v>
      </c>
      <c r="AP628" s="58">
        <f t="shared" si="2197"/>
        <v>0.3664</v>
      </c>
      <c r="AQ628" s="58">
        <f t="shared" si="2198"/>
        <v>2.7300000000000001E-2</v>
      </c>
      <c r="AR628" s="58">
        <f t="shared" si="2199"/>
        <v>7.4508733624454146</v>
      </c>
      <c r="AS628" s="67">
        <f t="shared" si="2200"/>
        <v>1.1270812373839333E-3</v>
      </c>
      <c r="AT628" s="67">
        <f t="shared" si="2201"/>
        <v>3.5533067516661312E-6</v>
      </c>
      <c r="AU628" s="58">
        <v>0.75</v>
      </c>
      <c r="AV628" s="58">
        <f t="shared" si="2202"/>
        <v>0.375</v>
      </c>
      <c r="AW628" s="58">
        <f t="shared" si="2203"/>
        <v>0.27300000000000002</v>
      </c>
      <c r="AX628" s="57">
        <f t="shared" si="2204"/>
        <v>5.1444809799999998E-2</v>
      </c>
      <c r="AY628" s="47">
        <f t="shared" si="2205"/>
        <v>5.3611814610917088E-2</v>
      </c>
      <c r="AZ628" s="9" t="str">
        <f>Input!B628</f>
        <v>RSC-pecarijaw</v>
      </c>
      <c r="BA628" s="48">
        <f>Input!E628</f>
        <v>0</v>
      </c>
      <c r="BB628" s="58">
        <f t="shared" si="2206"/>
        <v>-10.848100004467282</v>
      </c>
      <c r="BC628" s="22">
        <f t="shared" si="2207"/>
        <v>2.6270592614554498</v>
      </c>
      <c r="BD628" s="9">
        <f t="shared" si="2208"/>
        <v>215</v>
      </c>
      <c r="BE628" s="49">
        <f t="shared" si="2209"/>
        <v>26.805907305458543</v>
      </c>
      <c r="BF628" s="89">
        <f t="shared" si="2210"/>
        <v>19.63802733000626</v>
      </c>
      <c r="BG628" s="85"/>
      <c r="BH628" s="85"/>
      <c r="BI628" s="85"/>
      <c r="BJ628" s="85"/>
      <c r="BK628" s="85"/>
      <c r="BL628" s="85"/>
      <c r="BM628" s="90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s="155" customFormat="1" ht="15" customHeight="1" x14ac:dyDescent="0.2">
      <c r="A629" s="138">
        <f>Input!A629</f>
        <v>8717</v>
      </c>
      <c r="B629" s="138" t="str">
        <f>Input!B629</f>
        <v>Hu1-13</v>
      </c>
      <c r="C629" s="138">
        <f>Input!O629</f>
        <v>2.1132887825257161</v>
      </c>
      <c r="D629" s="138">
        <f>C629*Input!P629/100</f>
        <v>1.7386608390023969E-2</v>
      </c>
      <c r="E629" s="139">
        <f>Input!M629</f>
        <v>2.7686456055142221</v>
      </c>
      <c r="F629" s="140">
        <f>E629*Input!N629/100</f>
        <v>3.42876849524388E-4</v>
      </c>
      <c r="G629" s="141">
        <f t="shared" si="2185"/>
        <v>381.74085608830092</v>
      </c>
      <c r="H629" s="140">
        <f>G629*Input!L629/100</f>
        <v>3.1430112775906113E-2</v>
      </c>
      <c r="I629" s="138">
        <v>0</v>
      </c>
      <c r="J629" s="142">
        <f>(((C629*$G$4*0.000000001*Input!G629*(234/233))-(I629*0.000000000000001))/Input!F629)*1000000000000</f>
        <v>753.58173762705212</v>
      </c>
      <c r="K629" s="138">
        <f>J629*Input!P629/100</f>
        <v>6.199924340835282</v>
      </c>
      <c r="L629" s="143">
        <f t="shared" si="2186"/>
        <v>10.421487659520578</v>
      </c>
      <c r="M629" s="144">
        <f>L629*Input!P629/100</f>
        <v>8.574044696390036E-2</v>
      </c>
      <c r="N629" s="138">
        <v>0</v>
      </c>
      <c r="O629" s="142">
        <f>(((G629*$D$4*0.000000001*Input!G629*(238/236))-(N629*0.000000001))/Input!F629)*1000000</f>
        <v>13.712518158281581</v>
      </c>
      <c r="P629" s="138">
        <f>O629*Input!N629/100</f>
        <v>1.6981967702162091E-3</v>
      </c>
      <c r="Q629" s="145">
        <f t="shared" si="2187"/>
        <v>10.230898551257146</v>
      </c>
      <c r="R629" s="146">
        <f>Q629*Input!N629/100</f>
        <v>1.2670232174432253E-3</v>
      </c>
      <c r="S629" s="144">
        <f>Input!S629*0.0000028263/0.000000000155125</f>
        <v>1.0004749674161764</v>
      </c>
      <c r="T629" s="138">
        <f>S629*Input!T629/100</f>
        <v>1.596588993694236E-3</v>
      </c>
      <c r="U629" s="144">
        <f>S629</f>
        <v>1.0004749674161764</v>
      </c>
      <c r="V629" s="138">
        <f>U629*Input!T629/100</f>
        <v>1.596588993694236E-3</v>
      </c>
      <c r="W629" s="147">
        <v>0</v>
      </c>
      <c r="X629" s="142">
        <f>((($L$4*0.000000001*Input!G629/Input!W629*(232/229))-(W629*0.000000001))/Input!F629)*1000000000</f>
        <v>0.91982321392626654</v>
      </c>
      <c r="Y629" s="142">
        <f>X629*Input!X629/100</f>
        <v>3.339626166982692E-3</v>
      </c>
      <c r="Z629" s="142">
        <f t="shared" si="2188"/>
        <v>2.24594509998837E-4</v>
      </c>
      <c r="AA629" s="142">
        <f>Z629*Input!X629/100</f>
        <v>8.1544115347027666E-7</v>
      </c>
      <c r="AB629" s="143">
        <v>0</v>
      </c>
      <c r="AC629" s="143">
        <v>0</v>
      </c>
      <c r="AD629" s="142">
        <f>(((Input!G629*$L$4*0.000000001*Input!U629*(230/229))-((AB629*0.000000000000001)+(Input!G629*AC629*0.000000000000001)))/Input!F629)*1000000000000</f>
        <v>225.22567457832363</v>
      </c>
      <c r="AE629" s="142">
        <f>AD629*Input!V629/100</f>
        <v>0.53592063435434911</v>
      </c>
      <c r="AF629" s="142">
        <f t="shared" si="2189"/>
        <v>10.267706001658629</v>
      </c>
      <c r="AG629" s="142">
        <f>AF629*Input!V629/100</f>
        <v>2.4431830536528198E-2</v>
      </c>
      <c r="AH629" s="138">
        <f t="shared" si="2190"/>
        <v>45716.638406307429</v>
      </c>
      <c r="AI629" s="147">
        <f t="shared" si="2191"/>
        <v>198.45503147182498</v>
      </c>
      <c r="AJ629" s="144">
        <f t="shared" si="2192"/>
        <v>0.47496741617636395</v>
      </c>
      <c r="AK629" s="147">
        <f t="shared" si="2193"/>
        <v>1.5965889936942359</v>
      </c>
      <c r="AL629" s="147">
        <f t="shared" si="2194"/>
        <v>1.0035976752400657</v>
      </c>
      <c r="AM629" s="147">
        <f t="shared" si="2195"/>
        <v>2.3912756506584772E-3</v>
      </c>
      <c r="AN629" s="138">
        <f>AF629/Q629</f>
        <v>1.0035976752400657</v>
      </c>
      <c r="AO629" s="142">
        <f t="shared" si="2196"/>
        <v>2.3912756506584772E-3</v>
      </c>
      <c r="AP629" s="138" t="str">
        <f t="shared" si="2197"/>
        <v>Out of range</v>
      </c>
      <c r="AQ629" s="138" t="e">
        <f t="shared" si="2198"/>
        <v>#VALUE!</v>
      </c>
      <c r="AR629" s="138" t="e">
        <f t="shared" si="2199"/>
        <v>#VALUE!</v>
      </c>
      <c r="AS629" s="146">
        <f t="shared" si="2200"/>
        <v>2.1952569353865736E-5</v>
      </c>
      <c r="AT629" s="146">
        <f t="shared" si="2201"/>
        <v>7.9750119846422055E-8</v>
      </c>
      <c r="AU629" s="138">
        <v>0.75</v>
      </c>
      <c r="AV629" s="138">
        <f t="shared" si="2202"/>
        <v>0.375</v>
      </c>
      <c r="AW629" s="138" t="str">
        <f t="shared" si="2203"/>
        <v>Out of range</v>
      </c>
      <c r="AX629" s="148">
        <f t="shared" si="2204"/>
        <v>291.73119135539997</v>
      </c>
      <c r="AY629" s="148" t="e">
        <f t="shared" si="2205"/>
        <v>#VALUE!</v>
      </c>
      <c r="AZ629" s="138" t="str">
        <f>Input!B629</f>
        <v>Hu1-13</v>
      </c>
      <c r="BA629" s="149">
        <f>Input!E629</f>
        <v>0</v>
      </c>
      <c r="BB629" s="138" t="e">
        <f t="shared" si="2206"/>
        <v>#VALUE!</v>
      </c>
      <c r="BC629" s="144" t="e">
        <f t="shared" si="2207"/>
        <v>#VALUE!</v>
      </c>
      <c r="BD629" s="138" t="e">
        <f t="shared" si="2208"/>
        <v>#VALUE!</v>
      </c>
      <c r="BE629" s="150" t="e">
        <f t="shared" si="2209"/>
        <v>#VALUE!</v>
      </c>
      <c r="BF629" s="151" t="e">
        <f t="shared" si="2210"/>
        <v>#VALUE!</v>
      </c>
      <c r="BG629" s="152"/>
      <c r="BH629" s="152"/>
      <c r="BI629" s="152"/>
      <c r="BJ629" s="152"/>
      <c r="BK629" s="152"/>
      <c r="BL629" s="152"/>
      <c r="BM629" s="156"/>
      <c r="BN629" s="152"/>
      <c r="BO629" s="152"/>
      <c r="BP629" s="152"/>
      <c r="BQ629" s="152"/>
      <c r="BR629" s="152"/>
      <c r="BS629" s="152"/>
      <c r="BT629" s="152"/>
      <c r="BU629" s="152"/>
      <c r="BV629" s="152"/>
      <c r="BW629" s="152"/>
      <c r="BX629" s="152"/>
      <c r="BY629" s="152"/>
      <c r="BZ629" s="152"/>
      <c r="CA629" s="152"/>
      <c r="CB629" s="152"/>
      <c r="CC629" s="152"/>
      <c r="CD629" s="152"/>
      <c r="CE629" s="152"/>
      <c r="CF629" s="152"/>
      <c r="CG629" s="152"/>
      <c r="CH629" s="152"/>
      <c r="CI629" s="152"/>
      <c r="CJ629" s="152"/>
      <c r="CK629" s="152"/>
      <c r="CL629" s="152"/>
      <c r="CM629" s="152"/>
      <c r="CN629" s="152"/>
      <c r="CO629" s="152"/>
      <c r="CP629" s="152"/>
      <c r="CQ629" s="152"/>
      <c r="CR629" s="152"/>
      <c r="CS629" s="152"/>
      <c r="CT629" s="152"/>
      <c r="CU629" s="152"/>
      <c r="CV629" s="152"/>
      <c r="CW629" s="152"/>
      <c r="CX629" s="152"/>
      <c r="CY629" s="152"/>
      <c r="CZ629" s="152"/>
      <c r="DA629" s="152"/>
      <c r="DB629" s="152"/>
      <c r="DC629" s="152"/>
      <c r="DD629" s="152"/>
      <c r="DE629" s="152"/>
    </row>
    <row r="630" spans="1:109" ht="15" customHeight="1" x14ac:dyDescent="0.2">
      <c r="A630" s="9">
        <f>Input!A630</f>
        <v>8866</v>
      </c>
      <c r="B630" s="9" t="str">
        <f>Input!B630</f>
        <v>Chanhol3-S1</v>
      </c>
      <c r="C630" s="9">
        <f>Input!O630</f>
        <v>1.1870296162534182</v>
      </c>
      <c r="D630" s="9">
        <f>C630*Input!P630/100</f>
        <v>5.4675314507711993E-3</v>
      </c>
      <c r="E630" s="11">
        <f>Input!M630</f>
        <v>1.6061776359770736</v>
      </c>
      <c r="F630" s="12">
        <f>E630*Input!N630/100</f>
        <v>1.5196252967710784E-4</v>
      </c>
      <c r="G630" s="13">
        <f t="shared" si="2185"/>
        <v>221.45977244851892</v>
      </c>
      <c r="H630" s="12">
        <f>G630*Input!L630/100</f>
        <v>1.9111435440174636E-2</v>
      </c>
      <c r="I630" s="9">
        <v>0.3</v>
      </c>
      <c r="J630" s="21">
        <f>(((C630*$G$4*0.000000001*Input!G630*(234/233))-(I630*0.000000000000001))/Input!F630)*1000000000000</f>
        <v>37.774824776691169</v>
      </c>
      <c r="K630" s="9">
        <f>J630*Input!P630/100</f>
        <v>0.17399316721836289</v>
      </c>
      <c r="L630" s="14">
        <f t="shared" si="2186"/>
        <v>0.52239836847753662</v>
      </c>
      <c r="M630" s="22">
        <f>L630*Input!P630/100</f>
        <v>2.4061990285444727E-3</v>
      </c>
      <c r="N630" s="9">
        <v>5.0000000000000001E-3</v>
      </c>
      <c r="O630" s="21">
        <f>(((G630*$D$4*0.000000001*Input!G630*(238/236))-(N630*0.000000001))/Input!F630)*1000000</f>
        <v>0.70993046835273232</v>
      </c>
      <c r="P630" s="58">
        <f>O630*Input!N630/100</f>
        <v>6.7167433694286012E-5</v>
      </c>
      <c r="Q630" s="66">
        <f t="shared" si="2187"/>
        <v>0.52967854017219296</v>
      </c>
      <c r="R630" s="67">
        <f>Q630*Input!N630/100</f>
        <v>5.0113567190393224E-5</v>
      </c>
      <c r="S630" s="65">
        <f>Input!S630*0.0000028263/0.000000000155125</f>
        <v>0.97077295482513593</v>
      </c>
      <c r="T630" s="9">
        <f>S630*Input!T630/100</f>
        <v>1.6599308961756645E-3</v>
      </c>
      <c r="U630" s="9">
        <f>S630*1/((U629+U631)/2)</f>
        <v>0.97099908076832286</v>
      </c>
      <c r="V630" s="9">
        <f>U630*Input!T630/100</f>
        <v>1.6603175503749365E-3</v>
      </c>
      <c r="W630" s="3">
        <v>3.0000000000000001E-3</v>
      </c>
      <c r="X630" s="21">
        <f>((($L$4*0.000000001*Input!G630/Input!W630*(232/229))-(W630*0.000000001))/Input!F630)*1000000000</f>
        <v>63.063715126550733</v>
      </c>
      <c r="Y630" s="21">
        <f>X630*Input!X630/100</f>
        <v>0.11028549175915613</v>
      </c>
      <c r="Z630" s="21">
        <f t="shared" si="2188"/>
        <v>1.5398354795913293E-2</v>
      </c>
      <c r="AA630" s="21">
        <f>Z630*Input!X630/100</f>
        <v>2.6928561495963701E-5</v>
      </c>
      <c r="AB630" s="14">
        <v>0.05</v>
      </c>
      <c r="AC630" s="14">
        <v>0</v>
      </c>
      <c r="AD630" s="21">
        <f>(((Input!G630*$L$4*0.000000001*Input!U630*(230/229))-((AB630*0.000000000000001)+(Input!G630*AC630*0.000000000000001)))/Input!F630)*1000000000000</f>
        <v>3.1402767375178593</v>
      </c>
      <c r="AE630" s="21">
        <f>AD630*Input!V630/100</f>
        <v>1.1869446636145113E-2</v>
      </c>
      <c r="AF630" s="21">
        <f t="shared" si="2189"/>
        <v>0.14316058044913638</v>
      </c>
      <c r="AG630" s="21">
        <f>AF630*Input!V630/100</f>
        <v>5.4111054918799806E-4</v>
      </c>
      <c r="AH630" s="9">
        <f t="shared" si="2190"/>
        <v>9.2971348138523897</v>
      </c>
      <c r="AI630" s="3">
        <f t="shared" si="2191"/>
        <v>3.8719813473785468E-2</v>
      </c>
      <c r="AJ630" s="22">
        <f t="shared" si="2192"/>
        <v>-29.000919231677138</v>
      </c>
      <c r="AK630" s="3">
        <f t="shared" si="2193"/>
        <v>1.6603175503749366</v>
      </c>
      <c r="AL630" s="3">
        <f t="shared" si="2194"/>
        <v>0.27027823404474038</v>
      </c>
      <c r="AM630" s="3">
        <f t="shared" si="2195"/>
        <v>1.0219029089674973E-3</v>
      </c>
      <c r="AN630" s="9">
        <f>AL630*1/((AN629+AN631)/2)</f>
        <v>0.26919182539991465</v>
      </c>
      <c r="AO630" s="21">
        <f t="shared" si="2196"/>
        <v>1.0177952746313521E-3</v>
      </c>
      <c r="AP630" s="58">
        <f t="shared" si="2197"/>
        <v>35.514299999999999</v>
      </c>
      <c r="AQ630" s="58">
        <f t="shared" si="2198"/>
        <v>0.1905</v>
      </c>
      <c r="AR630" s="58">
        <f t="shared" si="2199"/>
        <v>0.53640364585533151</v>
      </c>
      <c r="AS630" s="67">
        <f t="shared" si="2200"/>
        <v>2.9071132069854008E-2</v>
      </c>
      <c r="AT630" s="67">
        <f t="shared" si="2201"/>
        <v>5.09137888167758E-5</v>
      </c>
      <c r="AU630" s="58">
        <v>0.75</v>
      </c>
      <c r="AV630" s="58">
        <f t="shared" si="2202"/>
        <v>0.375</v>
      </c>
      <c r="AW630" s="58">
        <f t="shared" si="2203"/>
        <v>33.026800000000001</v>
      </c>
      <c r="AX630" s="57">
        <f t="shared" si="2204"/>
        <v>1.2762621097</v>
      </c>
      <c r="AY630" s="47">
        <f t="shared" si="2205"/>
        <v>1.2698925134093573</v>
      </c>
      <c r="AZ630" s="9" t="str">
        <f>Input!B630</f>
        <v>Chanhol3-S1</v>
      </c>
      <c r="BA630" s="48">
        <f>Input!E630</f>
        <v>0</v>
      </c>
      <c r="BB630" s="58">
        <f t="shared" si="2206"/>
        <v>-31.838338345344795</v>
      </c>
      <c r="BC630" s="22">
        <f t="shared" si="2207"/>
        <v>1.8263755773686758</v>
      </c>
      <c r="BD630" s="9">
        <f t="shared" si="2208"/>
        <v>32968.800000000003</v>
      </c>
      <c r="BE630" s="49">
        <f t="shared" si="2209"/>
        <v>634.9462567046786</v>
      </c>
      <c r="BF630" s="89">
        <f t="shared" si="2210"/>
        <v>3.8450364958438517</v>
      </c>
      <c r="BG630" s="85"/>
      <c r="BH630" s="85"/>
      <c r="BI630" s="85"/>
      <c r="BJ630" s="85"/>
      <c r="BK630" s="85"/>
      <c r="BL630" s="85"/>
      <c r="BM630" s="90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s="155" customFormat="1" ht="15" customHeight="1" x14ac:dyDescent="0.2">
      <c r="A631" s="138">
        <f>Input!A631</f>
        <v>8717</v>
      </c>
      <c r="B631" s="138" t="str">
        <f>Input!B631</f>
        <v>Hu1-13</v>
      </c>
      <c r="C631" s="138">
        <f>Input!O631</f>
        <v>2.114967242380128</v>
      </c>
      <c r="D631" s="138">
        <f>C631*Input!P631/100</f>
        <v>1.3351127304659033E-2</v>
      </c>
      <c r="E631" s="139">
        <f>Input!M631</f>
        <v>2.7682163015397876</v>
      </c>
      <c r="F631" s="140">
        <f>E631*Input!N631/100</f>
        <v>2.4231372495841217E-4</v>
      </c>
      <c r="G631" s="141">
        <f t="shared" si="2185"/>
        <v>381.68166365630589</v>
      </c>
      <c r="H631" s="140">
        <f>G631*Input!L631/100</f>
        <v>3.0423441440260088E-2</v>
      </c>
      <c r="I631" s="138">
        <v>0</v>
      </c>
      <c r="J631" s="142">
        <f>(((C631*$G$4*0.000000001*Input!G631*(234/233))-(I631*0.000000000000001))/Input!F631)*1000000000000</f>
        <v>754.18026287551004</v>
      </c>
      <c r="K631" s="138">
        <f>J631*Input!P631/100</f>
        <v>4.7609043291756086</v>
      </c>
      <c r="L631" s="143">
        <f t="shared" si="2186"/>
        <v>10.429764828644069</v>
      </c>
      <c r="M631" s="144">
        <f>L631*Input!P631/100</f>
        <v>6.5839846213492648E-2</v>
      </c>
      <c r="N631" s="138">
        <v>0</v>
      </c>
      <c r="O631" s="142">
        <f>(((G631*$D$4*0.000000001*Input!G631*(238/236))-(N631*0.000000001))/Input!F631)*1000000</f>
        <v>13.710391906177255</v>
      </c>
      <c r="P631" s="138">
        <f>O631*Input!N631/100</f>
        <v>1.200128809145995E-3</v>
      </c>
      <c r="Q631" s="145">
        <f t="shared" si="2187"/>
        <v>10.229312156306003</v>
      </c>
      <c r="R631" s="146">
        <f>Q631*Input!N631/100</f>
        <v>8.9541512019061732E-4</v>
      </c>
      <c r="S631" s="144">
        <f>Input!S631*0.0000028263/0.000000000155125</f>
        <v>0.99905927324858723</v>
      </c>
      <c r="T631" s="138">
        <f>S631*Input!T631/100</f>
        <v>1.5634895795185416E-3</v>
      </c>
      <c r="U631" s="144">
        <f>S631</f>
        <v>0.99905927324858723</v>
      </c>
      <c r="V631" s="138">
        <f>U631*Input!T631/100</f>
        <v>1.5634895795185416E-3</v>
      </c>
      <c r="W631" s="147">
        <v>0</v>
      </c>
      <c r="X631" s="142">
        <f>((($L$4*0.000000001*Input!G631/Input!W631*(232/229))-(W631*0.000000001))/Input!F631)*1000000000</f>
        <v>0.91123228951609481</v>
      </c>
      <c r="Y631" s="142">
        <f>X631*Input!X631/100</f>
        <v>3.3326546260020063E-3</v>
      </c>
      <c r="Z631" s="142">
        <f t="shared" si="2188"/>
        <v>2.2249685206943596E-4</v>
      </c>
      <c r="AA631" s="142">
        <f>Z631*Input!X631/100</f>
        <v>8.1373890263904297E-7</v>
      </c>
      <c r="AB631" s="143">
        <v>0</v>
      </c>
      <c r="AC631" s="143">
        <v>0</v>
      </c>
      <c r="AD631" s="142">
        <f>(((Input!G631*$L$4*0.000000001*Input!U631*(230/229))-((AB631*0.000000000000001)+(Input!G631*AC631*0.000000000000001)))/Input!F631)*1000000000000</f>
        <v>225.38737432095306</v>
      </c>
      <c r="AE631" s="142">
        <f>AD631*Input!V631/100</f>
        <v>0.51368689053471384</v>
      </c>
      <c r="AF631" s="142">
        <f t="shared" si="2189"/>
        <v>10.275077654206553</v>
      </c>
      <c r="AG631" s="142">
        <f>AF631*Input!V631/100</f>
        <v>2.341822697963522E-2</v>
      </c>
      <c r="AH631" s="138">
        <f t="shared" si="2190"/>
        <v>46180.7776543281</v>
      </c>
      <c r="AI631" s="147">
        <f t="shared" si="2191"/>
        <v>199.00813204519417</v>
      </c>
      <c r="AJ631" s="144">
        <f t="shared" si="2192"/>
        <v>-0.94072675141276818</v>
      </c>
      <c r="AK631" s="147">
        <f t="shared" si="2193"/>
        <v>1.5634895795185415</v>
      </c>
      <c r="AL631" s="147">
        <f t="shared" si="2194"/>
        <v>1.0044739565281853</v>
      </c>
      <c r="AM631" s="147">
        <f t="shared" si="2195"/>
        <v>2.291013534423477E-3</v>
      </c>
      <c r="AN631" s="138">
        <f>AF631/Q631</f>
        <v>1.0044739565281853</v>
      </c>
      <c r="AO631" s="142">
        <f t="shared" si="2196"/>
        <v>2.291013534423477E-3</v>
      </c>
      <c r="AP631" s="138" t="str">
        <f t="shared" si="2197"/>
        <v>Out of range</v>
      </c>
      <c r="AQ631" s="138" t="e">
        <f t="shared" si="2198"/>
        <v>#VALUE!</v>
      </c>
      <c r="AR631" s="138" t="e">
        <f t="shared" si="2199"/>
        <v>#VALUE!</v>
      </c>
      <c r="AS631" s="146">
        <f t="shared" si="2200"/>
        <v>2.1750910390614549E-5</v>
      </c>
      <c r="AT631" s="146">
        <f t="shared" si="2201"/>
        <v>7.9572499895763034E-8</v>
      </c>
      <c r="AU631" s="138">
        <v>0.75</v>
      </c>
      <c r="AV631" s="138">
        <f t="shared" si="2202"/>
        <v>0.375</v>
      </c>
      <c r="AW631" s="138" t="str">
        <f t="shared" si="2203"/>
        <v>Out of range</v>
      </c>
      <c r="AX631" s="148">
        <f t="shared" si="2204"/>
        <v>0</v>
      </c>
      <c r="AY631" s="148" t="e">
        <f t="shared" si="2205"/>
        <v>#VALUE!</v>
      </c>
      <c r="AZ631" s="138" t="str">
        <f>Input!B631</f>
        <v>Hu1-13</v>
      </c>
      <c r="BA631" s="149">
        <f>Input!E631</f>
        <v>0</v>
      </c>
      <c r="BB631" s="138" t="e">
        <f t="shared" si="2206"/>
        <v>#VALUE!</v>
      </c>
      <c r="BC631" s="144" t="e">
        <f t="shared" si="2207"/>
        <v>#VALUE!</v>
      </c>
      <c r="BD631" s="138" t="e">
        <f t="shared" si="2208"/>
        <v>#VALUE!</v>
      </c>
      <c r="BE631" s="150" t="e">
        <f t="shared" si="2209"/>
        <v>#VALUE!</v>
      </c>
      <c r="BF631" s="151" t="e">
        <f t="shared" si="2210"/>
        <v>#VALUE!</v>
      </c>
      <c r="BG631" s="152"/>
      <c r="BH631" s="152"/>
      <c r="BI631" s="152"/>
      <c r="BJ631" s="152"/>
      <c r="BK631" s="152"/>
      <c r="BL631" s="152"/>
      <c r="BM631" s="156"/>
      <c r="BN631" s="152"/>
      <c r="BO631" s="152"/>
      <c r="BP631" s="152"/>
      <c r="BQ631" s="152"/>
      <c r="BR631" s="152"/>
      <c r="BS631" s="152"/>
      <c r="BT631" s="152"/>
      <c r="BU631" s="152"/>
      <c r="BV631" s="152"/>
      <c r="BW631" s="152"/>
      <c r="BX631" s="152"/>
      <c r="BY631" s="152"/>
      <c r="BZ631" s="152"/>
      <c r="CA631" s="152"/>
      <c r="CB631" s="152"/>
      <c r="CC631" s="152"/>
      <c r="CD631" s="152"/>
      <c r="CE631" s="152"/>
      <c r="CF631" s="152"/>
      <c r="CG631" s="152"/>
      <c r="CH631" s="152"/>
      <c r="CI631" s="152"/>
      <c r="CJ631" s="152"/>
      <c r="CK631" s="152"/>
      <c r="CL631" s="152"/>
      <c r="CM631" s="152"/>
      <c r="CN631" s="152"/>
      <c r="CO631" s="152"/>
      <c r="CP631" s="152"/>
      <c r="CQ631" s="152"/>
      <c r="CR631" s="152"/>
      <c r="CS631" s="152"/>
      <c r="CT631" s="152"/>
      <c r="CU631" s="152"/>
      <c r="CV631" s="152"/>
      <c r="CW631" s="152"/>
      <c r="CX631" s="152"/>
      <c r="CY631" s="152"/>
      <c r="CZ631" s="152"/>
      <c r="DA631" s="152"/>
      <c r="DB631" s="152"/>
      <c r="DC631" s="152"/>
      <c r="DD631" s="152"/>
      <c r="DE631" s="152"/>
    </row>
    <row r="632" spans="1:109" ht="15" customHeight="1" x14ac:dyDescent="0.2">
      <c r="A632" s="9">
        <f>Input!A632</f>
        <v>8868</v>
      </c>
      <c r="B632" s="9" t="str">
        <f>Input!B632</f>
        <v>Chanhol3-S3</v>
      </c>
      <c r="C632" s="9">
        <f>Input!O632</f>
        <v>1.8147432836077095</v>
      </c>
      <c r="D632" s="9">
        <f>C632*Input!P632/100</f>
        <v>7.6692142215709583E-3</v>
      </c>
      <c r="E632" s="11">
        <f>Input!M632</f>
        <v>2.4496374951324813</v>
      </c>
      <c r="F632" s="12">
        <f>E632*Input!N632/100</f>
        <v>1.6480560561406011E-4</v>
      </c>
      <c r="G632" s="13">
        <f t="shared" si="2185"/>
        <v>337.7560178288665</v>
      </c>
      <c r="H632" s="12">
        <f>G632*Input!L632/100</f>
        <v>2.9567015395792415E-2</v>
      </c>
      <c r="I632" s="9">
        <v>0.3</v>
      </c>
      <c r="J632" s="21">
        <f>(((C632*$G$4*0.000000001*Input!G632*(234/233))-(I632*0.000000000000001))/Input!F632)*1000000000000</f>
        <v>52.810622325630639</v>
      </c>
      <c r="K632" s="9">
        <f>J632*Input!P632/100</f>
        <v>0.22318086500067794</v>
      </c>
      <c r="L632" s="14">
        <f t="shared" si="2186"/>
        <v>0.73033251919188291</v>
      </c>
      <c r="M632" s="22">
        <f>L632*Input!P632/100</f>
        <v>3.0864291347739241E-3</v>
      </c>
      <c r="N632" s="9">
        <v>5.0000000000000001E-3</v>
      </c>
      <c r="O632" s="21">
        <f>(((G632*$D$4*0.000000001*Input!G632*(238/236))-(N632*0.000000001))/Input!F632)*1000000</f>
        <v>0.99012104990946637</v>
      </c>
      <c r="P632" s="58">
        <f>O632*Input!N632/100</f>
        <v>6.6612917048256416E-5</v>
      </c>
      <c r="Q632" s="66">
        <f t="shared" si="2187"/>
        <v>0.73872850326693074</v>
      </c>
      <c r="R632" s="67">
        <f>Q632*Input!N632/100</f>
        <v>4.9699842775590105E-5</v>
      </c>
      <c r="S632" s="65">
        <f>Input!S632*0.0000028263/0.000000000155125</f>
        <v>0.97372787566897678</v>
      </c>
      <c r="T632" s="9">
        <f>S632*Input!T632/100</f>
        <v>1.0412752936522025E-3</v>
      </c>
      <c r="U632" s="9">
        <f>S632*1/((U631+U633)/2)</f>
        <v>0.97464475005848084</v>
      </c>
      <c r="V632" s="9">
        <f>U632*Input!T632/100</f>
        <v>1.042255771538303E-3</v>
      </c>
      <c r="W632" s="3">
        <v>3.0000000000000001E-3</v>
      </c>
      <c r="X632" s="21">
        <f>((($L$4*0.000000001*Input!G632/Input!W632*(232/229))-(W632*0.000000001))/Input!F632)*1000000000</f>
        <v>90.138723533433904</v>
      </c>
      <c r="Y632" s="21">
        <f>X632*Input!X632/100</f>
        <v>0.1472966499552619</v>
      </c>
      <c r="Z632" s="21">
        <f t="shared" si="2188"/>
        <v>2.2009297153414792E-2</v>
      </c>
      <c r="AA632" s="21">
        <f>Z632*Input!X632/100</f>
        <v>3.5965627329583936E-5</v>
      </c>
      <c r="AB632" s="14">
        <v>0.05</v>
      </c>
      <c r="AC632" s="14">
        <v>0</v>
      </c>
      <c r="AD632" s="21">
        <f>(((Input!G632*$L$4*0.000000001*Input!U632*(230/229))-((AB632*0.000000000000001)+(Input!G632*AC632*0.000000000000001)))/Input!F632)*1000000000000</f>
        <v>4.113073059550346</v>
      </c>
      <c r="AE632" s="21">
        <f>AD632*Input!V632/100</f>
        <v>1.280981952124868E-2</v>
      </c>
      <c r="AF632" s="21">
        <f t="shared" si="2189"/>
        <v>0.18750892862402829</v>
      </c>
      <c r="AG632" s="21">
        <f>AF632*Input!V632/100</f>
        <v>5.839807607402656E-4</v>
      </c>
      <c r="AH632" s="9">
        <f t="shared" si="2190"/>
        <v>8.5195327827602103</v>
      </c>
      <c r="AI632" s="3">
        <f t="shared" si="2191"/>
        <v>2.9963940645674633E-2</v>
      </c>
      <c r="AJ632" s="22">
        <f t="shared" si="2192"/>
        <v>-25.355249941519165</v>
      </c>
      <c r="AK632" s="3">
        <f t="shared" si="2193"/>
        <v>1.042255771538303</v>
      </c>
      <c r="AL632" s="3">
        <f t="shared" si="2194"/>
        <v>0.25382657876986531</v>
      </c>
      <c r="AM632" s="3">
        <f t="shared" si="2195"/>
        <v>7.9070592007901336E-4</v>
      </c>
      <c r="AN632" s="9">
        <f>AL632*1/((AN631+AN633)/2)</f>
        <v>0.25269602772696975</v>
      </c>
      <c r="AO632" s="21">
        <f t="shared" si="2196"/>
        <v>7.8718409266873447E-4</v>
      </c>
      <c r="AP632" s="58">
        <f t="shared" si="2197"/>
        <v>32.817500000000003</v>
      </c>
      <c r="AQ632" s="58">
        <f t="shared" si="2198"/>
        <v>0.1187</v>
      </c>
      <c r="AR632" s="58">
        <f t="shared" si="2199"/>
        <v>0.36169726517863943</v>
      </c>
      <c r="AS632" s="67">
        <f t="shared" si="2200"/>
        <v>2.9793485774654068E-2</v>
      </c>
      <c r="AT632" s="67">
        <f t="shared" si="2201"/>
        <v>4.8727097537177597E-5</v>
      </c>
      <c r="AU632" s="58">
        <v>0.75</v>
      </c>
      <c r="AV632" s="58">
        <f t="shared" si="2202"/>
        <v>0.375</v>
      </c>
      <c r="AW632" s="58">
        <f t="shared" si="2203"/>
        <v>30.278600000000001</v>
      </c>
      <c r="AX632" s="57">
        <f t="shared" si="2204"/>
        <v>1.3012313615</v>
      </c>
      <c r="AY632" s="47">
        <f t="shared" si="2205"/>
        <v>1.2903432665967434</v>
      </c>
      <c r="AZ632" s="9" t="str">
        <f>Input!B632</f>
        <v>Chanhol3-S3</v>
      </c>
      <c r="BA632" s="48">
        <f>Input!E632</f>
        <v>0</v>
      </c>
      <c r="BB632" s="58">
        <f t="shared" si="2206"/>
        <v>-27.620609471824523</v>
      </c>
      <c r="BC632" s="22">
        <f t="shared" si="2207"/>
        <v>1.1399108823899005</v>
      </c>
      <c r="BD632" s="9">
        <f t="shared" si="2208"/>
        <v>30220.600000000002</v>
      </c>
      <c r="BE632" s="49">
        <f t="shared" si="2209"/>
        <v>645.17163329837172</v>
      </c>
      <c r="BF632" s="89">
        <f t="shared" si="2210"/>
        <v>4.2615684562586891</v>
      </c>
      <c r="BG632" s="85"/>
      <c r="BH632" s="85"/>
      <c r="BI632" s="85"/>
      <c r="BJ632" s="85"/>
      <c r="BK632" s="85"/>
      <c r="BL632" s="85"/>
      <c r="BM632" s="90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s="155" customFormat="1" ht="15" customHeight="1" x14ac:dyDescent="0.2">
      <c r="A633" s="138">
        <f>Input!A633</f>
        <v>8717</v>
      </c>
      <c r="B633" s="138" t="str">
        <f>Input!B633</f>
        <v>Hu1-13</v>
      </c>
      <c r="C633" s="138">
        <f>Input!O633</f>
        <v>2.114967242380128</v>
      </c>
      <c r="D633" s="138">
        <f>C633*Input!P633/100</f>
        <v>1.3351127304659033E-2</v>
      </c>
      <c r="E633" s="139">
        <f>Input!M633</f>
        <v>2.7682163015397876</v>
      </c>
      <c r="F633" s="140">
        <f>E633*Input!N633/100</f>
        <v>2.4231372495841217E-4</v>
      </c>
      <c r="G633" s="141">
        <f t="shared" si="2185"/>
        <v>381.68166365630589</v>
      </c>
      <c r="H633" s="140">
        <f>G633*Input!L633/100</f>
        <v>3.0423441440260088E-2</v>
      </c>
      <c r="I633" s="138">
        <v>0</v>
      </c>
      <c r="J633" s="142">
        <f>(((C633*$G$4*0.000000001*Input!G633*(234/233))-(I633*0.000000000000001))/Input!F633)*1000000000000</f>
        <v>754.18026287551004</v>
      </c>
      <c r="K633" s="138">
        <f>J633*Input!P633/100</f>
        <v>4.7609043291756086</v>
      </c>
      <c r="L633" s="143">
        <f t="shared" si="2186"/>
        <v>10.429764828644069</v>
      </c>
      <c r="M633" s="144">
        <f>L633*Input!P633/100</f>
        <v>6.5839846213492648E-2</v>
      </c>
      <c r="N633" s="138">
        <v>0</v>
      </c>
      <c r="O633" s="142">
        <f>(((G633*$D$4*0.000000001*Input!G633*(238/236))-(N633*0.000000001))/Input!F633)*1000000</f>
        <v>13.710391906177255</v>
      </c>
      <c r="P633" s="138">
        <f>O633*Input!N633/100</f>
        <v>1.200128809145995E-3</v>
      </c>
      <c r="Q633" s="145">
        <f t="shared" si="2187"/>
        <v>10.229312156306003</v>
      </c>
      <c r="R633" s="146">
        <f>Q633*Input!N633/100</f>
        <v>8.9541512019061732E-4</v>
      </c>
      <c r="S633" s="144">
        <f>Input!S633*0.0000028263/0.000000000155125</f>
        <v>0.99905927324858723</v>
      </c>
      <c r="T633" s="138">
        <f>S633*Input!T633/100</f>
        <v>1.5634895795185416E-3</v>
      </c>
      <c r="U633" s="144">
        <f>S633</f>
        <v>0.99905927324858723</v>
      </c>
      <c r="V633" s="138">
        <f>U633*Input!T633/100</f>
        <v>1.5634895795185416E-3</v>
      </c>
      <c r="W633" s="147">
        <v>0</v>
      </c>
      <c r="X633" s="142">
        <f>((($L$4*0.000000001*Input!G633/Input!W633*(232/229))-(W633*0.000000001))/Input!F633)*1000000000</f>
        <v>0.91123228951609481</v>
      </c>
      <c r="Y633" s="142">
        <f>X633*Input!X633/100</f>
        <v>3.3326546260020063E-3</v>
      </c>
      <c r="Z633" s="142">
        <f t="shared" si="2188"/>
        <v>2.2249685206943596E-4</v>
      </c>
      <c r="AA633" s="142">
        <f>Z633*Input!X633/100</f>
        <v>8.1373890263904297E-7</v>
      </c>
      <c r="AB633" s="143">
        <v>0</v>
      </c>
      <c r="AC633" s="143">
        <v>0</v>
      </c>
      <c r="AD633" s="142">
        <f>(((Input!G633*$L$4*0.000000001*Input!U633*(230/229))-((AB633*0.000000000000001)+(Input!G633*AC633*0.000000000000001)))/Input!F633)*1000000000000</f>
        <v>225.38737432095306</v>
      </c>
      <c r="AE633" s="142">
        <f>AD633*Input!V633/100</f>
        <v>0.51368689053471384</v>
      </c>
      <c r="AF633" s="142">
        <f t="shared" si="2189"/>
        <v>10.275077654206553</v>
      </c>
      <c r="AG633" s="142">
        <f>AF633*Input!V633/100</f>
        <v>2.341822697963522E-2</v>
      </c>
      <c r="AH633" s="138">
        <f t="shared" si="2190"/>
        <v>46180.7776543281</v>
      </c>
      <c r="AI633" s="147">
        <f t="shared" si="2191"/>
        <v>199.00813204519417</v>
      </c>
      <c r="AJ633" s="144">
        <f t="shared" si="2192"/>
        <v>-0.94072675141276818</v>
      </c>
      <c r="AK633" s="147">
        <f t="shared" si="2193"/>
        <v>1.5634895795185415</v>
      </c>
      <c r="AL633" s="147">
        <f t="shared" si="2194"/>
        <v>1.0044739565281853</v>
      </c>
      <c r="AM633" s="147">
        <f t="shared" si="2195"/>
        <v>2.291013534423477E-3</v>
      </c>
      <c r="AN633" s="138">
        <f>AF633/Q633</f>
        <v>1.0044739565281853</v>
      </c>
      <c r="AO633" s="142">
        <f t="shared" si="2196"/>
        <v>2.291013534423477E-3</v>
      </c>
      <c r="AP633" s="138" t="str">
        <f t="shared" si="2197"/>
        <v>Out of range</v>
      </c>
      <c r="AQ633" s="138" t="e">
        <f t="shared" si="2198"/>
        <v>#VALUE!</v>
      </c>
      <c r="AR633" s="138" t="e">
        <f t="shared" si="2199"/>
        <v>#VALUE!</v>
      </c>
      <c r="AS633" s="146">
        <f t="shared" si="2200"/>
        <v>2.1750910390614549E-5</v>
      </c>
      <c r="AT633" s="146">
        <f t="shared" si="2201"/>
        <v>7.9572499895763034E-8</v>
      </c>
      <c r="AU633" s="138">
        <v>0.75</v>
      </c>
      <c r="AV633" s="138">
        <f t="shared" si="2202"/>
        <v>0.375</v>
      </c>
      <c r="AW633" s="138" t="str">
        <f t="shared" si="2203"/>
        <v>Out of range</v>
      </c>
      <c r="AX633" s="148">
        <f t="shared" si="2204"/>
        <v>0</v>
      </c>
      <c r="AY633" s="148" t="e">
        <f t="shared" si="2205"/>
        <v>#VALUE!</v>
      </c>
      <c r="AZ633" s="138" t="str">
        <f>Input!B633</f>
        <v>Hu1-13</v>
      </c>
      <c r="BA633" s="149">
        <f>Input!E633</f>
        <v>0</v>
      </c>
      <c r="BB633" s="138" t="e">
        <f t="shared" si="2206"/>
        <v>#VALUE!</v>
      </c>
      <c r="BC633" s="144" t="e">
        <f t="shared" si="2207"/>
        <v>#VALUE!</v>
      </c>
      <c r="BD633" s="138" t="e">
        <f t="shared" si="2208"/>
        <v>#VALUE!</v>
      </c>
      <c r="BE633" s="150" t="e">
        <f t="shared" si="2209"/>
        <v>#VALUE!</v>
      </c>
      <c r="BF633" s="151" t="e">
        <f t="shared" si="2210"/>
        <v>#VALUE!</v>
      </c>
      <c r="BG633" s="152"/>
      <c r="BH633" s="152"/>
      <c r="BI633" s="152"/>
      <c r="BJ633" s="152"/>
      <c r="BK633" s="152"/>
      <c r="BL633" s="152"/>
      <c r="BM633" s="156"/>
      <c r="BN633" s="152"/>
      <c r="BO633" s="152"/>
      <c r="BP633" s="152"/>
      <c r="BQ633" s="152"/>
      <c r="BR633" s="152"/>
      <c r="BS633" s="152"/>
      <c r="BT633" s="152"/>
      <c r="BU633" s="152"/>
      <c r="BV633" s="152"/>
      <c r="BW633" s="152"/>
      <c r="BX633" s="152"/>
      <c r="BY633" s="152"/>
      <c r="BZ633" s="152"/>
      <c r="CA633" s="152"/>
      <c r="CB633" s="152"/>
      <c r="CC633" s="152"/>
      <c r="CD633" s="152"/>
      <c r="CE633" s="152"/>
      <c r="CF633" s="152"/>
      <c r="CG633" s="152"/>
      <c r="CH633" s="152"/>
      <c r="CI633" s="152"/>
      <c r="CJ633" s="152"/>
      <c r="CK633" s="152"/>
      <c r="CL633" s="152"/>
      <c r="CM633" s="152"/>
      <c r="CN633" s="152"/>
      <c r="CO633" s="152"/>
      <c r="CP633" s="152"/>
      <c r="CQ633" s="152"/>
      <c r="CR633" s="152"/>
      <c r="CS633" s="152"/>
      <c r="CT633" s="152"/>
      <c r="CU633" s="152"/>
      <c r="CV633" s="152"/>
      <c r="CW633" s="152"/>
      <c r="CX633" s="152"/>
      <c r="CY633" s="152"/>
      <c r="CZ633" s="152"/>
      <c r="DA633" s="152"/>
      <c r="DB633" s="152"/>
      <c r="DC633" s="152"/>
      <c r="DD633" s="152"/>
      <c r="DE633" s="152"/>
    </row>
    <row r="634" spans="1:109" x14ac:dyDescent="0.2">
      <c r="A634" s="85"/>
      <c r="B634" s="85"/>
      <c r="C634" s="85"/>
      <c r="D634" s="85"/>
      <c r="E634" s="86"/>
      <c r="F634" s="85"/>
      <c r="G634" s="87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  <c r="BB634" s="85"/>
      <c r="BC634" s="85"/>
      <c r="BD634" s="85"/>
      <c r="BE634" s="85"/>
      <c r="BF634" s="88"/>
      <c r="BG634" s="85"/>
      <c r="BH634" s="85"/>
      <c r="BI634" s="85"/>
      <c r="BJ634" s="85"/>
      <c r="BK634" s="85"/>
      <c r="BL634" s="85"/>
      <c r="BM634" s="85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s="155" customFormat="1" ht="15" customHeight="1" x14ac:dyDescent="0.2">
      <c r="A635" s="138">
        <f>Input!A635</f>
        <v>8717</v>
      </c>
      <c r="B635" s="138" t="str">
        <f>Input!B635</f>
        <v>Hu1-13</v>
      </c>
      <c r="C635" s="138">
        <f>Input!O635</f>
        <v>2.1045486540774285</v>
      </c>
      <c r="D635" s="138">
        <f>C635*Input!P635/100</f>
        <v>1.6882625854311627E-2</v>
      </c>
      <c r="E635" s="139">
        <f>Input!M635</f>
        <v>2.7690246135405943</v>
      </c>
      <c r="F635" s="140">
        <f>E635*Input!N635/100</f>
        <v>3.6853334769529214E-4</v>
      </c>
      <c r="G635" s="141">
        <f t="shared" ref="G635:G641" si="2211">E635*137.88</f>
        <v>381.7931137149771</v>
      </c>
      <c r="H635" s="140">
        <f>G635*Input!L635/100</f>
        <v>2.0261958848629243E-2</v>
      </c>
      <c r="I635" s="138">
        <v>0</v>
      </c>
      <c r="J635" s="142">
        <f>(((C635*$G$4*0.000000001*Input!G635*(234/233))-(I635*0.000000000000001))/Input!F635)*1000000000000</f>
        <v>750.46507830552162</v>
      </c>
      <c r="K635" s="138">
        <f>J635*Input!P635/100</f>
        <v>6.020208232873034</v>
      </c>
      <c r="L635" s="143">
        <f t="shared" ref="L635:L641" si="2212">(J635/234)*602200000000*0.0000028263/(365.2425*24*60)</f>
        <v>10.378386526575744</v>
      </c>
      <c r="M635" s="144">
        <f>L635*Input!P635/100</f>
        <v>8.3255103824822652E-2</v>
      </c>
      <c r="N635" s="138">
        <v>0</v>
      </c>
      <c r="O635" s="142">
        <f>(((G635*$D$4*0.000000001*Input!G635*(238/236))-(N635*0.000000001))/Input!F635)*1000000</f>
        <v>13.714395305155641</v>
      </c>
      <c r="P635" s="138">
        <f>O635*Input!N635/100</f>
        <v>1.8252679982367771E-3</v>
      </c>
      <c r="Q635" s="145">
        <f t="shared" ref="Q635:Q641" si="2213">(O635/238.05)*602200000000000000*0.00000000015512/(365.2425*24*60)</f>
        <v>10.232299089000296</v>
      </c>
      <c r="R635" s="146">
        <f>Q635*Input!N635/100</f>
        <v>1.3618309564489845E-3</v>
      </c>
      <c r="S635" s="144">
        <f>Input!S635*0.0000028263/0.000000000155125</f>
        <v>0.997691808954141</v>
      </c>
      <c r="T635" s="138">
        <f>S635*Input!T635/100</f>
        <v>1.4685934756645718E-3</v>
      </c>
      <c r="U635" s="144">
        <f>S635</f>
        <v>0.997691808954141</v>
      </c>
      <c r="V635" s="138">
        <f>U635*Input!T635/100</f>
        <v>1.4685934756645718E-3</v>
      </c>
      <c r="W635" s="147">
        <v>0</v>
      </c>
      <c r="X635" s="142">
        <f>((($L$4*0.000000001*Input!G635/Input!W635*(232/229))-(W635*0.000000001))/Input!F635)*1000000000</f>
        <v>0.95260869378676716</v>
      </c>
      <c r="Y635" s="142">
        <f>X635*Input!X635/100</f>
        <v>4.6198886592698817E-3</v>
      </c>
      <c r="Z635" s="142">
        <f t="shared" ref="Z635:Z641" si="2214">(X635/232)*6.022E+23*0.000000001*0.000000000049475/(365.2425*24*60)</f>
        <v>2.3259978609196257E-4</v>
      </c>
      <c r="AA635" s="142">
        <f>Z635*Input!X635/100</f>
        <v>1.1280446220191587E-6</v>
      </c>
      <c r="AB635" s="143">
        <v>0</v>
      </c>
      <c r="AC635" s="143">
        <v>0</v>
      </c>
      <c r="AD635" s="142">
        <f>(((Input!G635*$L$4*0.000000001*Input!U635*(230/229))-((AB635*0.000000000000001)+(Input!G635*AC635*0.000000000000001)))/Input!F635)*1000000000000</f>
        <v>225.44009721896279</v>
      </c>
      <c r="AE635" s="142">
        <f>AD635*Input!V635/100</f>
        <v>0.5565037026676517</v>
      </c>
      <c r="AF635" s="142">
        <f t="shared" ref="AF635:AF641" si="2215">(AD635/230)*602200000000*0.0000091577/(365.2425*24*60)</f>
        <v>10.277481213291605</v>
      </c>
      <c r="AG635" s="142">
        <f>AF635*Input!V635/100</f>
        <v>2.5370182233992213E-2</v>
      </c>
      <c r="AH635" s="138">
        <f t="shared" ref="AH635:AH641" si="2216">AF635/Z635</f>
        <v>44185.256512782064</v>
      </c>
      <c r="AI635" s="147">
        <f t="shared" ref="AI635:AI641" si="2217">AH635*SQRT((AG635/AF635)^2+(AA635/Z635)^2)</f>
        <v>240.44825264818658</v>
      </c>
      <c r="AJ635" s="144">
        <f t="shared" ref="AJ635:AJ641" si="2218">(U635-1)*1000</f>
        <v>-2.3081910458589983</v>
      </c>
      <c r="AK635" s="147">
        <f t="shared" ref="AK635:AK641" si="2219">V635*1000</f>
        <v>1.4685934756645718</v>
      </c>
      <c r="AL635" s="147">
        <f t="shared" ref="AL635:AL641" si="2220">AF635/Q635</f>
        <v>1.0044156375706295</v>
      </c>
      <c r="AM635" s="147">
        <f t="shared" ref="AM635:AM641" si="2221">AL635*SQRT((R635/Q635)^2+(AG635/AF635)^2)</f>
        <v>2.4830225555931887E-3</v>
      </c>
      <c r="AN635" s="138">
        <f>AF635/Q635</f>
        <v>1.0044156375706295</v>
      </c>
      <c r="AO635" s="142">
        <f t="shared" ref="AO635:AO641" si="2222">AN635*SQRT((R635/Q635)^2+(AG635/AF635)^2)</f>
        <v>2.4830225555931887E-3</v>
      </c>
      <c r="AP635" s="138" t="str">
        <f t="shared" ref="AP635:AP641" si="2223">ThU_Alter_Kombi(AN635,U635)</f>
        <v>Out of range</v>
      </c>
      <c r="AQ635" s="138" t="e">
        <f t="shared" ref="AQ635:AQ641" si="2224">Montealter(AN635,AO635,U635,V635)</f>
        <v>#VALUE!</v>
      </c>
      <c r="AR635" s="138" t="e">
        <f t="shared" ref="AR635:AR641" si="2225">(AQ635/AP635)*100</f>
        <v>#VALUE!</v>
      </c>
      <c r="AS635" s="146">
        <f t="shared" ref="AS635:AS641" si="2226">Z635/Q635</f>
        <v>2.2731918219826758E-5</v>
      </c>
      <c r="AT635" s="146">
        <f t="shared" ref="AT635:AT641" si="2227">AS635*SQRT((Y635/X635)^2+(P635/O635)^2)</f>
        <v>1.1028502104301413E-7</v>
      </c>
      <c r="AU635" s="138">
        <v>0.75</v>
      </c>
      <c r="AV635" s="138">
        <f t="shared" ref="AV635:AV641" si="2228">AU635/2</f>
        <v>0.375</v>
      </c>
      <c r="AW635" s="138" t="str">
        <f t="shared" ref="AW635:AW641" si="2229">marincorr_age(AN635,U635,AS635,AU635)</f>
        <v>Out of range</v>
      </c>
      <c r="AX635" s="148">
        <f t="shared" ref="AX635:AX641" si="2230">marincorr_age_error(AN635, AO635, U635, V635, AS635, AT635, AU635, AV635)</f>
        <v>102.17765246890001</v>
      </c>
      <c r="AY635" s="148" t="e">
        <f t="shared" ref="AY635:AY641" si="2231">SQRT(((AU635*EXP(-0.0000091577*AW635*1000))/(0.0000091577*(EXP(-0.0000091577*AW635*1000)+(AJ635/1000)*EXP(-(0.0000091577-0.0000028263)*AW635*1000)-AS635*AU635*EXP(-0.0000091577*AW635*1000))))^2*AT635^2+((AS635*EXP(-0.0000091577*AW635*1000))/(0.0000091577*(EXP(-0.0000091577*AW635*1000)+(AJ635/1000)*EXP(-(0.0000091577-0.0000028263)*AW635*1000)-AS635*AU635*EXP(-0.0000091577*AW635*1000))))^2*AV635^2+((0.0000091577/(0.0000091577-0.0000028263))*(EXP(-(0.0000091577-0.0000028263)*AW635*1000)-1)/(0.0000091577*(EXP(-0.0000091577*AW635*1000)+(AJ635/1000)*EXP(-(0.0000091577-0.0000028263)*AW635*1000)-AS635*AU635*EXP(-0.0000091577*AW635*1000))))^2*T635^2+(1/(0.0000091577*(EXP(-0.0000091577*AW635*1000)+(AJ635/1000)*EXP(-(0.0000091577-0.0000028263)*AW635*1000)-AS635*AU635*EXP(-0.0000091577*AW635*1000))))^2*AO635^2)/1000</f>
        <v>#VALUE!</v>
      </c>
      <c r="AZ635" s="138" t="str">
        <f>Input!B635</f>
        <v>Hu1-13</v>
      </c>
      <c r="BA635" s="149">
        <f>Input!E635</f>
        <v>0</v>
      </c>
      <c r="BB635" s="138" t="e">
        <f t="shared" ref="BB635:BB641" si="2232">((U635-1)*EXP(0.0000028263*AW635*1000))*1000</f>
        <v>#VALUE!</v>
      </c>
      <c r="BC635" s="144" t="e">
        <f t="shared" ref="BC635:BC641" si="2233">SQRT((EXP(0.0000028263*AW635*1000)*V635)^2+((U635-1)*0.0000028263*EXP(0.0000028263*AW635*1000)*AX635*1000)^2)*1000</f>
        <v>#VALUE!</v>
      </c>
      <c r="BD635" s="138" t="e">
        <f t="shared" ref="BD635:BD641" si="2234">AW635*1000-58</f>
        <v>#VALUE!</v>
      </c>
      <c r="BE635" s="150" t="e">
        <f t="shared" ref="BE635:BE641" si="2235">AY635/2*1000</f>
        <v>#VALUE!</v>
      </c>
      <c r="BF635" s="151" t="e">
        <f t="shared" ref="BF635:BF641" si="2236">AY635/AW635*100</f>
        <v>#VALUE!</v>
      </c>
      <c r="BG635" s="152"/>
      <c r="BH635" s="152"/>
      <c r="BI635" s="152"/>
      <c r="BJ635" s="152"/>
      <c r="BK635" s="152"/>
      <c r="BL635" s="152"/>
      <c r="BM635" s="156"/>
      <c r="BN635" s="152"/>
      <c r="BO635" s="152"/>
      <c r="BP635" s="152"/>
      <c r="BQ635" s="152"/>
      <c r="BR635" s="152"/>
      <c r="BS635" s="152"/>
      <c r="BT635" s="152"/>
      <c r="BU635" s="152"/>
      <c r="BV635" s="152"/>
      <c r="BW635" s="152"/>
      <c r="BX635" s="152"/>
      <c r="BY635" s="152"/>
      <c r="BZ635" s="152"/>
      <c r="CA635" s="152"/>
      <c r="CB635" s="152"/>
      <c r="CC635" s="152"/>
      <c r="CD635" s="152"/>
      <c r="CE635" s="152"/>
      <c r="CF635" s="152"/>
      <c r="CG635" s="152"/>
      <c r="CH635" s="152"/>
      <c r="CI635" s="152"/>
      <c r="CJ635" s="152"/>
      <c r="CK635" s="152"/>
      <c r="CL635" s="152"/>
      <c r="CM635" s="152"/>
      <c r="CN635" s="152"/>
      <c r="CO635" s="152"/>
      <c r="CP635" s="152"/>
      <c r="CQ635" s="152"/>
      <c r="CR635" s="152"/>
      <c r="CS635" s="152"/>
      <c r="CT635" s="152"/>
      <c r="CU635" s="152"/>
      <c r="CV635" s="152"/>
      <c r="CW635" s="152"/>
      <c r="CX635" s="152"/>
      <c r="CY635" s="152"/>
      <c r="CZ635" s="152"/>
      <c r="DA635" s="152"/>
      <c r="DB635" s="152"/>
      <c r="DC635" s="152"/>
      <c r="DD635" s="152"/>
      <c r="DE635" s="152"/>
    </row>
    <row r="636" spans="1:109" ht="15" customHeight="1" x14ac:dyDescent="0.2">
      <c r="A636" s="9">
        <f>Input!A636</f>
        <v>8870</v>
      </c>
      <c r="B636" s="9" t="str">
        <f>Input!B636</f>
        <v>JPC-birdbone</v>
      </c>
      <c r="C636" s="9">
        <f>Input!O636</f>
        <v>2.9454258110172407</v>
      </c>
      <c r="D636" s="9">
        <f>C636*Input!P636/100</f>
        <v>9.646271958494131E-3</v>
      </c>
      <c r="E636" s="11">
        <f>Input!M636</f>
        <v>3.9635067574390543</v>
      </c>
      <c r="F636" s="12">
        <f>E636*Input!N636/100</f>
        <v>2.7839661071441766E-4</v>
      </c>
      <c r="G636" s="13">
        <f t="shared" si="2211"/>
        <v>546.4883117156968</v>
      </c>
      <c r="H636" s="12">
        <f>G636*Input!L636/100</f>
        <v>1.6306468883788259E-2</v>
      </c>
      <c r="I636" s="9">
        <v>0.3</v>
      </c>
      <c r="J636" s="21">
        <f>(((C636*$G$4*0.000000001*Input!G636*(234/233))-(I636*0.000000000000001))/Input!F636)*1000000000000</f>
        <v>96.555710533407407</v>
      </c>
      <c r="K636" s="9">
        <f>J636*Input!P636/100</f>
        <v>0.31622003157133072</v>
      </c>
      <c r="L636" s="14">
        <f t="shared" si="2212"/>
        <v>1.3352952911899538</v>
      </c>
      <c r="M636" s="22">
        <f>L636*Input!P636/100</f>
        <v>4.3730931791035061E-3</v>
      </c>
      <c r="N636" s="9">
        <v>5.0000000000000001E-3</v>
      </c>
      <c r="O636" s="21">
        <f>(((G636*$D$4*0.000000001*Input!G636*(238/236))-(N636*0.000000001))/Input!F636)*1000000</f>
        <v>1.8046339316608255</v>
      </c>
      <c r="P636" s="58">
        <f>O636*Input!N636/100</f>
        <v>1.2675744004009892E-4</v>
      </c>
      <c r="Q636" s="66">
        <f t="shared" si="2213"/>
        <v>1.3464358963001706</v>
      </c>
      <c r="R636" s="67">
        <f>Q636*Input!N636/100</f>
        <v>9.4573622050891758E-5</v>
      </c>
      <c r="S636" s="65">
        <f>Input!S636*0.0000028263/0.000000000155125</f>
        <v>0.98533180700276823</v>
      </c>
      <c r="T636" s="9">
        <f>S636*Input!T636/100</f>
        <v>5.4916236904748806E-4</v>
      </c>
      <c r="U636" s="9">
        <f>S636*1/((U635+U637)/2)</f>
        <v>0.9870168663468567</v>
      </c>
      <c r="V636" s="9">
        <f>U636*Input!T636/100</f>
        <v>5.5010151581491064E-4</v>
      </c>
      <c r="W636" s="3">
        <v>3.0000000000000001E-3</v>
      </c>
      <c r="X636" s="21">
        <f>((($L$4*0.000000001*Input!G636/Input!W636*(232/229))-(W636*0.000000001))/Input!F636)*1000000000</f>
        <v>3.4720160530455115</v>
      </c>
      <c r="Y636" s="21">
        <f>X636*Input!X636/100</f>
        <v>5.5189829081252872E-3</v>
      </c>
      <c r="Z636" s="21">
        <f t="shared" si="2214"/>
        <v>8.4776697558359461E-4</v>
      </c>
      <c r="AA636" s="21">
        <f>Z636*Input!X636/100</f>
        <v>1.3475777118642245E-6</v>
      </c>
      <c r="AB636" s="14">
        <v>0.05</v>
      </c>
      <c r="AC636" s="14">
        <v>0</v>
      </c>
      <c r="AD636" s="21">
        <f>(((Input!G636*$L$4*0.000000001*Input!U636*(230/229))-((AB636*0.000000000000001)+(Input!G636*AC636*0.000000000000001)))/Input!F636)*1000000000000</f>
        <v>7.8258071518311115E-2</v>
      </c>
      <c r="AE636" s="21">
        <f>AD636*Input!V636/100</f>
        <v>1.4701353152989816E-3</v>
      </c>
      <c r="AF636" s="21">
        <f t="shared" si="2215"/>
        <v>3.5676699475368228E-3</v>
      </c>
      <c r="AG636" s="21">
        <f>AF636*Input!V636/100</f>
        <v>6.7021298652593467E-5</v>
      </c>
      <c r="AH636" s="9">
        <f t="shared" si="2216"/>
        <v>4.2083143720960265</v>
      </c>
      <c r="AI636" s="3">
        <f t="shared" si="2217"/>
        <v>7.9338781511524306E-2</v>
      </c>
      <c r="AJ636" s="22">
        <f t="shared" si="2218"/>
        <v>-12.983133653143298</v>
      </c>
      <c r="AK636" s="3">
        <f t="shared" si="2219"/>
        <v>0.55010151581491062</v>
      </c>
      <c r="AL636" s="3">
        <f t="shared" si="2220"/>
        <v>2.6497139279636796E-3</v>
      </c>
      <c r="AM636" s="3">
        <f t="shared" si="2221"/>
        <v>4.977716898337356E-5</v>
      </c>
      <c r="AN636" s="9">
        <f>AL636*1/((AN635+AN637)/2)</f>
        <v>2.6386424141303776E-3</v>
      </c>
      <c r="AO636" s="21">
        <f t="shared" si="2222"/>
        <v>4.9569181015628843E-5</v>
      </c>
      <c r="AP636" s="58">
        <f t="shared" si="2223"/>
        <v>0.2923</v>
      </c>
      <c r="AQ636" s="58">
        <f t="shared" si="2224"/>
        <v>6.0000000000000001E-3</v>
      </c>
      <c r="AR636" s="58">
        <f t="shared" si="2225"/>
        <v>2.0526855969893942</v>
      </c>
      <c r="AS636" s="67">
        <f t="shared" si="2226"/>
        <v>6.2963782970518471E-4</v>
      </c>
      <c r="AT636" s="67">
        <f t="shared" si="2227"/>
        <v>1.0018246812561101E-6</v>
      </c>
      <c r="AU636" s="58">
        <v>0.75</v>
      </c>
      <c r="AV636" s="58">
        <f t="shared" si="2228"/>
        <v>0.375</v>
      </c>
      <c r="AW636" s="58">
        <f t="shared" si="2229"/>
        <v>0.24010000000000001</v>
      </c>
      <c r="AX636" s="57">
        <f t="shared" si="2230"/>
        <v>2.5590242799999999E-2</v>
      </c>
      <c r="AY636" s="47">
        <f t="shared" si="2231"/>
        <v>2.6707690608022361E-2</v>
      </c>
      <c r="AZ636" s="9" t="str">
        <f>Input!B636</f>
        <v>JPC-birdbone</v>
      </c>
      <c r="BA636" s="48">
        <f>Input!E636</f>
        <v>0</v>
      </c>
      <c r="BB636" s="58">
        <f t="shared" si="2232"/>
        <v>-12.991946927903152</v>
      </c>
      <c r="BC636" s="22">
        <f t="shared" si="2233"/>
        <v>0.55047574042090019</v>
      </c>
      <c r="BD636" s="9">
        <f t="shared" si="2234"/>
        <v>182.1</v>
      </c>
      <c r="BE636" s="49">
        <f t="shared" si="2235"/>
        <v>13.35384530401118</v>
      </c>
      <c r="BF636" s="89">
        <f t="shared" si="2236"/>
        <v>11.123569599342924</v>
      </c>
      <c r="BG636" s="85"/>
      <c r="BH636" s="85"/>
      <c r="BI636" s="85"/>
      <c r="BJ636" s="85"/>
      <c r="BK636" s="85"/>
      <c r="BL636" s="85"/>
      <c r="BM636" s="90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s="155" customFormat="1" ht="15" customHeight="1" x14ac:dyDescent="0.2">
      <c r="A637" s="138">
        <f>Input!A637</f>
        <v>8717</v>
      </c>
      <c r="B637" s="138" t="str">
        <f>Input!B637</f>
        <v>Hu1-13</v>
      </c>
      <c r="C637" s="138">
        <f>Input!O637</f>
        <v>2.0962367283926273</v>
      </c>
      <c r="D637" s="138">
        <f>C637*Input!P637/100</f>
        <v>8.8713960449831458E-3</v>
      </c>
      <c r="E637" s="139">
        <f>Input!M637</f>
        <v>2.7690532919255606</v>
      </c>
      <c r="F637" s="140">
        <f>E637*Input!N637/100</f>
        <v>1.7608219525599891E-4</v>
      </c>
      <c r="G637" s="141">
        <f t="shared" si="2211"/>
        <v>381.79706789069627</v>
      </c>
      <c r="H637" s="140">
        <f>G637*Input!L637/100</f>
        <v>1.3722007702163983E-2</v>
      </c>
      <c r="I637" s="138">
        <v>0</v>
      </c>
      <c r="J637" s="142">
        <f>(((C637*$G$4*0.000000001*Input!G637*(234/233))-(I637*0.000000000000001))/Input!F637)*1000000000000</f>
        <v>747.50111263628969</v>
      </c>
      <c r="K637" s="138">
        <f>J637*Input!P637/100</f>
        <v>3.163468287928985</v>
      </c>
      <c r="L637" s="143">
        <f t="shared" si="2212"/>
        <v>10.337397035850547</v>
      </c>
      <c r="M637" s="144">
        <f>L637*Input!P637/100</f>
        <v>4.374846692510017E-2</v>
      </c>
      <c r="N637" s="138">
        <v>0</v>
      </c>
      <c r="O637" s="142">
        <f>(((G637*$D$4*0.000000001*Input!G637*(238/236))-(N637*0.000000001))/Input!F637)*1000000</f>
        <v>13.714537343152056</v>
      </c>
      <c r="P637" s="138">
        <f>O637*Input!N637/100</f>
        <v>8.7209800163264874E-4</v>
      </c>
      <c r="Q637" s="145">
        <f t="shared" si="2213"/>
        <v>10.232405063432928</v>
      </c>
      <c r="R637" s="146">
        <f>Q637*Input!N637/100</f>
        <v>6.5067160374691142E-4</v>
      </c>
      <c r="S637" s="144">
        <f>Input!S637*0.0000028263/0.000000000155125</f>
        <v>0.99889374211080639</v>
      </c>
      <c r="T637" s="138">
        <f>S637*Input!T637/100</f>
        <v>8.7884579933335326E-4</v>
      </c>
      <c r="U637" s="144">
        <f>S637</f>
        <v>0.99889374211080639</v>
      </c>
      <c r="V637" s="138">
        <f>U637*Input!T637/100</f>
        <v>8.7884579933335326E-4</v>
      </c>
      <c r="W637" s="147">
        <v>0</v>
      </c>
      <c r="X637" s="142">
        <f>((($L$4*0.000000001*Input!G637/Input!W637*(232/229))-(W637*0.000000001))/Input!F637)*1000000000</f>
        <v>0.95701440360467604</v>
      </c>
      <c r="Y637" s="142">
        <f>X637*Input!X637/100</f>
        <v>2.7433820365566374E-3</v>
      </c>
      <c r="Z637" s="142">
        <f t="shared" si="2214"/>
        <v>2.3367553436920663E-4</v>
      </c>
      <c r="AA637" s="142">
        <f>Z637*Input!X637/100</f>
        <v>6.6985539711486351E-7</v>
      </c>
      <c r="AB637" s="143">
        <v>0</v>
      </c>
      <c r="AC637" s="143">
        <v>0</v>
      </c>
      <c r="AD637" s="142">
        <f>(((Input!G637*$L$4*0.000000001*Input!U637*(230/229))-((AB637*0.000000000000001)+(Input!G637*AC637*0.000000000000001)))/Input!F637)*1000000000000</f>
        <v>225.34379709255762</v>
      </c>
      <c r="AE637" s="142">
        <f>AD637*Input!V637/100</f>
        <v>0.36540204374769175</v>
      </c>
      <c r="AF637" s="142">
        <f t="shared" si="2215"/>
        <v>10.273091032697398</v>
      </c>
      <c r="AG637" s="142">
        <f>AF637*Input!V637/100</f>
        <v>1.665813972865593E-2</v>
      </c>
      <c r="AH637" s="138">
        <f t="shared" si="2216"/>
        <v>43963.057837565248</v>
      </c>
      <c r="AI637" s="147">
        <f t="shared" si="2217"/>
        <v>144.78995925941123</v>
      </c>
      <c r="AJ637" s="144">
        <f t="shared" si="2218"/>
        <v>-1.106257889193607</v>
      </c>
      <c r="AK637" s="147">
        <f t="shared" si="2219"/>
        <v>0.87884579933335327</v>
      </c>
      <c r="AL637" s="147">
        <f t="shared" si="2220"/>
        <v>1.0039761882971059</v>
      </c>
      <c r="AM637" s="147">
        <f t="shared" si="2221"/>
        <v>1.6292302415139696E-3</v>
      </c>
      <c r="AN637" s="138">
        <f>AF637/Q637</f>
        <v>1.0039761882971059</v>
      </c>
      <c r="AO637" s="142">
        <f t="shared" si="2222"/>
        <v>1.6292302415139696E-3</v>
      </c>
      <c r="AP637" s="138" t="str">
        <f t="shared" si="2223"/>
        <v>Out of range</v>
      </c>
      <c r="AQ637" s="138" t="e">
        <f t="shared" si="2224"/>
        <v>#VALUE!</v>
      </c>
      <c r="AR637" s="138" t="e">
        <f t="shared" si="2225"/>
        <v>#VALUE!</v>
      </c>
      <c r="AS637" s="146">
        <f t="shared" si="2226"/>
        <v>2.283681430910921E-5</v>
      </c>
      <c r="AT637" s="146">
        <f t="shared" si="2227"/>
        <v>6.5480225102694523E-8</v>
      </c>
      <c r="AU637" s="138">
        <v>0.75</v>
      </c>
      <c r="AV637" s="138">
        <f t="shared" si="2228"/>
        <v>0.375</v>
      </c>
      <c r="AW637" s="138" t="str">
        <f t="shared" si="2229"/>
        <v>Out of range</v>
      </c>
      <c r="AX637" s="148">
        <f t="shared" si="2230"/>
        <v>0</v>
      </c>
      <c r="AY637" s="148" t="e">
        <f t="shared" si="2231"/>
        <v>#VALUE!</v>
      </c>
      <c r="AZ637" s="138" t="str">
        <f>Input!B637</f>
        <v>Hu1-13</v>
      </c>
      <c r="BA637" s="149">
        <f>Input!E637</f>
        <v>0</v>
      </c>
      <c r="BB637" s="138" t="e">
        <f t="shared" si="2232"/>
        <v>#VALUE!</v>
      </c>
      <c r="BC637" s="144" t="e">
        <f t="shared" si="2233"/>
        <v>#VALUE!</v>
      </c>
      <c r="BD637" s="138" t="e">
        <f t="shared" si="2234"/>
        <v>#VALUE!</v>
      </c>
      <c r="BE637" s="150" t="e">
        <f t="shared" si="2235"/>
        <v>#VALUE!</v>
      </c>
      <c r="BF637" s="151" t="e">
        <f t="shared" si="2236"/>
        <v>#VALUE!</v>
      </c>
      <c r="BG637" s="152"/>
      <c r="BH637" s="152"/>
      <c r="BI637" s="152"/>
      <c r="BJ637" s="152"/>
      <c r="BK637" s="152"/>
      <c r="BL637" s="152"/>
      <c r="BM637" s="156"/>
      <c r="BN637" s="152"/>
      <c r="BO637" s="152"/>
      <c r="BP637" s="152"/>
      <c r="BQ637" s="152"/>
      <c r="BR637" s="152"/>
      <c r="BS637" s="152"/>
      <c r="BT637" s="152"/>
      <c r="BU637" s="152"/>
      <c r="BV637" s="152"/>
      <c r="BW637" s="152"/>
      <c r="BX637" s="152"/>
      <c r="BY637" s="152"/>
      <c r="BZ637" s="152"/>
      <c r="CA637" s="152"/>
      <c r="CB637" s="152"/>
      <c r="CC637" s="152"/>
      <c r="CD637" s="152"/>
      <c r="CE637" s="152"/>
      <c r="CF637" s="152"/>
      <c r="CG637" s="152"/>
      <c r="CH637" s="152"/>
      <c r="CI637" s="152"/>
      <c r="CJ637" s="152"/>
      <c r="CK637" s="152"/>
      <c r="CL637" s="152"/>
      <c r="CM637" s="152"/>
      <c r="CN637" s="152"/>
      <c r="CO637" s="152"/>
      <c r="CP637" s="152"/>
      <c r="CQ637" s="152"/>
      <c r="CR637" s="152"/>
      <c r="CS637" s="152"/>
      <c r="CT637" s="152"/>
      <c r="CU637" s="152"/>
      <c r="CV637" s="152"/>
      <c r="CW637" s="152"/>
      <c r="CX637" s="152"/>
      <c r="CY637" s="152"/>
      <c r="CZ637" s="152"/>
      <c r="DA637" s="152"/>
      <c r="DB637" s="152"/>
      <c r="DC637" s="152"/>
      <c r="DD637" s="152"/>
      <c r="DE637" s="152"/>
    </row>
    <row r="638" spans="1:109" ht="15" customHeight="1" x14ac:dyDescent="0.2">
      <c r="A638" s="9">
        <f>Input!A638</f>
        <v>8867</v>
      </c>
      <c r="B638" s="9" t="str">
        <f>Input!B638</f>
        <v>Chanhol3-S2</v>
      </c>
      <c r="C638" s="9">
        <f>Input!O638</f>
        <v>4.8789381260559797</v>
      </c>
      <c r="D638" s="9">
        <f>C638*Input!P638/100</f>
        <v>1.8276728422141425E-2</v>
      </c>
      <c r="E638" s="11">
        <f>Input!M638</f>
        <v>6.682094010827643</v>
      </c>
      <c r="F638" s="12">
        <f>E638*Input!N638/100</f>
        <v>3.4831602207982033E-4</v>
      </c>
      <c r="G638" s="13">
        <f t="shared" si="2211"/>
        <v>921.32712221291536</v>
      </c>
      <c r="H638" s="12">
        <f>G638*Input!L638/100</f>
        <v>2.1603270925241932E-2</v>
      </c>
      <c r="I638" s="9">
        <v>0.3</v>
      </c>
      <c r="J638" s="21">
        <f>(((C638*$G$4*0.000000001*Input!G638*(234/233))-(I638*0.000000000000001))/Input!F638)*1000000000000</f>
        <v>141.04398238939484</v>
      </c>
      <c r="K638" s="9">
        <f>J638*Input!P638/100</f>
        <v>0.52835729724494773</v>
      </c>
      <c r="L638" s="14">
        <f t="shared" si="2212"/>
        <v>1.9505357528291956</v>
      </c>
      <c r="M638" s="22">
        <f>L638*Input!P638/100</f>
        <v>7.3067973626782887E-3</v>
      </c>
      <c r="N638" s="9">
        <v>5.0000000000000001E-3</v>
      </c>
      <c r="O638" s="21">
        <f>(((G638*$D$4*0.000000001*Input!G638*(238/236))-(N638*0.000000001))/Input!F638)*1000000</f>
        <v>2.683001972057002</v>
      </c>
      <c r="P638" s="58">
        <f>O638*Input!N638/100</f>
        <v>1.3985624455820206E-4</v>
      </c>
      <c r="Q638" s="66">
        <f t="shared" si="2213"/>
        <v>2.0017855708260335</v>
      </c>
      <c r="R638" s="67">
        <f>Q638*Input!N638/100</f>
        <v>1.043466293585631E-4</v>
      </c>
      <c r="S638" s="65">
        <f>Input!S638*0.0000028263/0.000000000155125</f>
        <v>0.96950700744935814</v>
      </c>
      <c r="T638" s="9">
        <f>S638*Input!T638/100</f>
        <v>3.4699057616253574E-4</v>
      </c>
      <c r="U638" s="9">
        <f>S638*1/((U637+U639)/2)</f>
        <v>0.97014435625575068</v>
      </c>
      <c r="V638" s="9">
        <f>U638*Input!T638/100</f>
        <v>3.4721868594188478E-4</v>
      </c>
      <c r="W638" s="3">
        <v>3.0000000000000001E-3</v>
      </c>
      <c r="X638" s="21">
        <f>((($L$4*0.000000001*Input!G638/Input!W638*(232/229))-(W638*0.000000001))/Input!F638)*1000000000</f>
        <v>122.96438100910859</v>
      </c>
      <c r="Y638" s="21">
        <f>X638*Input!X638/100</f>
        <v>0.18821028633497011</v>
      </c>
      <c r="Z638" s="21">
        <f t="shared" si="2214"/>
        <v>3.0024383470566383E-2</v>
      </c>
      <c r="AA638" s="21">
        <f>Z638*Input!X638/100</f>
        <v>4.5955566674284743E-5</v>
      </c>
      <c r="AB638" s="14">
        <v>0.05</v>
      </c>
      <c r="AC638" s="14">
        <v>0</v>
      </c>
      <c r="AD638" s="21">
        <f>(((Input!G638*$L$4*0.000000001*Input!U638*(230/229))-((AB638*0.000000000000001)+(Input!G638*AC638*0.000000000000001)))/Input!F638)*1000000000000</f>
        <v>6.1083912583716087</v>
      </c>
      <c r="AE638" s="21">
        <f>AD638*Input!V638/100</f>
        <v>1.4108353543346696E-2</v>
      </c>
      <c r="AF638" s="21">
        <f t="shared" si="2215"/>
        <v>0.27847253960493878</v>
      </c>
      <c r="AG638" s="21">
        <f>AF638*Input!V638/100</f>
        <v>6.4317900977211445E-4</v>
      </c>
      <c r="AH638" s="9">
        <f t="shared" si="2216"/>
        <v>9.2748795284316845</v>
      </c>
      <c r="AI638" s="3">
        <f t="shared" si="2217"/>
        <v>2.5698824952715391E-2</v>
      </c>
      <c r="AJ638" s="22">
        <f t="shared" si="2218"/>
        <v>-29.855643744249317</v>
      </c>
      <c r="AK638" s="3">
        <f t="shared" si="2219"/>
        <v>0.34721868594188476</v>
      </c>
      <c r="AL638" s="3">
        <f t="shared" si="2220"/>
        <v>0.13911207257330141</v>
      </c>
      <c r="AM638" s="3">
        <f t="shared" si="2221"/>
        <v>3.213844691180096E-4</v>
      </c>
      <c r="AN638" s="9">
        <f>AL638*1/((AN637+AN639)/2)</f>
        <v>0.13851301789887061</v>
      </c>
      <c r="AO638" s="21">
        <f t="shared" si="2222"/>
        <v>3.2000049959650628E-4</v>
      </c>
      <c r="AP638" s="58">
        <f t="shared" si="2223"/>
        <v>16.835699999999999</v>
      </c>
      <c r="AQ638" s="58">
        <f t="shared" si="2224"/>
        <v>4.0899999999999999E-2</v>
      </c>
      <c r="AR638" s="58">
        <f t="shared" si="2225"/>
        <v>0.24293614165137178</v>
      </c>
      <c r="AS638" s="67">
        <f t="shared" si="2226"/>
        <v>1.4998801024515764E-2</v>
      </c>
      <c r="AT638" s="67">
        <f t="shared" si="2227"/>
        <v>2.2970596803125492E-5</v>
      </c>
      <c r="AU638" s="58">
        <v>0.75</v>
      </c>
      <c r="AV638" s="58">
        <f t="shared" si="2228"/>
        <v>0.375</v>
      </c>
      <c r="AW638" s="58">
        <f t="shared" si="2229"/>
        <v>15.5603</v>
      </c>
      <c r="AX638" s="57">
        <f t="shared" si="2230"/>
        <v>0.65734876170000001</v>
      </c>
      <c r="AY638" s="47">
        <f t="shared" si="2231"/>
        <v>0.6428259817794012</v>
      </c>
      <c r="AZ638" s="9" t="str">
        <f>Input!B638</f>
        <v>Chanhol3-S2</v>
      </c>
      <c r="BA638" s="48">
        <f>Input!E638</f>
        <v>0</v>
      </c>
      <c r="BB638" s="58">
        <f t="shared" si="2232"/>
        <v>-31.197936912077495</v>
      </c>
      <c r="BC638" s="22">
        <f t="shared" si="2233"/>
        <v>0.36742992193759649</v>
      </c>
      <c r="BD638" s="9">
        <f t="shared" si="2234"/>
        <v>15502.3</v>
      </c>
      <c r="BE638" s="49">
        <f t="shared" si="2235"/>
        <v>321.41299088970061</v>
      </c>
      <c r="BF638" s="89">
        <f t="shared" si="2236"/>
        <v>4.1311927262289361</v>
      </c>
      <c r="BG638" s="85"/>
      <c r="BH638" s="85"/>
      <c r="BI638" s="85"/>
      <c r="BJ638" s="85"/>
      <c r="BK638" s="85"/>
      <c r="BL638" s="85"/>
      <c r="BM638" s="90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  <c r="CM638" s="85"/>
      <c r="CN638" s="85"/>
      <c r="CO638" s="85"/>
      <c r="CP638" s="85"/>
      <c r="CQ638" s="85"/>
      <c r="CR638" s="85"/>
      <c r="CS638" s="85"/>
      <c r="CT638" s="85"/>
      <c r="CU638" s="85"/>
      <c r="CV638" s="85"/>
      <c r="CW638" s="85"/>
      <c r="CX638" s="85"/>
      <c r="CY638" s="85"/>
      <c r="CZ638" s="85"/>
      <c r="DA638" s="85"/>
      <c r="DB638" s="85"/>
      <c r="DC638" s="85"/>
      <c r="DD638" s="85"/>
      <c r="DE638" s="85"/>
    </row>
    <row r="639" spans="1:109" s="155" customFormat="1" ht="15" customHeight="1" x14ac:dyDescent="0.2">
      <c r="A639" s="138">
        <f>Input!A639</f>
        <v>8717</v>
      </c>
      <c r="B639" s="138" t="str">
        <f>Input!B639</f>
        <v>Hu1-13</v>
      </c>
      <c r="C639" s="138">
        <f>Input!O639</f>
        <v>2.098110369714286</v>
      </c>
      <c r="D639" s="138">
        <f>C639*Input!P639/100</f>
        <v>8.5406227823665408E-3</v>
      </c>
      <c r="E639" s="139">
        <f>Input!M639</f>
        <v>2.7692447667937294</v>
      </c>
      <c r="F639" s="140">
        <f>E639*Input!N639/100</f>
        <v>1.8483759758627385E-4</v>
      </c>
      <c r="G639" s="141">
        <f t="shared" si="2211"/>
        <v>381.82346844551938</v>
      </c>
      <c r="H639" s="140">
        <f>G639*Input!L639/100</f>
        <v>1.4810231375390139E-2</v>
      </c>
      <c r="I639" s="138">
        <v>0</v>
      </c>
      <c r="J639" s="142">
        <f>(((C639*$G$4*0.000000001*Input!G639*(234/233))-(I639*0.000000000000001))/Input!F639)*1000000000000</f>
        <v>748.16923802196368</v>
      </c>
      <c r="K639" s="138">
        <f>J639*Input!P639/100</f>
        <v>3.045517209938934</v>
      </c>
      <c r="L639" s="143">
        <f t="shared" si="2212"/>
        <v>10.346636724280017</v>
      </c>
      <c r="M639" s="144">
        <f>L639*Input!P639/100</f>
        <v>4.2117289254087115E-2</v>
      </c>
      <c r="N639" s="138">
        <v>0</v>
      </c>
      <c r="O639" s="142">
        <f>(((G639*$D$4*0.000000001*Input!G639*(238/236))-(N639*0.000000001))/Input!F639)*1000000</f>
        <v>13.715485677818434</v>
      </c>
      <c r="P639" s="138">
        <f>O639*Input!N639/100</f>
        <v>9.1546166406667037E-4</v>
      </c>
      <c r="Q639" s="145">
        <f t="shared" si="2213"/>
        <v>10.233112615149711</v>
      </c>
      <c r="R639" s="146">
        <f>Q639*Input!N639/100</f>
        <v>6.8302519672323089E-4</v>
      </c>
      <c r="S639" s="144">
        <f>Input!S639*0.0000028263/0.000000000155125</f>
        <v>0.99979233217848329</v>
      </c>
      <c r="T639" s="138">
        <f>S639*Input!T639/100</f>
        <v>9.7661613956253647E-4</v>
      </c>
      <c r="U639" s="144">
        <f>S639</f>
        <v>0.99979233217848329</v>
      </c>
      <c r="V639" s="138">
        <f>U639*Input!T639/100</f>
        <v>9.7661613956253647E-4</v>
      </c>
      <c r="W639" s="147">
        <v>0</v>
      </c>
      <c r="X639" s="142">
        <f>((($L$4*0.000000001*Input!G639/Input!W639*(232/229))-(W639*0.000000001))/Input!F639)*1000000000</f>
        <v>0.95664888969739259</v>
      </c>
      <c r="Y639" s="142">
        <f>X639*Input!X639/100</f>
        <v>2.476646720771893E-3</v>
      </c>
      <c r="Z639" s="142">
        <f t="shared" si="2214"/>
        <v>2.3358628633147376E-4</v>
      </c>
      <c r="AA639" s="142">
        <f>Z639*Input!X639/100</f>
        <v>6.0472626508051831E-7</v>
      </c>
      <c r="AB639" s="143">
        <v>0</v>
      </c>
      <c r="AC639" s="143">
        <v>0</v>
      </c>
      <c r="AD639" s="142">
        <f>(((Input!G639*$L$4*0.000000001*Input!U639*(230/229))-((AB639*0.000000000000001)+(Input!G639*AC639*0.000000000000001)))/Input!F639)*1000000000000</f>
        <v>225.51592673858713</v>
      </c>
      <c r="AE639" s="142">
        <f>AD639*Input!V639/100</f>
        <v>0.31122331442509332</v>
      </c>
      <c r="AF639" s="142">
        <f t="shared" si="2215"/>
        <v>10.280938169143585</v>
      </c>
      <c r="AG639" s="142">
        <f>AF639*Input!V639/100</f>
        <v>1.4188211443306613E-2</v>
      </c>
      <c r="AH639" s="138">
        <f t="shared" si="2216"/>
        <v>44013.449293655372</v>
      </c>
      <c r="AI639" s="147">
        <f t="shared" si="2217"/>
        <v>129.12397699840298</v>
      </c>
      <c r="AJ639" s="144">
        <f t="shared" si="2218"/>
        <v>-0.20766782151671048</v>
      </c>
      <c r="AK639" s="147">
        <f t="shared" si="2219"/>
        <v>0.97661613956253646</v>
      </c>
      <c r="AL639" s="147">
        <f t="shared" si="2220"/>
        <v>1.0046736077078904</v>
      </c>
      <c r="AM639" s="147">
        <f t="shared" si="2221"/>
        <v>1.3881207845726331E-3</v>
      </c>
      <c r="AN639" s="138">
        <f>AF639/Q639</f>
        <v>1.0046736077078904</v>
      </c>
      <c r="AO639" s="142">
        <f t="shared" si="2222"/>
        <v>1.3881207845726331E-3</v>
      </c>
      <c r="AP639" s="138" t="str">
        <f t="shared" si="2223"/>
        <v>Out of range</v>
      </c>
      <c r="AQ639" s="138" t="e">
        <f t="shared" si="2224"/>
        <v>#VALUE!</v>
      </c>
      <c r="AR639" s="138" t="e">
        <f t="shared" si="2225"/>
        <v>#VALUE!</v>
      </c>
      <c r="AS639" s="146">
        <f t="shared" si="2226"/>
        <v>2.2826513800469535E-5</v>
      </c>
      <c r="AT639" s="146">
        <f t="shared" si="2227"/>
        <v>5.9114683822371965E-8</v>
      </c>
      <c r="AU639" s="138">
        <v>0.75</v>
      </c>
      <c r="AV639" s="138">
        <f t="shared" si="2228"/>
        <v>0.375</v>
      </c>
      <c r="AW639" s="138" t="str">
        <f t="shared" si="2229"/>
        <v>Out of range</v>
      </c>
      <c r="AX639" s="148">
        <f t="shared" si="2230"/>
        <v>0</v>
      </c>
      <c r="AY639" s="148" t="e">
        <f t="shared" si="2231"/>
        <v>#VALUE!</v>
      </c>
      <c r="AZ639" s="138" t="str">
        <f>Input!B639</f>
        <v>Hu1-13</v>
      </c>
      <c r="BA639" s="149">
        <f>Input!E639</f>
        <v>0</v>
      </c>
      <c r="BB639" s="138" t="e">
        <f t="shared" si="2232"/>
        <v>#VALUE!</v>
      </c>
      <c r="BC639" s="144" t="e">
        <f t="shared" si="2233"/>
        <v>#VALUE!</v>
      </c>
      <c r="BD639" s="138" t="e">
        <f t="shared" si="2234"/>
        <v>#VALUE!</v>
      </c>
      <c r="BE639" s="150" t="e">
        <f t="shared" si="2235"/>
        <v>#VALUE!</v>
      </c>
      <c r="BF639" s="151" t="e">
        <f t="shared" si="2236"/>
        <v>#VALUE!</v>
      </c>
      <c r="BG639" s="152"/>
      <c r="BH639" s="152"/>
      <c r="BI639" s="152"/>
      <c r="BJ639" s="152"/>
      <c r="BK639" s="152"/>
      <c r="BL639" s="152"/>
      <c r="BM639" s="156"/>
      <c r="BN639" s="152"/>
      <c r="BO639" s="152"/>
      <c r="BP639" s="152"/>
      <c r="BQ639" s="152"/>
      <c r="BR639" s="152"/>
      <c r="BS639" s="152"/>
      <c r="BT639" s="152"/>
      <c r="BU639" s="152"/>
      <c r="BV639" s="152"/>
      <c r="BW639" s="152"/>
      <c r="BX639" s="152"/>
      <c r="BY639" s="152"/>
      <c r="BZ639" s="152"/>
      <c r="CA639" s="152"/>
      <c r="CB639" s="152"/>
      <c r="CC639" s="152"/>
      <c r="CD639" s="152"/>
      <c r="CE639" s="152"/>
      <c r="CF639" s="152"/>
      <c r="CG639" s="152"/>
      <c r="CH639" s="152"/>
      <c r="CI639" s="152"/>
      <c r="CJ639" s="152"/>
      <c r="CK639" s="152"/>
      <c r="CL639" s="152"/>
      <c r="CM639" s="152"/>
      <c r="CN639" s="152"/>
      <c r="CO639" s="152"/>
      <c r="CP639" s="152"/>
      <c r="CQ639" s="152"/>
      <c r="CR639" s="152"/>
      <c r="CS639" s="152"/>
      <c r="CT639" s="152"/>
      <c r="CU639" s="152"/>
      <c r="CV639" s="152"/>
      <c r="CW639" s="152"/>
      <c r="CX639" s="152"/>
      <c r="CY639" s="152"/>
      <c r="CZ639" s="152"/>
      <c r="DA639" s="152"/>
      <c r="DB639" s="152"/>
      <c r="DC639" s="152"/>
      <c r="DD639" s="152"/>
      <c r="DE639" s="152"/>
    </row>
    <row r="640" spans="1:109" ht="15" customHeight="1" x14ac:dyDescent="0.2">
      <c r="A640" s="9">
        <f>Input!A640</f>
        <v>8869</v>
      </c>
      <c r="B640" s="9" t="str">
        <f>Input!B640</f>
        <v>Chanhol3-S4</v>
      </c>
      <c r="C640" s="9">
        <f>Input!O640</f>
        <v>8.6301129706164144</v>
      </c>
      <c r="D640" s="9">
        <f>C640*Input!P640/100</f>
        <v>3.8000850239074783E-2</v>
      </c>
      <c r="E640" s="11">
        <f>Input!M640</f>
        <v>11.930344457789465</v>
      </c>
      <c r="F640" s="12">
        <f>E640*Input!N640/100</f>
        <v>8.0886022828243051E-4</v>
      </c>
      <c r="G640" s="13">
        <f t="shared" si="2211"/>
        <v>1644.9558938400114</v>
      </c>
      <c r="H640" s="12">
        <f>G640*Input!L640/100</f>
        <v>3.7733166482886757E-2</v>
      </c>
      <c r="I640" s="9">
        <v>0.3</v>
      </c>
      <c r="J640" s="21">
        <f>(((C640*$G$4*0.000000001*Input!G640*(234/233))-(I640*0.000000000000001))/Input!F640)*1000000000000</f>
        <v>217.53449740501301</v>
      </c>
      <c r="K640" s="9">
        <f>J640*Input!P640/100</f>
        <v>0.95786647125777535</v>
      </c>
      <c r="L640" s="14">
        <f t="shared" si="2212"/>
        <v>3.0083439752202557</v>
      </c>
      <c r="M640" s="22">
        <f>L640*Input!P640/100</f>
        <v>1.3246597032877828E-2</v>
      </c>
      <c r="N640" s="9">
        <v>5.0000000000000001E-3</v>
      </c>
      <c r="O640" s="21">
        <f>(((G640*$D$4*0.000000001*Input!G640*(238/236))-(N640*0.000000001))/Input!F640)*1000000</f>
        <v>4.176798232403927</v>
      </c>
      <c r="P640" s="58">
        <f>O640*Input!N640/100</f>
        <v>2.8318092438194979E-4</v>
      </c>
      <c r="Q640" s="66">
        <f t="shared" si="2213"/>
        <v>3.1163057354995591</v>
      </c>
      <c r="R640" s="67">
        <f>Q640*Input!N640/100</f>
        <v>2.11281055424033E-4</v>
      </c>
      <c r="S640" s="65">
        <f>Input!S640*0.0000028263/0.000000000155125</f>
        <v>0.96959951304397218</v>
      </c>
      <c r="T640" s="9">
        <f>S640*Input!T640/100</f>
        <v>3.9584664525054103E-4</v>
      </c>
      <c r="U640" s="9">
        <f>S640*1/((U639+U641)/2)</f>
        <v>0.9694400576104778</v>
      </c>
      <c r="V640" s="9">
        <f>U640*Input!T640/100</f>
        <v>3.9578154631271506E-4</v>
      </c>
      <c r="W640" s="3">
        <v>3.0000000000000001E-3</v>
      </c>
      <c r="X640" s="21">
        <f>((($L$4*0.000000001*Input!G640/Input!W640*(232/229))-(W640*0.000000001))/Input!F640)*1000000000</f>
        <v>97.308761684249006</v>
      </c>
      <c r="Y640" s="21">
        <f>X640*Input!X640/100</f>
        <v>0.15660192097082237</v>
      </c>
      <c r="Z640" s="21">
        <f t="shared" si="2214"/>
        <v>2.3760015314007305E-2</v>
      </c>
      <c r="AA640" s="21">
        <f>Z640*Input!X640/100</f>
        <v>3.8237708260467805E-5</v>
      </c>
      <c r="AB640" s="14">
        <v>0.05</v>
      </c>
      <c r="AC640" s="14">
        <v>0</v>
      </c>
      <c r="AD640" s="21">
        <f>(((Input!G640*$L$4*0.000000001*Input!U640*(230/229))-((AB640*0.000000000000001)+(Input!G640*AC640*0.000000000000001)))/Input!F640)*1000000000000</f>
        <v>8.3024445276669869</v>
      </c>
      <c r="AE640" s="21">
        <f>AD640*Input!V640/100</f>
        <v>1.9310359644997759E-2</v>
      </c>
      <c r="AF640" s="21">
        <f t="shared" si="2215"/>
        <v>0.3784961890546763</v>
      </c>
      <c r="AG640" s="21">
        <f>AF640*Input!V640/100</f>
        <v>8.8033078818542689E-4</v>
      </c>
      <c r="AH640" s="9">
        <f t="shared" si="2216"/>
        <v>15.92996401949036</v>
      </c>
      <c r="AI640" s="3">
        <f t="shared" si="2217"/>
        <v>4.505558308564115E-2</v>
      </c>
      <c r="AJ640" s="22">
        <f t="shared" si="2218"/>
        <v>-30.559942389522199</v>
      </c>
      <c r="AK640" s="3">
        <f t="shared" si="2219"/>
        <v>0.39578154631271506</v>
      </c>
      <c r="AL640" s="3">
        <f t="shared" si="2220"/>
        <v>0.12145669301410875</v>
      </c>
      <c r="AM640" s="3">
        <f t="shared" si="2221"/>
        <v>2.8261178387326393E-4</v>
      </c>
      <c r="AN640" s="9">
        <f>AL640*1/((AN639+AN641)/2)</f>
        <v>0.12107561401421535</v>
      </c>
      <c r="AO640" s="21">
        <f t="shared" si="2222"/>
        <v>2.8172506933095377E-4</v>
      </c>
      <c r="AP640" s="58">
        <f t="shared" si="2223"/>
        <v>14.5779</v>
      </c>
      <c r="AQ640" s="58">
        <f t="shared" si="2224"/>
        <v>3.9399999999999998E-2</v>
      </c>
      <c r="AR640" s="58">
        <f t="shared" si="2225"/>
        <v>0.27027212424286073</v>
      </c>
      <c r="AS640" s="67">
        <f t="shared" si="2226"/>
        <v>7.6244172846533804E-3</v>
      </c>
      <c r="AT640" s="67">
        <f t="shared" si="2227"/>
        <v>1.2281088157000283E-5</v>
      </c>
      <c r="AU640" s="58">
        <v>0.75</v>
      </c>
      <c r="AV640" s="58">
        <f t="shared" si="2228"/>
        <v>0.375</v>
      </c>
      <c r="AW640" s="58">
        <f t="shared" si="2229"/>
        <v>13.931100000000001</v>
      </c>
      <c r="AX640" s="57">
        <f t="shared" si="2230"/>
        <v>0.31004128409999998</v>
      </c>
      <c r="AY640" s="47">
        <f t="shared" si="2231"/>
        <v>0.32646660032138086</v>
      </c>
      <c r="AZ640" s="9" t="str">
        <f>Input!B640</f>
        <v>Chanhol3-S4</v>
      </c>
      <c r="BA640" s="48">
        <f>Input!E640</f>
        <v>0</v>
      </c>
      <c r="BB640" s="58">
        <f t="shared" si="2232"/>
        <v>-31.787195360190175</v>
      </c>
      <c r="BC640" s="22">
        <f t="shared" si="2233"/>
        <v>0.41261692491003255</v>
      </c>
      <c r="BD640" s="9">
        <f t="shared" si="2234"/>
        <v>13873.1</v>
      </c>
      <c r="BE640" s="49">
        <f t="shared" si="2235"/>
        <v>163.23330016069042</v>
      </c>
      <c r="BF640" s="89">
        <f t="shared" si="2236"/>
        <v>2.3434373475273369</v>
      </c>
      <c r="BG640" s="85"/>
      <c r="BH640" s="85"/>
      <c r="BI640" s="85"/>
      <c r="BJ640" s="85"/>
      <c r="BK640" s="85"/>
      <c r="BL640" s="85"/>
      <c r="BM640" s="90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s="155" customFormat="1" ht="15" customHeight="1" x14ac:dyDescent="0.2">
      <c r="A641" s="138">
        <f>Input!A641</f>
        <v>8717</v>
      </c>
      <c r="B641" s="138" t="str">
        <f>Input!B641</f>
        <v>Hu1-13</v>
      </c>
      <c r="C641" s="138">
        <f>Input!O641</f>
        <v>2.1012223524267446</v>
      </c>
      <c r="D641" s="138">
        <f>C641*Input!P641/100</f>
        <v>8.8966101456649082E-3</v>
      </c>
      <c r="E641" s="139">
        <f>Input!M641</f>
        <v>2.7687978923054999</v>
      </c>
      <c r="F641" s="140">
        <f>E641*Input!N641/100</f>
        <v>2.0014834781385111E-4</v>
      </c>
      <c r="G641" s="141">
        <f t="shared" si="2211"/>
        <v>381.7618533910823</v>
      </c>
      <c r="H641" s="140">
        <f>G641*Input!L641/100</f>
        <v>1.4654324830249916E-2</v>
      </c>
      <c r="I641" s="138">
        <v>0</v>
      </c>
      <c r="J641" s="142">
        <f>(((C641*$G$4*0.000000001*Input!G641*(234/233))-(I641*0.000000000000001))/Input!F641)*1000000000000</f>
        <v>749.27894596122462</v>
      </c>
      <c r="K641" s="138">
        <f>J641*Input!P641/100</f>
        <v>3.1724594328977087</v>
      </c>
      <c r="L641" s="143">
        <f t="shared" si="2212"/>
        <v>10.361983178443166</v>
      </c>
      <c r="M641" s="144">
        <f>L641*Input!P641/100</f>
        <v>4.3872807924434314E-2</v>
      </c>
      <c r="N641" s="138">
        <v>0</v>
      </c>
      <c r="O641" s="142">
        <f>(((G641*$D$4*0.000000001*Input!G641*(238/236))-(N641*0.000000001))/Input!F641)*1000000</f>
        <v>13.713272402662481</v>
      </c>
      <c r="P641" s="138">
        <f>O641*Input!N641/100</f>
        <v>9.9129258301650569E-4</v>
      </c>
      <c r="Q641" s="145">
        <f t="shared" si="2213"/>
        <v>10.231461292371124</v>
      </c>
      <c r="R641" s="146">
        <f>Q641*Input!N641/100</f>
        <v>7.3960258315723323E-4</v>
      </c>
      <c r="S641" s="144">
        <f>Input!S641*0.0000028263/0.000000000155125</f>
        <v>1.0005366318090114</v>
      </c>
      <c r="T641" s="138">
        <f>S641*Input!T641/100</f>
        <v>7.7893461274383528E-4</v>
      </c>
      <c r="U641" s="144">
        <f>S641</f>
        <v>1.0005366318090114</v>
      </c>
      <c r="V641" s="138">
        <f>U641*Input!T641/100</f>
        <v>7.7893461274383528E-4</v>
      </c>
      <c r="W641" s="147">
        <v>0</v>
      </c>
      <c r="X641" s="142">
        <f>((($L$4*0.000000001*Input!G641/Input!W641*(232/229))-(W641*0.000000001))/Input!F641)*1000000000</f>
        <v>0.97000466163778809</v>
      </c>
      <c r="Y641" s="142">
        <f>X641*Input!X641/100</f>
        <v>2.5675969744472192E-3</v>
      </c>
      <c r="Z641" s="142">
        <f t="shared" si="2214"/>
        <v>2.3684738369148209E-4</v>
      </c>
      <c r="AA641" s="142">
        <f>Z641*Input!X641/100</f>
        <v>6.2693371467432377E-7</v>
      </c>
      <c r="AB641" s="143">
        <v>0</v>
      </c>
      <c r="AC641" s="143">
        <v>0</v>
      </c>
      <c r="AD641" s="142">
        <f>(((Input!G641*$L$4*0.000000001*Input!U641*(230/229))-((AB641*0.000000000000001)+(Input!G641*AC641*0.000000000000001)))/Input!F641)*1000000000000</f>
        <v>224.79450039298317</v>
      </c>
      <c r="AE641" s="142">
        <f>AD641*Input!V641/100</f>
        <v>0.47407792422881839</v>
      </c>
      <c r="AF641" s="142">
        <f t="shared" si="2215"/>
        <v>10.248049407094671</v>
      </c>
      <c r="AG641" s="142">
        <f>AF641*Input!V641/100</f>
        <v>2.1612512680766041E-2</v>
      </c>
      <c r="AH641" s="138">
        <f t="shared" si="2216"/>
        <v>43268.577627371225</v>
      </c>
      <c r="AI641" s="147">
        <f t="shared" si="2217"/>
        <v>146.43843447748566</v>
      </c>
      <c r="AJ641" s="144">
        <f t="shared" si="2218"/>
        <v>0.53663180901142304</v>
      </c>
      <c r="AK641" s="147">
        <f t="shared" si="2219"/>
        <v>0.77893461274383524</v>
      </c>
      <c r="AL641" s="147">
        <f t="shared" si="2220"/>
        <v>1.0016212850002095</v>
      </c>
      <c r="AM641" s="147">
        <f t="shared" si="2221"/>
        <v>2.1135988679730809E-3</v>
      </c>
      <c r="AN641" s="138">
        <f>AF641/Q641</f>
        <v>1.0016212850002095</v>
      </c>
      <c r="AO641" s="142">
        <f t="shared" si="2222"/>
        <v>2.1135988679730809E-3</v>
      </c>
      <c r="AP641" s="138" t="str">
        <f t="shared" si="2223"/>
        <v>Out of range</v>
      </c>
      <c r="AQ641" s="138" t="e">
        <f t="shared" si="2224"/>
        <v>#VALUE!</v>
      </c>
      <c r="AR641" s="138" t="e">
        <f t="shared" si="2225"/>
        <v>#VALUE!</v>
      </c>
      <c r="AS641" s="146">
        <f t="shared" si="2226"/>
        <v>2.3148930238154975E-5</v>
      </c>
      <c r="AT641" s="146">
        <f t="shared" si="2227"/>
        <v>6.1297935165667958E-8</v>
      </c>
      <c r="AU641" s="138">
        <v>0.75</v>
      </c>
      <c r="AV641" s="138">
        <f t="shared" si="2228"/>
        <v>0.375</v>
      </c>
      <c r="AW641" s="138" t="str">
        <f t="shared" si="2229"/>
        <v>Out of range</v>
      </c>
      <c r="AX641" s="148">
        <f t="shared" si="2230"/>
        <v>364.71727275569998</v>
      </c>
      <c r="AY641" s="148" t="e">
        <f t="shared" si="2231"/>
        <v>#VALUE!</v>
      </c>
      <c r="AZ641" s="138" t="str">
        <f>Input!B641</f>
        <v>Hu1-13</v>
      </c>
      <c r="BA641" s="149">
        <f>Input!E641</f>
        <v>0</v>
      </c>
      <c r="BB641" s="138" t="e">
        <f t="shared" si="2232"/>
        <v>#VALUE!</v>
      </c>
      <c r="BC641" s="144" t="e">
        <f t="shared" si="2233"/>
        <v>#VALUE!</v>
      </c>
      <c r="BD641" s="138" t="e">
        <f t="shared" si="2234"/>
        <v>#VALUE!</v>
      </c>
      <c r="BE641" s="150" t="e">
        <f t="shared" si="2235"/>
        <v>#VALUE!</v>
      </c>
      <c r="BF641" s="151" t="e">
        <f t="shared" si="2236"/>
        <v>#VALUE!</v>
      </c>
      <c r="BG641" s="152"/>
      <c r="BH641" s="152"/>
      <c r="BI641" s="152"/>
      <c r="BJ641" s="152"/>
      <c r="BK641" s="152"/>
      <c r="BL641" s="152"/>
      <c r="BM641" s="156"/>
      <c r="BN641" s="152"/>
      <c r="BO641" s="152"/>
      <c r="BP641" s="152"/>
      <c r="BQ641" s="152"/>
      <c r="BR641" s="152"/>
      <c r="BS641" s="152"/>
      <c r="BT641" s="152"/>
      <c r="BU641" s="152"/>
      <c r="BV641" s="152"/>
      <c r="BW641" s="152"/>
      <c r="BX641" s="152"/>
      <c r="BY641" s="152"/>
      <c r="BZ641" s="152"/>
      <c r="CA641" s="152"/>
      <c r="CB641" s="152"/>
      <c r="CC641" s="152"/>
      <c r="CD641" s="152"/>
      <c r="CE641" s="152"/>
      <c r="CF641" s="152"/>
      <c r="CG641" s="152"/>
      <c r="CH641" s="152"/>
      <c r="CI641" s="152"/>
      <c r="CJ641" s="152"/>
      <c r="CK641" s="152"/>
      <c r="CL641" s="152"/>
      <c r="CM641" s="152"/>
      <c r="CN641" s="152"/>
      <c r="CO641" s="152"/>
      <c r="CP641" s="152"/>
      <c r="CQ641" s="152"/>
      <c r="CR641" s="152"/>
      <c r="CS641" s="152"/>
      <c r="CT641" s="152"/>
      <c r="CU641" s="152"/>
      <c r="CV641" s="152"/>
      <c r="CW641" s="152"/>
      <c r="CX641" s="152"/>
      <c r="CY641" s="152"/>
      <c r="CZ641" s="152"/>
      <c r="DA641" s="152"/>
      <c r="DB641" s="152"/>
      <c r="DC641" s="152"/>
      <c r="DD641" s="152"/>
      <c r="DE641" s="152"/>
    </row>
    <row r="642" spans="1:109" x14ac:dyDescent="0.2">
      <c r="A642" s="85"/>
      <c r="B642" s="85"/>
      <c r="C642" s="85"/>
      <c r="D642" s="85"/>
      <c r="E642" s="86"/>
      <c r="F642" s="85"/>
      <c r="G642" s="87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8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s="155" customFormat="1" ht="15" customHeight="1" x14ac:dyDescent="0.2">
      <c r="A643" s="138">
        <f>Input!A643</f>
        <v>8717</v>
      </c>
      <c r="B643" s="138" t="str">
        <f>Input!B643</f>
        <v>Hu1-13</v>
      </c>
      <c r="C643" s="138">
        <f>Input!O643</f>
        <v>2.1096408120556909</v>
      </c>
      <c r="D643" s="138">
        <f>C643*Input!P643/100</f>
        <v>1.7977940592700071E-2</v>
      </c>
      <c r="E643" s="139">
        <f>Input!M643</f>
        <v>2.7690292512750965</v>
      </c>
      <c r="F643" s="140">
        <f>E643*Input!N643/100</f>
        <v>3.2516170516978983E-4</v>
      </c>
      <c r="G643" s="141">
        <f t="shared" ref="G643:G649" si="2237">E643*137.88</f>
        <v>381.7937531658103</v>
      </c>
      <c r="H643" s="140">
        <f>G643*Input!L643/100</f>
        <v>2.4004463377967137E-2</v>
      </c>
      <c r="I643" s="138">
        <v>0</v>
      </c>
      <c r="J643" s="142">
        <f>(((C643*$G$4*0.000000001*Input!G643*(234/233))-(I643*0.000000000000001))/Input!F643)*1000000000000</f>
        <v>752.28090077581567</v>
      </c>
      <c r="K643" s="138">
        <f>J643*Input!P643/100</f>
        <v>6.4107886356217731</v>
      </c>
      <c r="L643" s="143">
        <f t="shared" ref="L643:L649" si="2238">(J643/234)*602200000000*0.0000028263/(365.2425*24*60)</f>
        <v>10.403498031434712</v>
      </c>
      <c r="M643" s="144">
        <f>L643*Input!P643/100</f>
        <v>8.8656546885417409E-2</v>
      </c>
      <c r="N643" s="138">
        <v>0</v>
      </c>
      <c r="O643" s="142">
        <f>(((G643*$D$4*0.000000001*Input!G643*(238/236))-(N643*0.000000001))/Input!F643)*1000000</f>
        <v>13.71441827487717</v>
      </c>
      <c r="P643" s="138">
        <f>O643*Input!N643/100</f>
        <v>1.6104573939106277E-3</v>
      </c>
      <c r="Q643" s="145">
        <f t="shared" ref="Q643:Q649" si="2239">(O643/238.05)*602200000000000000*0.00000000015512/(365.2425*24*60)</f>
        <v>10.23231622669069</v>
      </c>
      <c r="R643" s="146">
        <f>Q643*Input!N643/100</f>
        <v>1.2015609407430956E-3</v>
      </c>
      <c r="S643" s="144">
        <f>Input!S643*0.0000028263/0.000000000155125</f>
        <v>0.99946860276402605</v>
      </c>
      <c r="T643" s="138">
        <f>S643*Input!T643/100</f>
        <v>1.9251865380824601E-3</v>
      </c>
      <c r="U643" s="144">
        <f>S643</f>
        <v>0.99946860276402605</v>
      </c>
      <c r="V643" s="138">
        <f>U643*Input!T643/100</f>
        <v>1.9251865380824601E-3</v>
      </c>
      <c r="W643" s="147">
        <v>0</v>
      </c>
      <c r="X643" s="142">
        <f>((($L$4*0.000000001*Input!G643/Input!W643*(232/229))-(W643*0.000000001))/Input!F643)*1000000000</f>
        <v>0.93091025016409679</v>
      </c>
      <c r="Y643" s="142">
        <f>X643*Input!X643/100</f>
        <v>4.2554305529028617E-3</v>
      </c>
      <c r="Z643" s="142">
        <f t="shared" ref="Z643:Z649" si="2240">(X643/232)*6.022E+23*0.000000001*0.000000000049475/(365.2425*24*60)</f>
        <v>2.2730164701546644E-4</v>
      </c>
      <c r="AA643" s="142">
        <f>Z643*Input!X643/100</f>
        <v>1.0390543806604901E-6</v>
      </c>
      <c r="AB643" s="143">
        <v>0</v>
      </c>
      <c r="AC643" s="143">
        <v>0</v>
      </c>
      <c r="AD643" s="142">
        <f>(((Input!G643*$L$4*0.000000001*Input!U643*(230/229))-((AB643*0.000000000000001)+(Input!G643*AC643*0.000000000000001)))/Input!F643)*1000000000000</f>
        <v>224.34437725502931</v>
      </c>
      <c r="AE643" s="142">
        <f>AD643*Input!V643/100</f>
        <v>0.54504371544092978</v>
      </c>
      <c r="AF643" s="142">
        <f t="shared" ref="AF643:AF649" si="2241">(AD643/230)*602200000000*0.0000091577/(365.2425*24*60)</f>
        <v>10.227528957755547</v>
      </c>
      <c r="AG643" s="142">
        <f>AF643*Input!V643/100</f>
        <v>2.4847738334791796E-2</v>
      </c>
      <c r="AH643" s="138">
        <f t="shared" ref="AH643:AH649" si="2242">AF643/Z643</f>
        <v>44995.401890157125</v>
      </c>
      <c r="AI643" s="147">
        <f t="shared" ref="AI643:AI649" si="2243">AH643*SQRT((AG643/AF643)^2+(AA643/Z643)^2)</f>
        <v>232.93040369233978</v>
      </c>
      <c r="AJ643" s="144">
        <f t="shared" ref="AJ643:AJ649" si="2244">(U643-1)*1000</f>
        <v>-0.53139723597395161</v>
      </c>
      <c r="AK643" s="147">
        <f t="shared" ref="AK643:AK649" si="2245">V643*1000</f>
        <v>1.92518653808246</v>
      </c>
      <c r="AL643" s="147">
        <f t="shared" ref="AL643:AL649" si="2246">AF643/Q643</f>
        <v>0.99953214220230457</v>
      </c>
      <c r="AM643" s="147">
        <f t="shared" ref="AM643:AM649" si="2247">AL643*SQRT((R643/Q643)^2+(AG643/AF643)^2)</f>
        <v>2.4311940314500928E-3</v>
      </c>
      <c r="AN643" s="138">
        <f>AF643/Q643</f>
        <v>0.99953214220230457</v>
      </c>
      <c r="AO643" s="142">
        <f t="shared" ref="AO643:AO649" si="2248">AN643*SQRT((R643/Q643)^2+(AG643/AF643)^2)</f>
        <v>2.4311940314500928E-3</v>
      </c>
      <c r="AP643" s="138" t="str">
        <f t="shared" ref="AP643:AP649" si="2249">ThU_Alter_Kombi(AN643,U643)</f>
        <v>Out of range</v>
      </c>
      <c r="AQ643" s="138" t="e">
        <f t="shared" ref="AQ643:AQ649" si="2250">Montealter(AN643,AO643,U643,V643)</f>
        <v>#VALUE!</v>
      </c>
      <c r="AR643" s="138" t="e">
        <f t="shared" ref="AR643:AR649" si="2251">(AQ643/AP643)*100</f>
        <v>#VALUE!</v>
      </c>
      <c r="AS643" s="146">
        <f t="shared" ref="AS643:AS649" si="2252">Z643/Q643</f>
        <v>2.2214095223382261E-5</v>
      </c>
      <c r="AT643" s="146">
        <f t="shared" ref="AT643:AT649" si="2253">AS643*SQRT((Y643/X643)^2+(P643/O643)^2)</f>
        <v>1.0157985078763818E-7</v>
      </c>
      <c r="AU643" s="138">
        <v>0.75</v>
      </c>
      <c r="AV643" s="138">
        <f t="shared" ref="AV643:AV649" si="2254">AU643/2</f>
        <v>0.375</v>
      </c>
      <c r="AW643" s="138" t="str">
        <f t="shared" ref="AW643:AW649" si="2255">marincorr_age(AN643,U643,AS643,AU643)</f>
        <v>Out of range</v>
      </c>
      <c r="AX643" s="148">
        <f t="shared" ref="AX643:AX649" si="2256">marincorr_age_error(AN643, AO643, U643, V643, AS643, AT643, AU643, AV643)</f>
        <v>358.22069100430002</v>
      </c>
      <c r="AY643" s="148" t="e">
        <f t="shared" ref="AY643:AY649" si="2257">SQRT(((AU643*EXP(-0.0000091577*AW643*1000))/(0.0000091577*(EXP(-0.0000091577*AW643*1000)+(AJ643/1000)*EXP(-(0.0000091577-0.0000028263)*AW643*1000)-AS643*AU643*EXP(-0.0000091577*AW643*1000))))^2*AT643^2+((AS643*EXP(-0.0000091577*AW643*1000))/(0.0000091577*(EXP(-0.0000091577*AW643*1000)+(AJ643/1000)*EXP(-(0.0000091577-0.0000028263)*AW643*1000)-AS643*AU643*EXP(-0.0000091577*AW643*1000))))^2*AV643^2+((0.0000091577/(0.0000091577-0.0000028263))*(EXP(-(0.0000091577-0.0000028263)*AW643*1000)-1)/(0.0000091577*(EXP(-0.0000091577*AW643*1000)+(AJ643/1000)*EXP(-(0.0000091577-0.0000028263)*AW643*1000)-AS643*AU643*EXP(-0.0000091577*AW643*1000))))^2*T643^2+(1/(0.0000091577*(EXP(-0.0000091577*AW643*1000)+(AJ643/1000)*EXP(-(0.0000091577-0.0000028263)*AW643*1000)-AS643*AU643*EXP(-0.0000091577*AW643*1000))))^2*AO643^2)/1000</f>
        <v>#VALUE!</v>
      </c>
      <c r="AZ643" s="138" t="str">
        <f>Input!B643</f>
        <v>Hu1-13</v>
      </c>
      <c r="BA643" s="149">
        <f>Input!E643</f>
        <v>0</v>
      </c>
      <c r="BB643" s="138" t="e">
        <f t="shared" ref="BB643:BB649" si="2258">((U643-1)*EXP(0.0000028263*AW643*1000))*1000</f>
        <v>#VALUE!</v>
      </c>
      <c r="BC643" s="144" t="e">
        <f t="shared" ref="BC643:BC649" si="2259">SQRT((EXP(0.0000028263*AW643*1000)*V643)^2+((U643-1)*0.0000028263*EXP(0.0000028263*AW643*1000)*AX643*1000)^2)*1000</f>
        <v>#VALUE!</v>
      </c>
      <c r="BD643" s="138" t="e">
        <f t="shared" ref="BD643:BD649" si="2260">AW643*1000-58</f>
        <v>#VALUE!</v>
      </c>
      <c r="BE643" s="150" t="e">
        <f t="shared" ref="BE643:BE649" si="2261">AY643/2*1000</f>
        <v>#VALUE!</v>
      </c>
      <c r="BF643" s="151" t="e">
        <f t="shared" ref="BF643:BF649" si="2262">AY643/AW643*100</f>
        <v>#VALUE!</v>
      </c>
      <c r="BG643" s="152"/>
      <c r="BH643" s="152"/>
      <c r="BI643" s="152"/>
      <c r="BJ643" s="152"/>
      <c r="BK643" s="152"/>
      <c r="BL643" s="152"/>
      <c r="BM643" s="156"/>
      <c r="BN643" s="152"/>
      <c r="BO643" s="152"/>
      <c r="BP643" s="152"/>
      <c r="BQ643" s="152"/>
      <c r="BR643" s="152"/>
      <c r="BS643" s="152"/>
      <c r="BT643" s="152"/>
      <c r="BU643" s="152"/>
      <c r="BV643" s="152"/>
      <c r="BW643" s="152"/>
      <c r="BX643" s="152"/>
      <c r="BY643" s="152"/>
      <c r="BZ643" s="152"/>
      <c r="CA643" s="152"/>
      <c r="CB643" s="152"/>
      <c r="CC643" s="152"/>
      <c r="CD643" s="152"/>
      <c r="CE643" s="152"/>
      <c r="CF643" s="152"/>
      <c r="CG643" s="152"/>
      <c r="CH643" s="152"/>
      <c r="CI643" s="152"/>
      <c r="CJ643" s="152"/>
      <c r="CK643" s="152"/>
      <c r="CL643" s="152"/>
      <c r="CM643" s="152"/>
      <c r="CN643" s="152"/>
      <c r="CO643" s="152"/>
      <c r="CP643" s="152"/>
      <c r="CQ643" s="152"/>
      <c r="CR643" s="152"/>
      <c r="CS643" s="152"/>
      <c r="CT643" s="152"/>
      <c r="CU643" s="152"/>
      <c r="CV643" s="152"/>
      <c r="CW643" s="152"/>
      <c r="CX643" s="152"/>
      <c r="CY643" s="152"/>
      <c r="CZ643" s="152"/>
      <c r="DA643" s="152"/>
      <c r="DB643" s="152"/>
      <c r="DC643" s="152"/>
      <c r="DD643" s="152"/>
      <c r="DE643" s="152"/>
    </row>
    <row r="644" spans="1:109" ht="15" customHeight="1" x14ac:dyDescent="0.2">
      <c r="A644" s="9">
        <f>Input!A644</f>
        <v>8893</v>
      </c>
      <c r="B644" s="9" t="str">
        <f>Input!B644</f>
        <v>M39_1_61B-0.3</v>
      </c>
      <c r="C644" s="9">
        <f>Input!O644</f>
        <v>0.68899289507469363</v>
      </c>
      <c r="D644" s="9">
        <f>C644*Input!P644/100</f>
        <v>2.5810188402814837E-3</v>
      </c>
      <c r="E644" s="11">
        <f>Input!M644</f>
        <v>0.3406903992618302</v>
      </c>
      <c r="F644" s="12">
        <f>E644*Input!N644/100</f>
        <v>4.3541735432252683E-5</v>
      </c>
      <c r="G644" s="13">
        <f t="shared" si="2237"/>
        <v>46.974392250221143</v>
      </c>
      <c r="H644" s="12">
        <f>G644*Input!L644/100</f>
        <v>7.8096205263219918E-3</v>
      </c>
      <c r="I644" s="9">
        <v>0.3</v>
      </c>
      <c r="J644" s="21">
        <f>(((C644*$G$4*0.000000001*Input!G644*(234/233))-(I644*0.000000000000001))/Input!F644)*1000000000000</f>
        <v>12.780942787934547</v>
      </c>
      <c r="K644" s="9">
        <f>J644*Input!P644/100</f>
        <v>4.7878366189309698E-2</v>
      </c>
      <c r="L644" s="14">
        <f t="shared" si="2238"/>
        <v>0.17675114840351577</v>
      </c>
      <c r="M644" s="22">
        <f>L644*Input!P644/100</f>
        <v>6.6212300203967467E-4</v>
      </c>
      <c r="N644" s="9">
        <v>5.0000000000000001E-3</v>
      </c>
      <c r="O644" s="21">
        <f>(((G644*$D$4*0.000000001*Input!G644*(238/236))-(N644*0.000000001))/Input!F644)*1000000</f>
        <v>8.7764346366927246E-2</v>
      </c>
      <c r="P644" s="58">
        <f>O644*Input!N644/100</f>
        <v>1.1216670496653678E-5</v>
      </c>
      <c r="Q644" s="66">
        <f t="shared" si="2239"/>
        <v>6.5480906842419806E-2</v>
      </c>
      <c r="R644" s="67">
        <f>Q644*Input!N644/100</f>
        <v>8.3687486579433548E-6</v>
      </c>
      <c r="S644" s="65">
        <f>Input!S644*0.0000028263/0.000000000155125</f>
        <v>2.6939620333053829</v>
      </c>
      <c r="T644" s="9">
        <f>S644*Input!T644/100</f>
        <v>7.1519118731163747E-3</v>
      </c>
      <c r="U644" s="9">
        <f>S644*1/((U643+U645)/2)</f>
        <v>2.6929090556250479</v>
      </c>
      <c r="V644" s="9">
        <f>U644*Input!T644/100</f>
        <v>7.1491164352144995E-3</v>
      </c>
      <c r="W644" s="3">
        <v>3.0000000000000001E-3</v>
      </c>
      <c r="X644" s="21">
        <f>((($L$4*0.000000001*Input!G644/Input!W644*(232/229))-(W644*0.000000001))/Input!F644)*1000000000</f>
        <v>3.6104055056825266</v>
      </c>
      <c r="Y644" s="21">
        <f>X644*Input!X644/100</f>
        <v>5.3957027745936918E-3</v>
      </c>
      <c r="Z644" s="21">
        <f t="shared" si="2240"/>
        <v>8.8155772018912182E-4</v>
      </c>
      <c r="AA644" s="21">
        <f>Z644*Input!X644/100</f>
        <v>1.3174762306622731E-6</v>
      </c>
      <c r="AB644" s="14">
        <v>0.05</v>
      </c>
      <c r="AC644" s="14">
        <v>0</v>
      </c>
      <c r="AD644" s="21">
        <f>(((Input!G644*$L$4*0.000000001*Input!U644*(230/229))-((AB644*0.000000000000001)+(Input!G644*AC644*0.000000000000001)))/Input!F644)*1000000000000</f>
        <v>3.0822529425703924</v>
      </c>
      <c r="AE644" s="21">
        <f>AD644*Input!V644/100</f>
        <v>7.641618514184937E-3</v>
      </c>
      <c r="AF644" s="21">
        <f t="shared" si="2241"/>
        <v>0.14051536129844874</v>
      </c>
      <c r="AG644" s="21">
        <f>AF644*Input!V644/100</f>
        <v>3.4837010668247218E-4</v>
      </c>
      <c r="AH644" s="9">
        <f t="shared" si="2242"/>
        <v>159.39439707737321</v>
      </c>
      <c r="AI644" s="3">
        <f t="shared" si="2243"/>
        <v>0.46142073658063532</v>
      </c>
      <c r="AJ644" s="22">
        <f t="shared" si="2244"/>
        <v>1692.9090556250478</v>
      </c>
      <c r="AK644" s="3">
        <f t="shared" si="2245"/>
        <v>7.1491164352144994</v>
      </c>
      <c r="AL644" s="3">
        <f t="shared" si="2246"/>
        <v>2.1458982178820429</v>
      </c>
      <c r="AM644" s="3">
        <f t="shared" si="2247"/>
        <v>5.3272426481331316E-3</v>
      </c>
      <c r="AN644" s="9">
        <f>AL644*1/((AN643+AN645)/2)</f>
        <v>2.1419402720207317</v>
      </c>
      <c r="AO644" s="21">
        <f t="shared" si="2248"/>
        <v>5.3174169547168847E-3</v>
      </c>
      <c r="AP644" s="58">
        <f t="shared" si="2249"/>
        <v>137.7731</v>
      </c>
      <c r="AQ644" s="58">
        <f t="shared" si="2250"/>
        <v>0.83560000000000001</v>
      </c>
      <c r="AR644" s="58">
        <f t="shared" si="2251"/>
        <v>0.60650446277248615</v>
      </c>
      <c r="AS644" s="67">
        <f t="shared" si="2252"/>
        <v>1.3462820884728974E-2</v>
      </c>
      <c r="AT644" s="67">
        <f t="shared" si="2253"/>
        <v>2.019344269959122E-5</v>
      </c>
      <c r="AU644" s="58">
        <v>0.75</v>
      </c>
      <c r="AV644" s="58">
        <f t="shared" si="2254"/>
        <v>0.375</v>
      </c>
      <c r="AW644" s="58">
        <f t="shared" si="2255"/>
        <v>137.45750000000001</v>
      </c>
      <c r="AX644" s="57">
        <f t="shared" si="2256"/>
        <v>0.98139673329999999</v>
      </c>
      <c r="AY644" s="47">
        <f t="shared" si="2257"/>
        <v>0.89915092408707464</v>
      </c>
      <c r="AZ644" s="9" t="str">
        <f>Input!B644</f>
        <v>M39_1_61B-0.3</v>
      </c>
      <c r="BA644" s="48">
        <f>Input!E644</f>
        <v>0.3</v>
      </c>
      <c r="BB644" s="58">
        <f t="shared" si="2258"/>
        <v>2496.6367248588958</v>
      </c>
      <c r="BC644" s="22">
        <f t="shared" si="2259"/>
        <v>12.614087087907732</v>
      </c>
      <c r="BD644" s="9">
        <f t="shared" si="2260"/>
        <v>137399.5</v>
      </c>
      <c r="BE644" s="49">
        <f t="shared" si="2261"/>
        <v>449.5754620435373</v>
      </c>
      <c r="BF644" s="89">
        <f t="shared" si="2262"/>
        <v>0.65413013046728952</v>
      </c>
      <c r="BG644" s="85"/>
      <c r="BH644" s="85"/>
      <c r="BI644" s="85"/>
      <c r="BJ644" s="85"/>
      <c r="BK644" s="85"/>
      <c r="BL644" s="85"/>
      <c r="BM644" s="90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  <c r="CM644" s="85"/>
      <c r="CN644" s="85"/>
      <c r="CO644" s="85"/>
      <c r="CP644" s="85"/>
      <c r="CQ644" s="85"/>
      <c r="CR644" s="85"/>
      <c r="CS644" s="85"/>
      <c r="CT644" s="85"/>
      <c r="CU644" s="85"/>
      <c r="CV644" s="85"/>
      <c r="CW644" s="85"/>
      <c r="CX644" s="85"/>
      <c r="CY644" s="85"/>
      <c r="CZ644" s="85"/>
      <c r="DA644" s="85"/>
      <c r="DB644" s="85"/>
      <c r="DC644" s="85"/>
      <c r="DD644" s="85"/>
      <c r="DE644" s="85"/>
    </row>
    <row r="645" spans="1:109" s="155" customFormat="1" ht="15" customHeight="1" x14ac:dyDescent="0.2">
      <c r="A645" s="138">
        <f>Input!A645</f>
        <v>8717</v>
      </c>
      <c r="B645" s="138" t="str">
        <f>Input!B645</f>
        <v>Hu1-13</v>
      </c>
      <c r="C645" s="138">
        <f>Input!O645</f>
        <v>2.097053276612761</v>
      </c>
      <c r="D645" s="138">
        <f>C645*Input!P645/100</f>
        <v>1.9623698225874866E-2</v>
      </c>
      <c r="E645" s="139">
        <f>Input!M645</f>
        <v>2.7684222811028727</v>
      </c>
      <c r="F645" s="140">
        <f>E645*Input!N645/100</f>
        <v>4.0796972046930802E-4</v>
      </c>
      <c r="G645" s="141">
        <f t="shared" si="2237"/>
        <v>381.71006411846406</v>
      </c>
      <c r="H645" s="140">
        <f>G645*Input!L645/100</f>
        <v>2.2146235810142897E-2</v>
      </c>
      <c r="I645" s="138">
        <v>0</v>
      </c>
      <c r="J645" s="142">
        <f>(((C645*$G$4*0.000000001*Input!G645*(234/233))-(I645*0.000000000000001))/Input!F645)*1000000000000</f>
        <v>747.7922871466892</v>
      </c>
      <c r="K645" s="138">
        <f>J645*Input!P645/100</f>
        <v>6.9976525357076831</v>
      </c>
      <c r="L645" s="143">
        <f t="shared" si="2238"/>
        <v>10.34142376767721</v>
      </c>
      <c r="M645" s="144">
        <f>L645*Input!P645/100</f>
        <v>9.6772448037457034E-2</v>
      </c>
      <c r="N645" s="138">
        <v>0</v>
      </c>
      <c r="O645" s="142">
        <f>(((G645*$D$4*0.000000001*Input!G645*(238/236))-(N645*0.000000001))/Input!F645)*1000000</f>
        <v>13.711412079540512</v>
      </c>
      <c r="P645" s="138">
        <f>O645*Input!N645/100</f>
        <v>2.0205880408899124E-3</v>
      </c>
      <c r="Q645" s="145">
        <f t="shared" si="2239"/>
        <v>10.23007330681561</v>
      </c>
      <c r="R645" s="146">
        <f>Q645*Input!N645/100</f>
        <v>1.5075590800762693E-3</v>
      </c>
      <c r="S645" s="144">
        <f>Input!S645*0.0000028263/0.000000000155125</f>
        <v>1.0013134345484747</v>
      </c>
      <c r="T645" s="138">
        <f>S645*Input!T645/100</f>
        <v>2.1241867148111657E-3</v>
      </c>
      <c r="U645" s="144">
        <f>S645</f>
        <v>1.0013134345484747</v>
      </c>
      <c r="V645" s="138">
        <f>U645*Input!T645/100</f>
        <v>2.1241867148111657E-3</v>
      </c>
      <c r="W645" s="147">
        <v>0</v>
      </c>
      <c r="X645" s="142">
        <f>((($L$4*0.000000001*Input!G645/Input!W645*(232/229))-(W645*0.000000001))/Input!F645)*1000000000</f>
        <v>0.92496975441734741</v>
      </c>
      <c r="Y645" s="142">
        <f>X645*Input!X645/100</f>
        <v>5.3458958636287413E-3</v>
      </c>
      <c r="Z645" s="142">
        <f t="shared" si="2240"/>
        <v>2.258511479291297E-4</v>
      </c>
      <c r="AA645" s="142">
        <f>Z645*Input!X645/100</f>
        <v>1.3053148081265454E-6</v>
      </c>
      <c r="AB645" s="143">
        <v>0</v>
      </c>
      <c r="AC645" s="143">
        <v>0</v>
      </c>
      <c r="AD645" s="142">
        <f>(((Input!G645*$L$4*0.000000001*Input!U645*(230/229))-((AB645*0.000000000000001)+(Input!G645*AC645*0.000000000000001)))/Input!F645)*1000000000000</f>
        <v>225.33448352338493</v>
      </c>
      <c r="AE645" s="142">
        <f>AD645*Input!V645/100</f>
        <v>0.63282124195759204</v>
      </c>
      <c r="AF645" s="142">
        <f t="shared" si="2241"/>
        <v>10.272666440828507</v>
      </c>
      <c r="AG645" s="142">
        <f>AF645*Input!V645/100</f>
        <v>2.8849386182060021E-2</v>
      </c>
      <c r="AH645" s="138">
        <f t="shared" si="2242"/>
        <v>45484.233908131333</v>
      </c>
      <c r="AI645" s="147">
        <f t="shared" si="2243"/>
        <v>292.26918276012498</v>
      </c>
      <c r="AJ645" s="144">
        <f t="shared" si="2244"/>
        <v>1.3134345484746568</v>
      </c>
      <c r="AK645" s="147">
        <f t="shared" si="2245"/>
        <v>2.1241867148111657</v>
      </c>
      <c r="AL645" s="147">
        <f t="shared" si="2246"/>
        <v>1.0041635218766731</v>
      </c>
      <c r="AM645" s="147">
        <f t="shared" si="2247"/>
        <v>2.8239364805213133E-3</v>
      </c>
      <c r="AN645" s="138">
        <f>AF645/Q645</f>
        <v>1.0041635218766731</v>
      </c>
      <c r="AO645" s="142">
        <f t="shared" si="2248"/>
        <v>2.8239364805213133E-3</v>
      </c>
      <c r="AP645" s="138" t="str">
        <f t="shared" si="2249"/>
        <v>Out of range</v>
      </c>
      <c r="AQ645" s="138" t="e">
        <f t="shared" si="2250"/>
        <v>#VALUE!</v>
      </c>
      <c r="AR645" s="138" t="e">
        <f t="shared" si="2251"/>
        <v>#VALUE!</v>
      </c>
      <c r="AS645" s="146">
        <f t="shared" si="2252"/>
        <v>2.2077177861341448E-5</v>
      </c>
      <c r="AT645" s="146">
        <f t="shared" si="2253"/>
        <v>1.2763731178864017E-7</v>
      </c>
      <c r="AU645" s="138">
        <v>0.75</v>
      </c>
      <c r="AV645" s="138">
        <f t="shared" si="2254"/>
        <v>0.375</v>
      </c>
      <c r="AW645" s="138" t="str">
        <f t="shared" si="2255"/>
        <v>Out of range</v>
      </c>
      <c r="AX645" s="148">
        <f t="shared" si="2256"/>
        <v>319.29839812310001</v>
      </c>
      <c r="AY645" s="148" t="e">
        <f t="shared" si="2257"/>
        <v>#VALUE!</v>
      </c>
      <c r="AZ645" s="138" t="str">
        <f>Input!B645</f>
        <v>Hu1-13</v>
      </c>
      <c r="BA645" s="149">
        <f>Input!E645</f>
        <v>0</v>
      </c>
      <c r="BB645" s="138" t="e">
        <f t="shared" si="2258"/>
        <v>#VALUE!</v>
      </c>
      <c r="BC645" s="144" t="e">
        <f t="shared" si="2259"/>
        <v>#VALUE!</v>
      </c>
      <c r="BD645" s="138" t="e">
        <f t="shared" si="2260"/>
        <v>#VALUE!</v>
      </c>
      <c r="BE645" s="150" t="e">
        <f t="shared" si="2261"/>
        <v>#VALUE!</v>
      </c>
      <c r="BF645" s="151" t="e">
        <f t="shared" si="2262"/>
        <v>#VALUE!</v>
      </c>
      <c r="BG645" s="152"/>
      <c r="BH645" s="152"/>
      <c r="BI645" s="152"/>
      <c r="BJ645" s="152"/>
      <c r="BK645" s="152"/>
      <c r="BL645" s="152"/>
      <c r="BM645" s="156"/>
      <c r="BN645" s="152"/>
      <c r="BO645" s="152"/>
      <c r="BP645" s="152"/>
      <c r="BQ645" s="152"/>
      <c r="BR645" s="152"/>
      <c r="BS645" s="152"/>
      <c r="BT645" s="152"/>
      <c r="BU645" s="152"/>
      <c r="BV645" s="152"/>
      <c r="BW645" s="152"/>
      <c r="BX645" s="152"/>
      <c r="BY645" s="152"/>
      <c r="BZ645" s="152"/>
      <c r="CA645" s="152"/>
      <c r="CB645" s="152"/>
      <c r="CC645" s="152"/>
      <c r="CD645" s="152"/>
      <c r="CE645" s="152"/>
      <c r="CF645" s="152"/>
      <c r="CG645" s="152"/>
      <c r="CH645" s="152"/>
      <c r="CI645" s="152"/>
      <c r="CJ645" s="152"/>
      <c r="CK645" s="152"/>
      <c r="CL645" s="152"/>
      <c r="CM645" s="152"/>
      <c r="CN645" s="152"/>
      <c r="CO645" s="152"/>
      <c r="CP645" s="152"/>
      <c r="CQ645" s="152"/>
      <c r="CR645" s="152"/>
      <c r="CS645" s="152"/>
      <c r="CT645" s="152"/>
      <c r="CU645" s="152"/>
      <c r="CV645" s="152"/>
      <c r="CW645" s="152"/>
      <c r="CX645" s="152"/>
      <c r="CY645" s="152"/>
      <c r="CZ645" s="152"/>
      <c r="DA645" s="152"/>
      <c r="DB645" s="152"/>
      <c r="DC645" s="152"/>
      <c r="DD645" s="152"/>
      <c r="DE645" s="152"/>
    </row>
    <row r="646" spans="1:109" ht="15" customHeight="1" x14ac:dyDescent="0.2">
      <c r="A646" s="9">
        <f>Input!A646</f>
        <v>8894</v>
      </c>
      <c r="B646" s="9" t="str">
        <f>Input!B646</f>
        <v>M39_1_61B-14.25</v>
      </c>
      <c r="C646" s="9">
        <f>Input!O646</f>
        <v>1.5028371925423833</v>
      </c>
      <c r="D646" s="9">
        <f>C646*Input!P646/100</f>
        <v>5.7596752854666899E-3</v>
      </c>
      <c r="E646" s="11">
        <f>Input!M646</f>
        <v>0.84608989482111152</v>
      </c>
      <c r="F646" s="12">
        <f>E646*Input!N646/100</f>
        <v>5.4653819868299302E-5</v>
      </c>
      <c r="G646" s="13">
        <f t="shared" si="2237"/>
        <v>116.65887469793485</v>
      </c>
      <c r="H646" s="12">
        <f>G646*Input!L646/100</f>
        <v>1.0136286407477262E-2</v>
      </c>
      <c r="I646" s="9">
        <v>0.3</v>
      </c>
      <c r="J646" s="21">
        <f>(((C646*$G$4*0.000000001*Input!G646*(234/233))-(I646*0.000000000000001))/Input!F646)*1000000000000</f>
        <v>29.919122019934314</v>
      </c>
      <c r="K646" s="9">
        <f>J646*Input!P646/100</f>
        <v>0.11466606530382231</v>
      </c>
      <c r="L646" s="14">
        <f t="shared" si="2238"/>
        <v>0.41375970959204239</v>
      </c>
      <c r="M646" s="22">
        <f>L646*Input!P646/100</f>
        <v>1.585748333409011E-3</v>
      </c>
      <c r="N646" s="9">
        <v>5.0000000000000001E-3</v>
      </c>
      <c r="O646" s="21">
        <f>(((G646*$D$4*0.000000001*Input!G646*(238/236))-(N646*0.000000001))/Input!F646)*1000000</f>
        <v>0.23394142007089203</v>
      </c>
      <c r="P646" s="58">
        <f>O646*Input!N646/100</f>
        <v>1.511162384818692E-5</v>
      </c>
      <c r="Q646" s="66">
        <f t="shared" si="2239"/>
        <v>0.17454350164246329</v>
      </c>
      <c r="R646" s="67">
        <f>Q646*Input!N646/100</f>
        <v>1.1274770158986851E-5</v>
      </c>
      <c r="S646" s="65">
        <f>Input!S646*0.0000028263/0.000000000155125</f>
        <v>2.3666770923671172</v>
      </c>
      <c r="T646" s="9">
        <f>S646*Input!T646/100</f>
        <v>2.5658134971874138E-3</v>
      </c>
      <c r="U646" s="9">
        <f>S646*1/((U645+U647)/2)</f>
        <v>2.3652166613611261</v>
      </c>
      <c r="V646" s="9">
        <f>U646*Input!T646/100</f>
        <v>2.5642301829283758E-3</v>
      </c>
      <c r="W646" s="3">
        <v>3.0000000000000001E-3</v>
      </c>
      <c r="X646" s="21">
        <f>((($L$4*0.000000001*Input!G646/Input!W646*(232/229))-(W646*0.000000001))/Input!F646)*1000000000</f>
        <v>0.11871053960492747</v>
      </c>
      <c r="Y646" s="21">
        <f>X646*Input!X646/100</f>
        <v>2.4225877758981423E-4</v>
      </c>
      <c r="Z646" s="21">
        <f t="shared" si="2240"/>
        <v>2.8985717114553528E-5</v>
      </c>
      <c r="AA646" s="21">
        <f>Z646*Input!X646/100</f>
        <v>5.9152661752743153E-8</v>
      </c>
      <c r="AB646" s="14">
        <v>0.05</v>
      </c>
      <c r="AC646" s="14">
        <v>0</v>
      </c>
      <c r="AD646" s="21">
        <f>(((Input!G646*$L$4*0.000000001*Input!U646*(230/229))-((AB646*0.000000000000001)+(Input!G646*AC646*0.000000000000001)))/Input!F646)*1000000000000</f>
        <v>7.9598344546685675</v>
      </c>
      <c r="AE646" s="21">
        <f>AD646*Input!V646/100</f>
        <v>1.7154888465063446E-2</v>
      </c>
      <c r="AF646" s="21">
        <f t="shared" si="2241"/>
        <v>0.36287710162452086</v>
      </c>
      <c r="AG646" s="21">
        <f>AF646*Input!V646/100</f>
        <v>7.8206603923063013E-4</v>
      </c>
      <c r="AH646" s="9">
        <f t="shared" si="2242"/>
        <v>12519.169361599916</v>
      </c>
      <c r="AI646" s="3">
        <f t="shared" si="2243"/>
        <v>37.157849027729014</v>
      </c>
      <c r="AJ646" s="22">
        <f t="shared" si="2244"/>
        <v>1365.2166613611262</v>
      </c>
      <c r="AK646" s="3">
        <f t="shared" si="2245"/>
        <v>2.5642301829283758</v>
      </c>
      <c r="AL646" s="3">
        <f t="shared" si="2246"/>
        <v>2.0790066557037572</v>
      </c>
      <c r="AM646" s="3">
        <f t="shared" si="2247"/>
        <v>4.4826489285455543E-3</v>
      </c>
      <c r="AN646" s="9">
        <f>AL646*1/((AN645+AN647)/2)</f>
        <v>2.0712277403050603</v>
      </c>
      <c r="AO646" s="21">
        <f t="shared" si="2248"/>
        <v>4.4658764248685949E-3</v>
      </c>
      <c r="AP646" s="58">
        <f t="shared" si="2249"/>
        <v>166.87540000000001</v>
      </c>
      <c r="AQ646" s="58">
        <f t="shared" si="2250"/>
        <v>0.79649999999999999</v>
      </c>
      <c r="AR646" s="58">
        <f t="shared" si="2251"/>
        <v>0.4773022266912918</v>
      </c>
      <c r="AS646" s="67">
        <f t="shared" si="2252"/>
        <v>1.6606586233114637E-4</v>
      </c>
      <c r="AT646" s="67">
        <f t="shared" si="2253"/>
        <v>3.3906898004829987E-7</v>
      </c>
      <c r="AU646" s="58">
        <v>0.75</v>
      </c>
      <c r="AV646" s="58">
        <f t="shared" si="2254"/>
        <v>0.375</v>
      </c>
      <c r="AW646" s="58">
        <f t="shared" si="2255"/>
        <v>166.87119999999999</v>
      </c>
      <c r="AX646" s="57">
        <f t="shared" si="2256"/>
        <v>0.78866267999999995</v>
      </c>
      <c r="AY646" s="47">
        <f t="shared" si="2257"/>
        <v>0.80213934661314457</v>
      </c>
      <c r="AZ646" s="9" t="str">
        <f>Input!B646</f>
        <v>M39_1_61B-14.25</v>
      </c>
      <c r="BA646" s="48">
        <f>Input!E646</f>
        <v>14.25</v>
      </c>
      <c r="BB646" s="58">
        <f t="shared" si="2258"/>
        <v>2187.8978891084653</v>
      </c>
      <c r="BC646" s="22">
        <f t="shared" si="2259"/>
        <v>6.3773696308629546</v>
      </c>
      <c r="BD646" s="9">
        <f t="shared" si="2260"/>
        <v>166813.19999999998</v>
      </c>
      <c r="BE646" s="49">
        <f t="shared" si="2261"/>
        <v>401.06967330657227</v>
      </c>
      <c r="BF646" s="89">
        <f t="shared" si="2262"/>
        <v>0.48069370065843875</v>
      </c>
      <c r="BG646" s="85"/>
      <c r="BH646" s="85"/>
      <c r="BI646" s="85"/>
      <c r="BJ646" s="85"/>
      <c r="BK646" s="85"/>
      <c r="BL646" s="85"/>
      <c r="BM646" s="90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s="155" customFormat="1" ht="15" customHeight="1" x14ac:dyDescent="0.2">
      <c r="A647" s="138">
        <f>Input!A647</f>
        <v>8717</v>
      </c>
      <c r="B647" s="138" t="str">
        <f>Input!B647</f>
        <v>Hu1-13</v>
      </c>
      <c r="C647" s="138">
        <f>Input!O647</f>
        <v>2.1124959344140399</v>
      </c>
      <c r="D647" s="138">
        <f>C647*Input!P647/100</f>
        <v>2.3378937834347621E-2</v>
      </c>
      <c r="E647" s="139">
        <f>Input!M647</f>
        <v>2.7690268805017806</v>
      </c>
      <c r="F647" s="140">
        <f>E647*Input!N647/100</f>
        <v>3.1562209700623475E-4</v>
      </c>
      <c r="G647" s="141">
        <f t="shared" si="2237"/>
        <v>381.79342628358552</v>
      </c>
      <c r="H647" s="140">
        <f>G647*Input!L647/100</f>
        <v>2.8050561180153082E-2</v>
      </c>
      <c r="I647" s="138">
        <v>0</v>
      </c>
      <c r="J647" s="142">
        <f>(((C647*$G$4*0.000000001*Input!G647*(234/233))-(I647*0.000000000000001))/Input!F647)*1000000000000</f>
        <v>753.29901438420347</v>
      </c>
      <c r="K647" s="138">
        <f>J647*Input!P647/100</f>
        <v>8.3367406966625115</v>
      </c>
      <c r="L647" s="143">
        <f t="shared" si="2238"/>
        <v>10.41757780258099</v>
      </c>
      <c r="M647" s="144">
        <f>L647*Input!P647/100</f>
        <v>0.11529106393219005</v>
      </c>
      <c r="N647" s="138">
        <v>0</v>
      </c>
      <c r="O647" s="142">
        <f>(((G647*$D$4*0.000000001*Input!G647*(238/236))-(N647*0.000000001))/Input!F647)*1000000</f>
        <v>13.714406532936607</v>
      </c>
      <c r="P647" s="138">
        <f>O647*Input!N647/100</f>
        <v>1.563209725265314E-3</v>
      </c>
      <c r="Q647" s="145">
        <f t="shared" si="2239"/>
        <v>10.232307466038467</v>
      </c>
      <c r="R647" s="146">
        <f>Q647*Input!N647/100</f>
        <v>1.166309493918088E-3</v>
      </c>
      <c r="S647" s="144">
        <f>Input!S647*0.0000028263/0.000000000155125</f>
        <v>0.99992148910976708</v>
      </c>
      <c r="T647" s="138">
        <f>S647*Input!T647/100</f>
        <v>1.636901536916322E-3</v>
      </c>
      <c r="U647" s="144">
        <f>S647</f>
        <v>0.99992148910976708</v>
      </c>
      <c r="V647" s="138">
        <f>U647*Input!T647/100</f>
        <v>1.636901536916322E-3</v>
      </c>
      <c r="W647" s="147">
        <v>0</v>
      </c>
      <c r="X647" s="142">
        <f>((($L$4*0.000000001*Input!G647/Input!W647*(232/229))-(W647*0.000000001))/Input!F647)*1000000000</f>
        <v>0.91658327725359834</v>
      </c>
      <c r="Y647" s="142">
        <f>X647*Input!X647/100</f>
        <v>4.8257051765724819E-3</v>
      </c>
      <c r="Z647" s="142">
        <f t="shared" si="2240"/>
        <v>2.2380341016746923E-4</v>
      </c>
      <c r="AA647" s="142">
        <f>Z647*Input!X647/100</f>
        <v>1.1782991265297937E-6</v>
      </c>
      <c r="AB647" s="143">
        <v>0</v>
      </c>
      <c r="AC647" s="143">
        <v>0</v>
      </c>
      <c r="AD647" s="142">
        <f>(((Input!G647*$L$4*0.000000001*Input!U647*(230/229))-((AB647*0.000000000000001)+(Input!G647*AC647*0.000000000000001)))/Input!F647)*1000000000000</f>
        <v>225.20062519946094</v>
      </c>
      <c r="AE647" s="142">
        <f>AD647*Input!V647/100</f>
        <v>0.66773443358937135</v>
      </c>
      <c r="AF647" s="142">
        <f t="shared" si="2241"/>
        <v>10.266564037456869</v>
      </c>
      <c r="AG647" s="142">
        <f>AF647*Input!V647/100</f>
        <v>3.0441027045943921E-2</v>
      </c>
      <c r="AH647" s="138">
        <f t="shared" si="2242"/>
        <v>45873.134952566317</v>
      </c>
      <c r="AI647" s="147">
        <f t="shared" si="2243"/>
        <v>277.18391021017101</v>
      </c>
      <c r="AJ647" s="144">
        <f t="shared" si="2244"/>
        <v>-7.8510890232919017E-2</v>
      </c>
      <c r="AK647" s="147">
        <f t="shared" si="2245"/>
        <v>1.636901536916322</v>
      </c>
      <c r="AL647" s="147">
        <f t="shared" si="2246"/>
        <v>1.0033478833129381</v>
      </c>
      <c r="AM647" s="147">
        <f t="shared" si="2247"/>
        <v>2.9771888240839339E-3</v>
      </c>
      <c r="AN647" s="138">
        <f>AF647/Q647</f>
        <v>1.0033478833129381</v>
      </c>
      <c r="AO647" s="142">
        <f t="shared" si="2248"/>
        <v>2.9771888240839339E-3</v>
      </c>
      <c r="AP647" s="138" t="str">
        <f t="shared" si="2249"/>
        <v>Out of range</v>
      </c>
      <c r="AQ647" s="138" t="e">
        <f t="shared" si="2250"/>
        <v>#VALUE!</v>
      </c>
      <c r="AR647" s="138" t="e">
        <f t="shared" si="2251"/>
        <v>#VALUE!</v>
      </c>
      <c r="AS647" s="146">
        <f t="shared" si="2252"/>
        <v>2.1872232720750795E-5</v>
      </c>
      <c r="AT647" s="146">
        <f t="shared" si="2253"/>
        <v>1.1518176495841545E-7</v>
      </c>
      <c r="AU647" s="138">
        <v>0.75</v>
      </c>
      <c r="AV647" s="138">
        <f t="shared" si="2254"/>
        <v>0.375</v>
      </c>
      <c r="AW647" s="138" t="str">
        <f t="shared" si="2255"/>
        <v>Out of range</v>
      </c>
      <c r="AX647" s="148">
        <f t="shared" si="2256"/>
        <v>255.67258194850001</v>
      </c>
      <c r="AY647" s="148" t="e">
        <f t="shared" si="2257"/>
        <v>#VALUE!</v>
      </c>
      <c r="AZ647" s="138" t="str">
        <f>Input!B647</f>
        <v>Hu1-13</v>
      </c>
      <c r="BA647" s="149">
        <f>Input!E647</f>
        <v>0</v>
      </c>
      <c r="BB647" s="138" t="e">
        <f t="shared" si="2258"/>
        <v>#VALUE!</v>
      </c>
      <c r="BC647" s="144" t="e">
        <f t="shared" si="2259"/>
        <v>#VALUE!</v>
      </c>
      <c r="BD647" s="138" t="e">
        <f t="shared" si="2260"/>
        <v>#VALUE!</v>
      </c>
      <c r="BE647" s="150" t="e">
        <f t="shared" si="2261"/>
        <v>#VALUE!</v>
      </c>
      <c r="BF647" s="151" t="e">
        <f t="shared" si="2262"/>
        <v>#VALUE!</v>
      </c>
      <c r="BG647" s="152"/>
      <c r="BH647" s="152"/>
      <c r="BI647" s="152"/>
      <c r="BJ647" s="152"/>
      <c r="BK647" s="152"/>
      <c r="BL647" s="152"/>
      <c r="BM647" s="156"/>
      <c r="BN647" s="152"/>
      <c r="BO647" s="152"/>
      <c r="BP647" s="152"/>
      <c r="BQ647" s="152"/>
      <c r="BR647" s="152"/>
      <c r="BS647" s="152"/>
      <c r="BT647" s="152"/>
      <c r="BU647" s="152"/>
      <c r="BV647" s="152"/>
      <c r="BW647" s="152"/>
      <c r="BX647" s="152"/>
      <c r="BY647" s="152"/>
      <c r="BZ647" s="152"/>
      <c r="CA647" s="152"/>
      <c r="CB647" s="152"/>
      <c r="CC647" s="152"/>
      <c r="CD647" s="152"/>
      <c r="CE647" s="152"/>
      <c r="CF647" s="152"/>
      <c r="CG647" s="152"/>
      <c r="CH647" s="152"/>
      <c r="CI647" s="152"/>
      <c r="CJ647" s="152"/>
      <c r="CK647" s="152"/>
      <c r="CL647" s="152"/>
      <c r="CM647" s="152"/>
      <c r="CN647" s="152"/>
      <c r="CO647" s="152"/>
      <c r="CP647" s="152"/>
      <c r="CQ647" s="152"/>
      <c r="CR647" s="152"/>
      <c r="CS647" s="152"/>
      <c r="CT647" s="152"/>
      <c r="CU647" s="152"/>
      <c r="CV647" s="152"/>
      <c r="CW647" s="152"/>
      <c r="CX647" s="152"/>
      <c r="CY647" s="152"/>
      <c r="CZ647" s="152"/>
      <c r="DA647" s="152"/>
      <c r="DB647" s="152"/>
      <c r="DC647" s="152"/>
      <c r="DD647" s="152"/>
      <c r="DE647" s="152"/>
    </row>
    <row r="648" spans="1:109" ht="15" customHeight="1" x14ac:dyDescent="0.2">
      <c r="A648" s="9">
        <f>Input!A648</f>
        <v>8895</v>
      </c>
      <c r="B648" s="9" t="str">
        <f>Input!B648</f>
        <v>M39_1_61B-24.0</v>
      </c>
      <c r="C648" s="9">
        <f>Input!O648</f>
        <v>0.41478189743742083</v>
      </c>
      <c r="D648" s="9">
        <f>C648*Input!P648/100</f>
        <v>1.9988076860357421E-3</v>
      </c>
      <c r="E648" s="11">
        <f>Input!M648</f>
        <v>0.25027180449371406</v>
      </c>
      <c r="F648" s="12">
        <f>E648*Input!N648/100</f>
        <v>3.5745362387452861E-5</v>
      </c>
      <c r="G648" s="13">
        <f t="shared" si="2237"/>
        <v>34.507476403593294</v>
      </c>
      <c r="H648" s="12">
        <f>G648*Input!L648/100</f>
        <v>7.3908094435189576E-3</v>
      </c>
      <c r="I648" s="9">
        <v>0.3</v>
      </c>
      <c r="J648" s="21">
        <f>(((C648*$G$4*0.000000001*Input!G648*(234/233))-(I648*0.000000000000001))/Input!F648)*1000000000000</f>
        <v>7.9605141163848261</v>
      </c>
      <c r="K648" s="9">
        <f>J648*Input!P648/100</f>
        <v>3.8361213203685261E-2</v>
      </c>
      <c r="L648" s="14">
        <f t="shared" si="2238"/>
        <v>0.11008812380270412</v>
      </c>
      <c r="M648" s="22">
        <f>L648*Input!P648/100</f>
        <v>5.3050769418233363E-4</v>
      </c>
      <c r="N648" s="9">
        <v>5.0000000000000001E-3</v>
      </c>
      <c r="O648" s="21">
        <f>(((G648*$D$4*0.000000001*Input!G648*(238/236))-(N648*0.000000001))/Input!F648)*1000000</f>
        <v>6.6701252084523918E-2</v>
      </c>
      <c r="P648" s="58">
        <f>O648*Input!N648/100</f>
        <v>9.5266841276082996E-6</v>
      </c>
      <c r="Q648" s="66">
        <f t="shared" si="2239"/>
        <v>4.9765749473699293E-2</v>
      </c>
      <c r="R648" s="67">
        <f>Q648*Input!N648/100</f>
        <v>7.107851214079741E-6</v>
      </c>
      <c r="S648" s="65">
        <f>Input!S648*0.0000028263/0.000000000155125</f>
        <v>2.1931931714244564</v>
      </c>
      <c r="T648" s="9">
        <f>S648*Input!T648/100</f>
        <v>6.924855978919002E-3</v>
      </c>
      <c r="U648" s="9">
        <f>S648*1/((U647+U649)/2)</f>
        <v>2.1940474727991508</v>
      </c>
      <c r="V648" s="9">
        <f>U648*Input!T648/100</f>
        <v>6.927553376512352E-3</v>
      </c>
      <c r="W648" s="3">
        <v>3.0000000000000001E-3</v>
      </c>
      <c r="X648" s="21">
        <f>((($L$4*0.000000001*Input!G648/Input!W648*(232/229))-(W648*0.000000001))/Input!F648)*1000000000</f>
        <v>7.0263971436031056</v>
      </c>
      <c r="Y648" s="21">
        <f>X648*Input!X648/100</f>
        <v>1.3872116986825141E-2</v>
      </c>
      <c r="Z648" s="21">
        <f t="shared" si="2240"/>
        <v>1.7156451366221641E-3</v>
      </c>
      <c r="AA648" s="21">
        <f>Z648*Input!X648/100</f>
        <v>3.3871740461991472E-6</v>
      </c>
      <c r="AB648" s="14">
        <v>0.05</v>
      </c>
      <c r="AC648" s="14">
        <v>0</v>
      </c>
      <c r="AD648" s="21">
        <f>(((Input!G648*$L$4*0.000000001*Input!U648*(230/229))-((AB648*0.000000000000001)+(Input!G648*AC648*0.000000000000001)))/Input!F648)*1000000000000</f>
        <v>2.1179230656667309</v>
      </c>
      <c r="AE648" s="21">
        <f>AD648*Input!V648/100</f>
        <v>7.9880477387032963E-3</v>
      </c>
      <c r="AF648" s="21">
        <f t="shared" si="2241"/>
        <v>9.6552985857902965E-2</v>
      </c>
      <c r="AG648" s="21">
        <f>AF648*Input!V648/100</f>
        <v>3.6416330359217942E-4</v>
      </c>
      <c r="AH648" s="9">
        <f t="shared" si="2242"/>
        <v>56.277946876590477</v>
      </c>
      <c r="AI648" s="3">
        <f t="shared" si="2243"/>
        <v>0.23958209308652695</v>
      </c>
      <c r="AJ648" s="22">
        <f t="shared" si="2244"/>
        <v>1194.0474727991509</v>
      </c>
      <c r="AK648" s="3">
        <f t="shared" si="2245"/>
        <v>6.9275533765123516</v>
      </c>
      <c r="AL648" s="3">
        <f t="shared" si="2246"/>
        <v>1.9401493372249978</v>
      </c>
      <c r="AM648" s="3">
        <f t="shared" si="2247"/>
        <v>7.3227937342181413E-3</v>
      </c>
      <c r="AN648" s="9">
        <f>AL648*1/((AN647+AN649)/2)</f>
        <v>1.9300518684849337</v>
      </c>
      <c r="AO648" s="21">
        <f t="shared" si="2248"/>
        <v>7.2846823994860612E-3</v>
      </c>
      <c r="AP648" s="58">
        <f t="shared" si="2249"/>
        <v>170.43389999999999</v>
      </c>
      <c r="AQ648" s="58">
        <f t="shared" si="2250"/>
        <v>1.8003</v>
      </c>
      <c r="AR648" s="58">
        <f t="shared" si="2251"/>
        <v>1.0563039395331562</v>
      </c>
      <c r="AS648" s="67">
        <f t="shared" si="2252"/>
        <v>3.4474415733030721E-2</v>
      </c>
      <c r="AT648" s="67">
        <f t="shared" si="2253"/>
        <v>6.8240224837086541E-5</v>
      </c>
      <c r="AU648" s="58">
        <v>0.75</v>
      </c>
      <c r="AV648" s="58">
        <f t="shared" si="2254"/>
        <v>0.375</v>
      </c>
      <c r="AW648" s="58">
        <f t="shared" si="2255"/>
        <v>169.46610000000001</v>
      </c>
      <c r="AX648" s="57">
        <f t="shared" si="2256"/>
        <v>1.7898834825000001</v>
      </c>
      <c r="AY648" s="47">
        <f t="shared" si="2257"/>
        <v>1.8115817431772552</v>
      </c>
      <c r="AZ648" s="9" t="str">
        <f>Input!B648</f>
        <v>M39_1_61B-24.0</v>
      </c>
      <c r="BA648" s="48">
        <f>Input!E648</f>
        <v>24</v>
      </c>
      <c r="BB648" s="58">
        <f t="shared" si="2258"/>
        <v>1927.6676720710254</v>
      </c>
      <c r="BC648" s="22">
        <f t="shared" si="2259"/>
        <v>14.838173415408344</v>
      </c>
      <c r="BD648" s="9">
        <f t="shared" si="2260"/>
        <v>169408.1</v>
      </c>
      <c r="BE648" s="49">
        <f t="shared" si="2261"/>
        <v>905.79087158862762</v>
      </c>
      <c r="BF648" s="89">
        <f t="shared" si="2262"/>
        <v>1.0689935882027468</v>
      </c>
      <c r="BG648" s="85"/>
      <c r="BH648" s="85"/>
      <c r="BI648" s="85"/>
      <c r="BJ648" s="85"/>
      <c r="BK648" s="85"/>
      <c r="BL648" s="85"/>
      <c r="BM648" s="90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s="155" customFormat="1" ht="15" customHeight="1" x14ac:dyDescent="0.2">
      <c r="A649" s="138">
        <f>Input!A649</f>
        <v>8717</v>
      </c>
      <c r="B649" s="138" t="str">
        <f>Input!B649</f>
        <v>Hu1-13</v>
      </c>
      <c r="C649" s="138">
        <f>Input!O649</f>
        <v>2.1083026263256515</v>
      </c>
      <c r="D649" s="138">
        <f>C649*Input!P649/100</f>
        <v>2.3517259179324995E-2</v>
      </c>
      <c r="E649" s="139">
        <f>Input!M649</f>
        <v>2.7686280046176468</v>
      </c>
      <c r="F649" s="140">
        <f>E649*Input!N649/100</f>
        <v>3.8452461810076899E-4</v>
      </c>
      <c r="G649" s="141">
        <f t="shared" si="2237"/>
        <v>381.73842927668113</v>
      </c>
      <c r="H649" s="140">
        <f>G649*Input!L649/100</f>
        <v>2.4448750055666883E-2</v>
      </c>
      <c r="I649" s="138">
        <v>0</v>
      </c>
      <c r="J649" s="142">
        <f>(((C649*$G$4*0.000000001*Input!G649*(234/233))-(I649*0.000000000000001))/Input!F649)*1000000000000</f>
        <v>751.80371453603186</v>
      </c>
      <c r="K649" s="138">
        <f>J649*Input!P649/100</f>
        <v>8.3860649728148591</v>
      </c>
      <c r="L649" s="143">
        <f t="shared" si="2238"/>
        <v>10.396898892600934</v>
      </c>
      <c r="M649" s="144">
        <f>L649*Input!P649/100</f>
        <v>0.11597318281799945</v>
      </c>
      <c r="N649" s="138">
        <v>0</v>
      </c>
      <c r="O649" s="142">
        <f>(((G649*$D$4*0.000000001*Input!G649*(238/236))-(N649*0.000000001))/Input!F649)*1000000</f>
        <v>13.71243098475045</v>
      </c>
      <c r="P649" s="138">
        <f>O649*Input!N649/100</f>
        <v>1.9044693901998215E-3</v>
      </c>
      <c r="Q649" s="145">
        <f t="shared" si="2239"/>
        <v>10.230833511157066</v>
      </c>
      <c r="R649" s="146">
        <f>Q649*Input!N649/100</f>
        <v>1.4209230500337711E-3</v>
      </c>
      <c r="S649" s="144">
        <f>Input!S649*0.0000028263/0.000000000155125</f>
        <v>0.99929976623198313</v>
      </c>
      <c r="T649" s="138">
        <f>S649*Input!T649/100</f>
        <v>2.1474107509410821E-3</v>
      </c>
      <c r="U649" s="144">
        <f>S649</f>
        <v>0.99929976623198313</v>
      </c>
      <c r="V649" s="138">
        <f>U649*Input!T649/100</f>
        <v>2.1474107509410821E-3</v>
      </c>
      <c r="W649" s="147">
        <v>0</v>
      </c>
      <c r="X649" s="142">
        <f>((($L$4*0.000000001*Input!G649/Input!W649*(232/229))-(W649*0.000000001))/Input!F649)*1000000000</f>
        <v>0.90496783063505937</v>
      </c>
      <c r="Y649" s="142">
        <f>X649*Input!X649/100</f>
        <v>5.3980173674143209E-3</v>
      </c>
      <c r="Z649" s="142">
        <f t="shared" si="2240"/>
        <v>2.2096725045524273E-4</v>
      </c>
      <c r="AA649" s="142">
        <f>Z649*Input!X649/100</f>
        <v>1.3180413880017766E-6</v>
      </c>
      <c r="AB649" s="143">
        <v>0</v>
      </c>
      <c r="AC649" s="143">
        <v>0</v>
      </c>
      <c r="AD649" s="142">
        <f>(((Input!G649*$L$4*0.000000001*Input!U649*(230/229))-((AB649*0.000000000000001)+(Input!G649*AC649*0.000000000000001)))/Input!F649)*1000000000000</f>
        <v>226.01370952245549</v>
      </c>
      <c r="AE649" s="142">
        <f>AD649*Input!V649/100</f>
        <v>0.59018316682103267</v>
      </c>
      <c r="AF649" s="142">
        <f t="shared" si="2241"/>
        <v>10.303631351379652</v>
      </c>
      <c r="AG649" s="142">
        <f>AF649*Input!V649/100</f>
        <v>2.6905579283497141E-2</v>
      </c>
      <c r="AH649" s="138">
        <f t="shared" si="2242"/>
        <v>46629.676253616002</v>
      </c>
      <c r="AI649" s="147">
        <f t="shared" si="2243"/>
        <v>303.62486171584476</v>
      </c>
      <c r="AJ649" s="144">
        <f t="shared" si="2244"/>
        <v>-0.70023376801686688</v>
      </c>
      <c r="AK649" s="147">
        <f t="shared" si="2245"/>
        <v>2.147410750941082</v>
      </c>
      <c r="AL649" s="147">
        <f t="shared" si="2246"/>
        <v>1.0071155336604001</v>
      </c>
      <c r="AM649" s="147">
        <f t="shared" si="2247"/>
        <v>2.6335692735343155E-3</v>
      </c>
      <c r="AN649" s="138">
        <f>AF649/Q649</f>
        <v>1.0071155336604001</v>
      </c>
      <c r="AO649" s="142">
        <f t="shared" si="2248"/>
        <v>2.6335692735343155E-3</v>
      </c>
      <c r="AP649" s="138" t="str">
        <f t="shared" si="2249"/>
        <v>Out of range</v>
      </c>
      <c r="AQ649" s="138" t="e">
        <f t="shared" si="2250"/>
        <v>#VALUE!</v>
      </c>
      <c r="AR649" s="138" t="e">
        <f t="shared" si="2251"/>
        <v>#VALUE!</v>
      </c>
      <c r="AS649" s="146">
        <f t="shared" si="2252"/>
        <v>2.1598166973812112E-5</v>
      </c>
      <c r="AT649" s="146">
        <f t="shared" si="2253"/>
        <v>1.2886522139576573E-7</v>
      </c>
      <c r="AU649" s="138">
        <v>0.75</v>
      </c>
      <c r="AV649" s="138">
        <f t="shared" si="2254"/>
        <v>0.375</v>
      </c>
      <c r="AW649" s="138" t="str">
        <f t="shared" si="2255"/>
        <v>Out of range</v>
      </c>
      <c r="AX649" s="148">
        <f t="shared" si="2256"/>
        <v>0</v>
      </c>
      <c r="AY649" s="148" t="e">
        <f t="shared" si="2257"/>
        <v>#VALUE!</v>
      </c>
      <c r="AZ649" s="138" t="str">
        <f>Input!B649</f>
        <v>Hu1-13</v>
      </c>
      <c r="BA649" s="149">
        <f>Input!E649</f>
        <v>0</v>
      </c>
      <c r="BB649" s="138" t="e">
        <f t="shared" si="2258"/>
        <v>#VALUE!</v>
      </c>
      <c r="BC649" s="144" t="e">
        <f t="shared" si="2259"/>
        <v>#VALUE!</v>
      </c>
      <c r="BD649" s="138" t="e">
        <f t="shared" si="2260"/>
        <v>#VALUE!</v>
      </c>
      <c r="BE649" s="150" t="e">
        <f t="shared" si="2261"/>
        <v>#VALUE!</v>
      </c>
      <c r="BF649" s="151" t="e">
        <f t="shared" si="2262"/>
        <v>#VALUE!</v>
      </c>
      <c r="BG649" s="152"/>
      <c r="BH649" s="152"/>
      <c r="BI649" s="152"/>
      <c r="BJ649" s="152"/>
      <c r="BK649" s="152"/>
      <c r="BL649" s="152"/>
      <c r="BM649" s="156"/>
      <c r="BN649" s="152"/>
      <c r="BO649" s="152"/>
      <c r="BP649" s="152"/>
      <c r="BQ649" s="152"/>
      <c r="BR649" s="152"/>
      <c r="BS649" s="152"/>
      <c r="BT649" s="152"/>
      <c r="BU649" s="152"/>
      <c r="BV649" s="152"/>
      <c r="BW649" s="152"/>
      <c r="BX649" s="152"/>
      <c r="BY649" s="152"/>
      <c r="BZ649" s="152"/>
      <c r="CA649" s="152"/>
      <c r="CB649" s="152"/>
      <c r="CC649" s="152"/>
      <c r="CD649" s="152"/>
      <c r="CE649" s="152"/>
      <c r="CF649" s="152"/>
      <c r="CG649" s="152"/>
      <c r="CH649" s="152"/>
      <c r="CI649" s="152"/>
      <c r="CJ649" s="152"/>
      <c r="CK649" s="152"/>
      <c r="CL649" s="152"/>
      <c r="CM649" s="152"/>
      <c r="CN649" s="152"/>
      <c r="CO649" s="152"/>
      <c r="CP649" s="152"/>
      <c r="CQ649" s="152"/>
      <c r="CR649" s="152"/>
      <c r="CS649" s="152"/>
      <c r="CT649" s="152"/>
      <c r="CU649" s="152"/>
      <c r="CV649" s="152"/>
      <c r="CW649" s="152"/>
      <c r="CX649" s="152"/>
      <c r="CY649" s="152"/>
      <c r="CZ649" s="152"/>
      <c r="DA649" s="152"/>
      <c r="DB649" s="152"/>
      <c r="DC649" s="152"/>
      <c r="DD649" s="152"/>
      <c r="DE649" s="152"/>
    </row>
    <row r="650" spans="1:109" ht="15" customHeight="1" x14ac:dyDescent="0.2">
      <c r="A650" s="9">
        <f>Input!A650</f>
        <v>8896</v>
      </c>
      <c r="B650" s="9" t="str">
        <f>Input!B650</f>
        <v>M39_1_61B-29.8</v>
      </c>
      <c r="C650" s="9">
        <f>Input!O650</f>
        <v>0.56750939719942362</v>
      </c>
      <c r="D650" s="9">
        <f>C650*Input!P650/100</f>
        <v>2.6506401809652121E-3</v>
      </c>
      <c r="E650" s="11">
        <f>Input!M650</f>
        <v>0.29365119333158823</v>
      </c>
      <c r="F650" s="12">
        <f>E650*Input!N650/100</f>
        <v>3.2277619775983393E-5</v>
      </c>
      <c r="G650" s="13">
        <f t="shared" ref="G650:G653" si="2263">E650*137.88</f>
        <v>40.488626536559387</v>
      </c>
      <c r="H650" s="12">
        <f>G650*Input!L650/100</f>
        <v>6.9262117188739862E-3</v>
      </c>
      <c r="I650" s="9">
        <v>0.3</v>
      </c>
      <c r="J650" s="21">
        <f>(((C650*$G$4*0.000000001*Input!G650*(234/233))-(I650*0.000000000000001))/Input!F650)*1000000000000</f>
        <v>11.542755266908753</v>
      </c>
      <c r="K650" s="9">
        <f>J650*Input!P650/100</f>
        <v>5.3912219005537977E-2</v>
      </c>
      <c r="L650" s="14">
        <f t="shared" ref="L650:L653" si="2264">(J650/234)*602200000000*0.0000028263/(365.2425*24*60)</f>
        <v>0.15962791501522372</v>
      </c>
      <c r="M650" s="22">
        <f>L650*Input!P650/100</f>
        <v>7.4556680053417413E-4</v>
      </c>
      <c r="N650" s="9">
        <v>5.0000000000000001E-3</v>
      </c>
      <c r="O650" s="21">
        <f>(((G650*$D$4*0.000000001*Input!G650*(238/236))-(N650*0.000000001))/Input!F650)*1000000</f>
        <v>8.2941763856525269E-2</v>
      </c>
      <c r="P650" s="58">
        <f>O650*Input!N650/100</f>
        <v>9.1168119800122756E-6</v>
      </c>
      <c r="Q650" s="66">
        <f t="shared" ref="Q650:Q653" si="2265">(O650/238.05)*602200000000000000*0.00000000015512/(365.2425*24*60)</f>
        <v>6.188278198676072E-2</v>
      </c>
      <c r="R650" s="67">
        <f>Q650*Input!N650/100</f>
        <v>6.8020459409244031E-6</v>
      </c>
      <c r="S650" s="65">
        <f>Input!S650*0.0000028263/0.000000000155125</f>
        <v>2.5560801576472927</v>
      </c>
      <c r="T650" s="9">
        <f>S650*Input!T650/100</f>
        <v>6.0462437087549026E-3</v>
      </c>
      <c r="U650" s="9">
        <f>S650*1/((U649+U651)/2)</f>
        <v>2.5593484571793073</v>
      </c>
      <c r="V650" s="9">
        <f>U650*Input!T650/100</f>
        <v>6.0539746617239041E-3</v>
      </c>
      <c r="W650" s="3">
        <v>3.0000000000000001E-3</v>
      </c>
      <c r="X650" s="21">
        <f>((($L$4*0.000000001*Input!G650/Input!W650*(232/229))-(W650*0.000000001))/Input!F650)*1000000000</f>
        <v>0.1578666148819696</v>
      </c>
      <c r="Y650" s="21">
        <f>X650*Input!X650/100</f>
        <v>3.4124837518322417E-4</v>
      </c>
      <c r="Z650" s="21">
        <f t="shared" ref="Z650:Z653" si="2266">(X650/232)*6.022E+23*0.000000001*0.000000000049475/(365.2425*24*60)</f>
        <v>3.8546510326965107E-5</v>
      </c>
      <c r="AA650" s="21">
        <f>Z650*Input!X650/100</f>
        <v>8.3323089102118732E-8</v>
      </c>
      <c r="AB650" s="14">
        <v>0.05</v>
      </c>
      <c r="AC650" s="14">
        <v>0</v>
      </c>
      <c r="AD650" s="21">
        <f>(((Input!G650*$L$4*0.000000001*Input!U650*(230/229))-((AB650*0.000000000000001)+(Input!G650*AC650*0.000000000000001)))/Input!F650)*1000000000000</f>
        <v>3.2613754379941424</v>
      </c>
      <c r="AE650" s="21">
        <f>AD650*Input!V650/100</f>
        <v>7.9511251322919359E-3</v>
      </c>
      <c r="AF650" s="21">
        <f t="shared" ref="AF650:AF653" si="2267">(AD650/230)*602200000000*0.0000091577/(365.2425*24*60)</f>
        <v>0.14868129142492251</v>
      </c>
      <c r="AG650" s="21">
        <f>AF650*Input!V650/100</f>
        <v>3.6248005647500863E-4</v>
      </c>
      <c r="AH650" s="9">
        <f t="shared" ref="AH650:AH653" si="2268">AF650/Z650</f>
        <v>3857.192004250328</v>
      </c>
      <c r="AI650" s="3">
        <f t="shared" ref="AI650:AI653" si="2269">AH650*SQRT((AG650/AF650)^2+(AA650/Z650)^2)</f>
        <v>12.567761294310207</v>
      </c>
      <c r="AJ650" s="22">
        <f t="shared" ref="AJ650:AJ653" si="2270">(U650-1)*1000</f>
        <v>1559.3484571793072</v>
      </c>
      <c r="AK650" s="3">
        <f t="shared" ref="AK650:AK653" si="2271">V650*1000</f>
        <v>6.0539746617239043</v>
      </c>
      <c r="AL650" s="3">
        <f t="shared" ref="AL650:AL653" si="2272">AF650/Q650</f>
        <v>2.4026277851686042</v>
      </c>
      <c r="AM650" s="3">
        <f t="shared" ref="AM650:AM653" si="2273">AL650*SQRT((R650/Q650)^2+(AG650/AF650)^2)</f>
        <v>5.8634772610637407E-3</v>
      </c>
      <c r="AN650" s="9">
        <f>AL650*1/((AN649+AN651)/2)</f>
        <v>2.3835921197863481</v>
      </c>
      <c r="AO650" s="21">
        <f t="shared" ref="AO650:AO653" si="2274">AN650*SQRT((R650/Q650)^2+(AG650/AF650)^2)</f>
        <v>5.817021796007074E-3</v>
      </c>
      <c r="AP650" s="58">
        <f t="shared" ref="AP650:AP653" si="2275">ThU_Alter_Kombi(AN650,U650)</f>
        <v>186.8133</v>
      </c>
      <c r="AQ650" s="58">
        <f t="shared" ref="AQ650:AQ653" si="2276">Montealter(AN650,AO650,U650,V650)</f>
        <v>1.2866</v>
      </c>
      <c r="AR650" s="58">
        <f t="shared" ref="AR650:AR653" si="2277">(AQ650/AP650)*100</f>
        <v>0.68870899448807976</v>
      </c>
      <c r="AS650" s="67">
        <f t="shared" ref="AS650:AS653" si="2278">Z650/Q650</f>
        <v>6.2289556302125846E-4</v>
      </c>
      <c r="AT650" s="67">
        <f t="shared" ref="AT650:AT653" si="2279">AS650*SQRT((Y650/X650)^2+(P650/O650)^2)</f>
        <v>1.3482060973315432E-6</v>
      </c>
      <c r="AU650" s="58">
        <v>0.75</v>
      </c>
      <c r="AV650" s="58">
        <f t="shared" ref="AV650:AV653" si="2280">AU650/2</f>
        <v>0.375</v>
      </c>
      <c r="AW650" s="58">
        <f t="shared" ref="AW650:AW653" si="2281">marincorr_age(AN650,U650,AS650,AU650)</f>
        <v>186.79929999999999</v>
      </c>
      <c r="AX650" s="57">
        <f t="shared" ref="AX650:AX653" si="2282">marincorr_age_error(AN650, AO650, U650, V650, AS650, AT650, AU650, AV650)</f>
        <v>1.5112865154999999</v>
      </c>
      <c r="AY650" s="47">
        <f t="shared" ref="AY650:AY653" si="2283">SQRT(((AU650*EXP(-0.0000091577*AW650*1000))/(0.0000091577*(EXP(-0.0000091577*AW650*1000)+(AJ650/1000)*EXP(-(0.0000091577-0.0000028263)*AW650*1000)-AS650*AU650*EXP(-0.0000091577*AW650*1000))))^2*AT650^2+((AS650*EXP(-0.0000091577*AW650*1000))/(0.0000091577*(EXP(-0.0000091577*AW650*1000)+(AJ650/1000)*EXP(-(0.0000091577-0.0000028263)*AW650*1000)-AS650*AU650*EXP(-0.0000091577*AW650*1000))))^2*AV650^2+((0.0000091577/(0.0000091577-0.0000028263))*(EXP(-(0.0000091577-0.0000028263)*AW650*1000)-1)/(0.0000091577*(EXP(-0.0000091577*AW650*1000)+(AJ650/1000)*EXP(-(0.0000091577-0.0000028263)*AW650*1000)-AS650*AU650*EXP(-0.0000091577*AW650*1000))))^2*T650^2+(1/(0.0000091577*(EXP(-0.0000091577*AW650*1000)+(AJ650/1000)*EXP(-(0.0000091577-0.0000028263)*AW650*1000)-AS650*AU650*EXP(-0.0000091577*AW650*1000))))^2*AO650^2)/1000</f>
        <v>1.3935623035744742</v>
      </c>
      <c r="AZ650" s="9" t="str">
        <f>Input!B650</f>
        <v>M39_1_61B-29.8</v>
      </c>
      <c r="BA650" s="48">
        <f>Input!E650</f>
        <v>29.8</v>
      </c>
      <c r="BB650" s="58">
        <f t="shared" ref="BB650:BB653" si="2284">((U650-1)*EXP(0.0000028263*AW650*1000))*1000</f>
        <v>2643.8043987358333</v>
      </c>
      <c r="BC650" s="22">
        <f t="shared" ref="BC650:BC653" si="2285">SQRT((EXP(0.0000028263*AW650*1000)*V650)^2+((U650-1)*0.0000028263*EXP(0.0000028263*AW650*1000)*AX650*1000)^2)*1000</f>
        <v>15.260329976096088</v>
      </c>
      <c r="BD650" s="9">
        <f t="shared" ref="BD650:BD653" si="2286">AW650*1000-58</f>
        <v>186741.3</v>
      </c>
      <c r="BE650" s="49">
        <f t="shared" ref="BE650:BE653" si="2287">AY650/2*1000</f>
        <v>696.78115178723715</v>
      </c>
      <c r="BF650" s="89">
        <f t="shared" ref="BF650:BF653" si="2288">AY650/AW650*100</f>
        <v>0.74602115938040148</v>
      </c>
      <c r="BG650" s="85"/>
      <c r="BH650" s="85"/>
      <c r="BI650" s="85"/>
      <c r="BJ650" s="85"/>
      <c r="BK650" s="85"/>
      <c r="BL650" s="85"/>
      <c r="BM650" s="90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s="155" customFormat="1" ht="15" customHeight="1" x14ac:dyDescent="0.2">
      <c r="A651" s="138">
        <f>Input!A651</f>
        <v>8717</v>
      </c>
      <c r="B651" s="138" t="str">
        <f>Input!B651</f>
        <v>Hu1-13</v>
      </c>
      <c r="C651" s="138">
        <f>Input!O651</f>
        <v>2.0732827018963995</v>
      </c>
      <c r="D651" s="138">
        <f>C651*Input!P651/100</f>
        <v>2.4167609697273326E-2</v>
      </c>
      <c r="E651" s="139">
        <f>Input!M651</f>
        <v>2.7685326582878109</v>
      </c>
      <c r="F651" s="140">
        <f>E651*Input!N651/100</f>
        <v>4.5973983025648381E-4</v>
      </c>
      <c r="G651" s="141">
        <f t="shared" si="2263"/>
        <v>381.72528292472333</v>
      </c>
      <c r="H651" s="140">
        <f>G651*Input!L651/100</f>
        <v>3.332374672397094E-2</v>
      </c>
      <c r="I651" s="138">
        <v>0</v>
      </c>
      <c r="J651" s="142">
        <f>(((C651*$G$4*0.000000001*Input!G651*(234/233))-(I651*0.000000000000001))/Input!F651)*1000000000000</f>
        <v>739.31589189618273</v>
      </c>
      <c r="K651" s="138">
        <f>J651*Input!P651/100</f>
        <v>8.6179747228852772</v>
      </c>
      <c r="L651" s="143">
        <f t="shared" si="2264"/>
        <v>10.224201382779011</v>
      </c>
      <c r="M651" s="144">
        <f>L651*Input!P651/100</f>
        <v>0.11918032608833898</v>
      </c>
      <c r="N651" s="138">
        <v>0</v>
      </c>
      <c r="O651" s="142">
        <f>(((G651*$D$4*0.000000001*Input!G651*(238/236))-(N651*0.000000001))/Input!F651)*1000000</f>
        <v>13.711958754474173</v>
      </c>
      <c r="P651" s="138">
        <f>O651*Input!N651/100</f>
        <v>2.2769944834837197E-3</v>
      </c>
      <c r="Q651" s="145">
        <f t="shared" si="2265"/>
        <v>10.230481180535246</v>
      </c>
      <c r="R651" s="146">
        <f>Q651*Input!N651/100</f>
        <v>1.6988637165978753E-3</v>
      </c>
      <c r="S651" s="144">
        <f>Input!S651*0.0000028263/0.000000000155125</f>
        <v>0.99814622474056558</v>
      </c>
      <c r="T651" s="138">
        <f>S651*Input!T651/100</f>
        <v>2.3717026880444134E-3</v>
      </c>
      <c r="U651" s="144">
        <f>S651</f>
        <v>0.99814622474056558</v>
      </c>
      <c r="V651" s="138">
        <f>U651*Input!T651/100</f>
        <v>2.3717026880444134E-3</v>
      </c>
      <c r="W651" s="147">
        <v>0</v>
      </c>
      <c r="X651" s="142">
        <f>((($L$4*0.000000001*Input!G651/Input!W651*(232/229))-(W651*0.000000001))/Input!F651)*1000000000</f>
        <v>0.89679636819393804</v>
      </c>
      <c r="Y651" s="142">
        <f>X651*Input!X651/100</f>
        <v>5.7534139978493966E-3</v>
      </c>
      <c r="Z651" s="142">
        <f t="shared" si="2266"/>
        <v>2.1897201313664569E-4</v>
      </c>
      <c r="AA651" s="142">
        <f>Z651*Input!X651/100</f>
        <v>1.4048190762132876E-6</v>
      </c>
      <c r="AB651" s="143">
        <v>0</v>
      </c>
      <c r="AC651" s="143">
        <v>0</v>
      </c>
      <c r="AD651" s="142">
        <f>(((Input!G651*$L$4*0.000000001*Input!U651*(230/229))-((AB651*0.000000000000001)+(Input!G651*AC651*0.000000000000001)))/Input!F651)*1000000000000</f>
        <v>226.39666347969742</v>
      </c>
      <c r="AE651" s="142">
        <f>AD651*Input!V651/100</f>
        <v>0.58643069196226261</v>
      </c>
      <c r="AF651" s="142">
        <f t="shared" si="2267"/>
        <v>10.321089656932488</v>
      </c>
      <c r="AG651" s="142">
        <f>AF651*Input!V651/100</f>
        <v>2.6734509494492839E-2</v>
      </c>
      <c r="AH651" s="138">
        <f t="shared" si="2268"/>
        <v>47134.286747831058</v>
      </c>
      <c r="AI651" s="147">
        <f t="shared" si="2269"/>
        <v>326.10806291710622</v>
      </c>
      <c r="AJ651" s="144">
        <f t="shared" si="2270"/>
        <v>-1.8537752594344203</v>
      </c>
      <c r="AK651" s="147">
        <f t="shared" si="2271"/>
        <v>2.3717026880444134</v>
      </c>
      <c r="AL651" s="147">
        <f t="shared" si="2272"/>
        <v>1.0088567169811753</v>
      </c>
      <c r="AM651" s="147">
        <f t="shared" si="2273"/>
        <v>2.6185856575500722E-3</v>
      </c>
      <c r="AN651" s="138">
        <f>AF651/Q651</f>
        <v>1.0088567169811753</v>
      </c>
      <c r="AO651" s="142">
        <f t="shared" si="2274"/>
        <v>2.6185856575500722E-3</v>
      </c>
      <c r="AP651" s="138" t="str">
        <f t="shared" si="2275"/>
        <v>Out of range</v>
      </c>
      <c r="AQ651" s="138" t="e">
        <f t="shared" si="2276"/>
        <v>#VALUE!</v>
      </c>
      <c r="AR651" s="138" t="e">
        <f t="shared" si="2277"/>
        <v>#VALUE!</v>
      </c>
      <c r="AS651" s="146">
        <f t="shared" si="2278"/>
        <v>2.1403882111944743E-5</v>
      </c>
      <c r="AT651" s="146">
        <f t="shared" si="2279"/>
        <v>1.3736300106270372E-7</v>
      </c>
      <c r="AU651" s="138">
        <v>0.75</v>
      </c>
      <c r="AV651" s="138">
        <f t="shared" si="2280"/>
        <v>0.375</v>
      </c>
      <c r="AW651" s="138" t="str">
        <f t="shared" si="2281"/>
        <v>Out of range</v>
      </c>
      <c r="AX651" s="148">
        <f t="shared" si="2282"/>
        <v>0</v>
      </c>
      <c r="AY651" s="148" t="e">
        <f t="shared" si="2283"/>
        <v>#VALUE!</v>
      </c>
      <c r="AZ651" s="138" t="str">
        <f>Input!B651</f>
        <v>Hu1-13</v>
      </c>
      <c r="BA651" s="149">
        <f>Input!E651</f>
        <v>0</v>
      </c>
      <c r="BB651" s="138" t="e">
        <f t="shared" si="2284"/>
        <v>#VALUE!</v>
      </c>
      <c r="BC651" s="144" t="e">
        <f t="shared" si="2285"/>
        <v>#VALUE!</v>
      </c>
      <c r="BD651" s="138" t="e">
        <f t="shared" si="2286"/>
        <v>#VALUE!</v>
      </c>
      <c r="BE651" s="150" t="e">
        <f t="shared" si="2287"/>
        <v>#VALUE!</v>
      </c>
      <c r="BF651" s="151" t="e">
        <f t="shared" si="2288"/>
        <v>#VALUE!</v>
      </c>
      <c r="BG651" s="152"/>
      <c r="BH651" s="152"/>
      <c r="BI651" s="152"/>
      <c r="BJ651" s="152"/>
      <c r="BK651" s="152"/>
      <c r="BL651" s="152"/>
      <c r="BM651" s="156"/>
      <c r="BN651" s="152"/>
      <c r="BO651" s="152"/>
      <c r="BP651" s="152"/>
      <c r="BQ651" s="152"/>
      <c r="BR651" s="152"/>
      <c r="BS651" s="152"/>
      <c r="BT651" s="152"/>
      <c r="BU651" s="152"/>
      <c r="BV651" s="152"/>
      <c r="BW651" s="152"/>
      <c r="BX651" s="152"/>
      <c r="BY651" s="152"/>
      <c r="BZ651" s="152"/>
      <c r="CA651" s="152"/>
      <c r="CB651" s="152"/>
      <c r="CC651" s="152"/>
      <c r="CD651" s="152"/>
      <c r="CE651" s="152"/>
      <c r="CF651" s="152"/>
      <c r="CG651" s="152"/>
      <c r="CH651" s="152"/>
      <c r="CI651" s="152"/>
      <c r="CJ651" s="152"/>
      <c r="CK651" s="152"/>
      <c r="CL651" s="152"/>
      <c r="CM651" s="152"/>
      <c r="CN651" s="152"/>
      <c r="CO651" s="152"/>
      <c r="CP651" s="152"/>
      <c r="CQ651" s="152"/>
      <c r="CR651" s="152"/>
      <c r="CS651" s="152"/>
      <c r="CT651" s="152"/>
      <c r="CU651" s="152"/>
      <c r="CV651" s="152"/>
      <c r="CW651" s="152"/>
      <c r="CX651" s="152"/>
      <c r="CY651" s="152"/>
      <c r="CZ651" s="152"/>
      <c r="DA651" s="152"/>
      <c r="DB651" s="152"/>
      <c r="DC651" s="152"/>
      <c r="DD651" s="152"/>
      <c r="DE651" s="152"/>
    </row>
    <row r="652" spans="1:109" ht="15" customHeight="1" x14ac:dyDescent="0.2">
      <c r="A652" s="9">
        <f>Input!A652</f>
        <v>8897</v>
      </c>
      <c r="B652" s="9" t="str">
        <f>Input!B652</f>
        <v>M39_1_61B-35.4</v>
      </c>
      <c r="C652" s="9">
        <f>Input!O652</f>
        <v>0.20231675463834195</v>
      </c>
      <c r="D652" s="9">
        <f>C652*Input!P652/100</f>
        <v>1.4055894114129493E-3</v>
      </c>
      <c r="E652" s="11">
        <f>Input!M652</f>
        <v>0.11060162248402264</v>
      </c>
      <c r="F652" s="12">
        <f>E652*Input!N652/100</f>
        <v>2.9660599038743093E-5</v>
      </c>
      <c r="G652" s="13">
        <f t="shared" si="2263"/>
        <v>15.24975170809704</v>
      </c>
      <c r="H652" s="12">
        <f>G652*Input!L652/100</f>
        <v>5.6229165515873951E-3</v>
      </c>
      <c r="I652" s="9">
        <v>0.3</v>
      </c>
      <c r="J652" s="21">
        <f>(((C652*$G$4*0.000000001*Input!G652*(234/233))-(I652*0.000000000000001))/Input!F652)*1000000000000</f>
        <v>10.899205108591508</v>
      </c>
      <c r="K652" s="9">
        <f>J652*Input!P652/100</f>
        <v>7.5721891253344678E-2</v>
      </c>
      <c r="L652" s="14">
        <f t="shared" si="2264"/>
        <v>0.15072808411658156</v>
      </c>
      <c r="M652" s="22">
        <f>L652*Input!P652/100</f>
        <v>1.0471787144645929E-3</v>
      </c>
      <c r="N652" s="9">
        <v>5.0000000000000001E-3</v>
      </c>
      <c r="O652" s="21">
        <f>(((G652*$D$4*0.000000001*Input!G652*(238/236))-(N652*0.000000001))/Input!F652)*1000000</f>
        <v>8.2720082769154088E-2</v>
      </c>
      <c r="P652" s="58">
        <f>O652*Input!N652/100</f>
        <v>2.2183464874775723E-5</v>
      </c>
      <c r="Q652" s="66">
        <f t="shared" si="2265"/>
        <v>6.1717385909289914E-2</v>
      </c>
      <c r="R652" s="67">
        <f>Q652*Input!N652/100</f>
        <v>1.6551064948791897E-5</v>
      </c>
      <c r="S652" s="65">
        <f>Input!S652*0.0000028263/0.000000000155125</f>
        <v>2.4384151773885461</v>
      </c>
      <c r="T652" s="9">
        <f>S652*Input!T652/100</f>
        <v>1.79613823690342E-2</v>
      </c>
      <c r="U652" s="9">
        <f>S652*1/((U651+U653)/2)</f>
        <v>2.4386095779437711</v>
      </c>
      <c r="V652" s="9">
        <f>U652*Input!T652/100</f>
        <v>1.7962814324813319E-2</v>
      </c>
      <c r="W652" s="3">
        <v>3.0000000000000001E-3</v>
      </c>
      <c r="X652" s="21">
        <f>((($L$4*0.000000001*Input!G652/Input!W652*(232/229))-(W652*0.000000001))/Input!F652)*1000000000</f>
        <v>2.5122202103293274</v>
      </c>
      <c r="Y652" s="21">
        <f>X652*Input!X652/100</f>
        <v>4.3411323710522767E-3</v>
      </c>
      <c r="Z652" s="21">
        <f t="shared" si="2266"/>
        <v>6.1341229336849446E-4</v>
      </c>
      <c r="AA652" s="21">
        <f>Z652*Input!X652/100</f>
        <v>1.0599803124720133E-6</v>
      </c>
      <c r="AB652" s="14">
        <v>0.05</v>
      </c>
      <c r="AC652" s="14">
        <v>0</v>
      </c>
      <c r="AD652" s="21">
        <f>(((Input!G652*$L$4*0.000000001*Input!U652*(230/229))-((AB652*0.000000000000001)+(Input!G652*AC652*0.000000000000001)))/Input!F652)*1000000000000</f>
        <v>3.1686307903870827</v>
      </c>
      <c r="AE652" s="21">
        <f>AD652*Input!V652/100</f>
        <v>1.0194686781771711E-2</v>
      </c>
      <c r="AF652" s="21">
        <f t="shared" si="2267"/>
        <v>0.14445319986014152</v>
      </c>
      <c r="AG652" s="21">
        <f>AF652*Input!V652/100</f>
        <v>4.6476071988775665E-4</v>
      </c>
      <c r="AH652" s="9">
        <f t="shared" si="2268"/>
        <v>235.49120456469939</v>
      </c>
      <c r="AI652" s="3">
        <f t="shared" si="2269"/>
        <v>0.86002776487605148</v>
      </c>
      <c r="AJ652" s="22">
        <f t="shared" si="2270"/>
        <v>1438.609577943771</v>
      </c>
      <c r="AK652" s="3">
        <f t="shared" si="2271"/>
        <v>17.962814324813319</v>
      </c>
      <c r="AL652" s="3">
        <f t="shared" si="2272"/>
        <v>2.3405592724302005</v>
      </c>
      <c r="AM652" s="3">
        <f t="shared" si="2273"/>
        <v>7.5565806161945115E-3</v>
      </c>
      <c r="AN652" s="9">
        <f>AL652*1/((AN651+AN653)/2)</f>
        <v>2.3262865602173832</v>
      </c>
      <c r="AO652" s="21">
        <f t="shared" si="2274"/>
        <v>7.5105006464546657E-3</v>
      </c>
      <c r="AP652" s="58">
        <f t="shared" si="2275"/>
        <v>198.5</v>
      </c>
      <c r="AQ652" s="58">
        <f t="shared" si="2276"/>
        <v>3.8443999999999998</v>
      </c>
      <c r="AR652" s="58">
        <f t="shared" si="2277"/>
        <v>1.9367254408060455</v>
      </c>
      <c r="AS652" s="67">
        <f t="shared" si="2278"/>
        <v>9.9390517652524473E-3</v>
      </c>
      <c r="AT652" s="67">
        <f t="shared" si="2279"/>
        <v>1.7380340207921147E-5</v>
      </c>
      <c r="AU652" s="58">
        <v>0.75</v>
      </c>
      <c r="AV652" s="58">
        <f t="shared" si="2280"/>
        <v>0.375</v>
      </c>
      <c r="AW652" s="58">
        <f t="shared" si="2281"/>
        <v>198.26859999999999</v>
      </c>
      <c r="AX652" s="57">
        <f t="shared" si="2282"/>
        <v>4.1925238342000002</v>
      </c>
      <c r="AY652" s="47">
        <f t="shared" si="2283"/>
        <v>3.8301823261135275</v>
      </c>
      <c r="AZ652" s="9" t="str">
        <f>Input!B652</f>
        <v>M39_1_61B-35.4</v>
      </c>
      <c r="BA652" s="48">
        <f>Input!E652</f>
        <v>35.4</v>
      </c>
      <c r="BB652" s="58">
        <f t="shared" si="2284"/>
        <v>2519.4575500407414</v>
      </c>
      <c r="BC652" s="22">
        <f t="shared" si="2285"/>
        <v>43.369272043757313</v>
      </c>
      <c r="BD652" s="9">
        <f t="shared" si="2286"/>
        <v>198210.6</v>
      </c>
      <c r="BE652" s="49">
        <f t="shared" si="2287"/>
        <v>1915.0911630567637</v>
      </c>
      <c r="BF652" s="89">
        <f t="shared" si="2288"/>
        <v>1.9318148845119838</v>
      </c>
      <c r="BG652" s="85"/>
      <c r="BH652" s="85"/>
      <c r="BI652" s="85"/>
      <c r="BJ652" s="85"/>
      <c r="BK652" s="85"/>
      <c r="BL652" s="85"/>
      <c r="BM652" s="90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s="155" customFormat="1" ht="15" customHeight="1" x14ac:dyDescent="0.2">
      <c r="A653" s="138">
        <f>Input!A653</f>
        <v>8717</v>
      </c>
      <c r="B653" s="138" t="str">
        <f>Input!B653</f>
        <v>Hu1-13</v>
      </c>
      <c r="C653" s="138">
        <f>Input!O653</f>
        <v>2.0815915484518981</v>
      </c>
      <c r="D653" s="138">
        <f>C653*Input!P653/100</f>
        <v>2.8669134403886239E-2</v>
      </c>
      <c r="E653" s="139">
        <f>Input!M653</f>
        <v>2.7673582036185089</v>
      </c>
      <c r="F653" s="140">
        <f>E653*Input!N653/100</f>
        <v>1.1947289540090158E-3</v>
      </c>
      <c r="G653" s="141">
        <f t="shared" si="2263"/>
        <v>381.56334911492002</v>
      </c>
      <c r="H653" s="140">
        <f>G653*Input!L653/100</f>
        <v>0.22387075954362859</v>
      </c>
      <c r="I653" s="138">
        <v>0</v>
      </c>
      <c r="J653" s="142">
        <f>(((C653*$G$4*0.000000001*Input!G653*(234/233))-(I653*0.000000000000001))/Input!F653)*1000000000000</f>
        <v>742.27875957273648</v>
      </c>
      <c r="K653" s="138">
        <f>J653*Input!P653/100</f>
        <v>10.223182131560472</v>
      </c>
      <c r="L653" s="143">
        <f t="shared" si="2264"/>
        <v>10.265175689063593</v>
      </c>
      <c r="M653" s="144">
        <f>L653*Input!P653/100</f>
        <v>0.14137917773933079</v>
      </c>
      <c r="N653" s="138">
        <v>0</v>
      </c>
      <c r="O653" s="142">
        <f>(((G653*$D$4*0.000000001*Input!G653*(238/236))-(N653*0.000000001))/Input!F653)*1000000</f>
        <v>13.706141928027767</v>
      </c>
      <c r="P653" s="138">
        <f>O653*Input!N653/100</f>
        <v>5.9172407055075637E-3</v>
      </c>
      <c r="Q653" s="145">
        <f t="shared" si="2265"/>
        <v>10.226141251094388</v>
      </c>
      <c r="R653" s="146">
        <f>Q653*Input!N653/100</f>
        <v>4.4148484372183109E-3</v>
      </c>
      <c r="S653" s="144">
        <f>Input!S653*0.0000028263/0.000000000155125</f>
        <v>1.0016943396884572</v>
      </c>
      <c r="T653" s="138">
        <f>S653*Input!T653/100</f>
        <v>2.8488523968211608E-3</v>
      </c>
      <c r="U653" s="144">
        <f>S653</f>
        <v>1.0016943396884572</v>
      </c>
      <c r="V653" s="138">
        <f>U653*Input!T653/100</f>
        <v>2.8488523968211608E-3</v>
      </c>
      <c r="W653" s="147">
        <v>0</v>
      </c>
      <c r="X653" s="142">
        <f>((($L$4*0.000000001*Input!G653/Input!W653*(232/229))-(W653*0.000000001))/Input!F653)*1000000000</f>
        <v>0.91170481091764</v>
      </c>
      <c r="Y653" s="142">
        <f>X653*Input!X653/100</f>
        <v>5.94471294263158E-3</v>
      </c>
      <c r="Z653" s="142">
        <f t="shared" si="2266"/>
        <v>2.2261222827546913E-4</v>
      </c>
      <c r="AA653" s="142">
        <f>Z653*Input!X653/100</f>
        <v>1.4515288049047986E-6</v>
      </c>
      <c r="AB653" s="143">
        <v>0</v>
      </c>
      <c r="AC653" s="143">
        <v>0</v>
      </c>
      <c r="AD653" s="142">
        <f>(((Input!G653*$L$4*0.000000001*Input!U653*(230/229))-((AB653*0.000000000000001)+(Input!G653*AC653*0.000000000000001)))/Input!F653)*1000000000000</f>
        <v>225.07976646784613</v>
      </c>
      <c r="AE653" s="142">
        <f>AD653*Input!V653/100</f>
        <v>0.63074596711153563</v>
      </c>
      <c r="AF653" s="142">
        <f t="shared" si="2267"/>
        <v>10.261054266307207</v>
      </c>
      <c r="AG653" s="142">
        <f>AF653*Input!V653/100</f>
        <v>2.8754777465572253E-2</v>
      </c>
      <c r="AH653" s="138">
        <f t="shared" si="2268"/>
        <v>46093.848239144238</v>
      </c>
      <c r="AI653" s="147">
        <f t="shared" si="2269"/>
        <v>327.13351572848734</v>
      </c>
      <c r="AJ653" s="144">
        <f t="shared" si="2270"/>
        <v>1.6943396884572248</v>
      </c>
      <c r="AK653" s="147">
        <f t="shared" si="2271"/>
        <v>2.8488523968211608</v>
      </c>
      <c r="AL653" s="147">
        <f t="shared" si="2272"/>
        <v>1.0034140947553489</v>
      </c>
      <c r="AM653" s="147">
        <f t="shared" si="2273"/>
        <v>2.8450624206793466E-3</v>
      </c>
      <c r="AN653" s="138">
        <f>AF653/Q653</f>
        <v>1.0034140947553489</v>
      </c>
      <c r="AO653" s="142">
        <f t="shared" si="2274"/>
        <v>2.8450624206793466E-3</v>
      </c>
      <c r="AP653" s="138" t="str">
        <f t="shared" si="2275"/>
        <v>Out of range</v>
      </c>
      <c r="AQ653" s="138" t="e">
        <f t="shared" si="2276"/>
        <v>#VALUE!</v>
      </c>
      <c r="AR653" s="138" t="e">
        <f t="shared" si="2277"/>
        <v>#VALUE!</v>
      </c>
      <c r="AS653" s="146">
        <f t="shared" si="2278"/>
        <v>2.1768937354708008E-5</v>
      </c>
      <c r="AT653" s="146">
        <f t="shared" si="2279"/>
        <v>1.4225375194861668E-7</v>
      </c>
      <c r="AU653" s="138">
        <v>0.75</v>
      </c>
      <c r="AV653" s="138">
        <f t="shared" si="2280"/>
        <v>0.375</v>
      </c>
      <c r="AW653" s="138" t="str">
        <f t="shared" si="2281"/>
        <v>Out of range</v>
      </c>
      <c r="AX653" s="148">
        <f t="shared" si="2282"/>
        <v>323.06857808759997</v>
      </c>
      <c r="AY653" s="148" t="e">
        <f t="shared" si="2283"/>
        <v>#VALUE!</v>
      </c>
      <c r="AZ653" s="138" t="str">
        <f>Input!B653</f>
        <v>Hu1-13</v>
      </c>
      <c r="BA653" s="149">
        <f>Input!E653</f>
        <v>0</v>
      </c>
      <c r="BB653" s="138" t="e">
        <f t="shared" si="2284"/>
        <v>#VALUE!</v>
      </c>
      <c r="BC653" s="144" t="e">
        <f t="shared" si="2285"/>
        <v>#VALUE!</v>
      </c>
      <c r="BD653" s="138" t="e">
        <f t="shared" si="2286"/>
        <v>#VALUE!</v>
      </c>
      <c r="BE653" s="150" t="e">
        <f t="shared" si="2287"/>
        <v>#VALUE!</v>
      </c>
      <c r="BF653" s="151" t="e">
        <f t="shared" si="2288"/>
        <v>#VALUE!</v>
      </c>
      <c r="BG653" s="152"/>
      <c r="BH653" s="152"/>
      <c r="BI653" s="152"/>
      <c r="BJ653" s="152"/>
      <c r="BK653" s="152"/>
      <c r="BL653" s="152"/>
      <c r="BM653" s="156"/>
      <c r="BN653" s="152"/>
      <c r="BO653" s="152"/>
      <c r="BP653" s="152"/>
      <c r="BQ653" s="152"/>
      <c r="BR653" s="152"/>
      <c r="BS653" s="152"/>
      <c r="BT653" s="152"/>
      <c r="BU653" s="152"/>
      <c r="BV653" s="152"/>
      <c r="BW653" s="152"/>
      <c r="BX653" s="152"/>
      <c r="BY653" s="152"/>
      <c r="BZ653" s="152"/>
      <c r="CA653" s="152"/>
      <c r="CB653" s="152"/>
      <c r="CC653" s="152"/>
      <c r="CD653" s="152"/>
      <c r="CE653" s="152"/>
      <c r="CF653" s="152"/>
      <c r="CG653" s="152"/>
      <c r="CH653" s="152"/>
      <c r="CI653" s="152"/>
      <c r="CJ653" s="152"/>
      <c r="CK653" s="152"/>
      <c r="CL653" s="152"/>
      <c r="CM653" s="152"/>
      <c r="CN653" s="152"/>
      <c r="CO653" s="152"/>
      <c r="CP653" s="152"/>
      <c r="CQ653" s="152"/>
      <c r="CR653" s="152"/>
      <c r="CS653" s="152"/>
      <c r="CT653" s="152"/>
      <c r="CU653" s="152"/>
      <c r="CV653" s="152"/>
      <c r="CW653" s="152"/>
      <c r="CX653" s="152"/>
      <c r="CY653" s="152"/>
      <c r="CZ653" s="152"/>
      <c r="DA653" s="152"/>
      <c r="DB653" s="152"/>
      <c r="DC653" s="152"/>
      <c r="DD653" s="152"/>
      <c r="DE653" s="152"/>
    </row>
    <row r="654" spans="1:109" x14ac:dyDescent="0.2">
      <c r="A654" s="85"/>
      <c r="B654" s="85"/>
      <c r="C654" s="85"/>
      <c r="D654" s="85"/>
      <c r="E654" s="86"/>
      <c r="F654" s="85"/>
      <c r="G654" s="87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8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s="155" customFormat="1" ht="15" customHeight="1" x14ac:dyDescent="0.2">
      <c r="A655" s="138">
        <f>Input!A655</f>
        <v>8717</v>
      </c>
      <c r="B655" s="138" t="str">
        <f>Input!B655</f>
        <v>Hu1-13</v>
      </c>
      <c r="C655" s="138">
        <f>Input!O655</f>
        <v>2.0836990565047748</v>
      </c>
      <c r="D655" s="138">
        <f>C655*Input!P655/100</f>
        <v>1.3852716011871333E-2</v>
      </c>
      <c r="E655" s="139">
        <f>Input!M655</f>
        <v>2.7683650286888954</v>
      </c>
      <c r="F655" s="140">
        <f>E655*Input!N655/100</f>
        <v>2.531496557091166E-4</v>
      </c>
      <c r="G655" s="141">
        <f t="shared" ref="G655:G665" si="2289">E655*137.88</f>
        <v>381.70217015562491</v>
      </c>
      <c r="H655" s="140">
        <f>G655*Input!L655/100</f>
        <v>3.5404976846711025E-2</v>
      </c>
      <c r="I655" s="138">
        <v>0</v>
      </c>
      <c r="J655" s="142">
        <f>(((C655*$G$4*0.000000001*Input!G655*(234/233))-(I655*0.000000000000001))/Input!F655)*1000000000000</f>
        <v>743.03027994878835</v>
      </c>
      <c r="K655" s="138">
        <f>J655*Input!P655/100</f>
        <v>4.9397668171993212</v>
      </c>
      <c r="L655" s="143">
        <f t="shared" ref="L655:L665" si="2290">(J655/234)*602200000000*0.0000028263/(365.2425*24*60)</f>
        <v>10.275568669590912</v>
      </c>
      <c r="M655" s="144">
        <f>L655*Input!P655/100</f>
        <v>6.8313384409309147E-2</v>
      </c>
      <c r="N655" s="138">
        <v>0</v>
      </c>
      <c r="O655" s="142">
        <f>(((G655*$D$4*0.000000001*Input!G655*(238/236))-(N655*0.000000001))/Input!F655)*1000000</f>
        <v>13.711128520400729</v>
      </c>
      <c r="P655" s="138">
        <f>O655*Input!N655/100</f>
        <v>1.2537968903496633E-3</v>
      </c>
      <c r="Q655" s="145">
        <f t="shared" ref="Q655:Q665" si="2291">(O655/238.05)*602200000000000000*0.00000000015512/(365.2425*24*60)</f>
        <v>10.229861743573986</v>
      </c>
      <c r="R655" s="146">
        <f>Q655*Input!N655/100</f>
        <v>9.3545683155956479E-4</v>
      </c>
      <c r="S655" s="144">
        <f>Input!S655*0.0000028263/0.000000000155125</f>
        <v>0.99959188216579542</v>
      </c>
      <c r="T655" s="138">
        <f>S655*Input!T655/100</f>
        <v>1.2778674692006606E-3</v>
      </c>
      <c r="U655" s="144">
        <f>S655</f>
        <v>0.99959188216579542</v>
      </c>
      <c r="V655" s="138">
        <f>U655*Input!T655/100</f>
        <v>1.2778674692006606E-3</v>
      </c>
      <c r="W655" s="147">
        <v>0</v>
      </c>
      <c r="X655" s="142">
        <f>((($L$4*0.000000001*Input!G655/Input!W655*(232/229))-(W655*0.000000001))/Input!F655)*1000000000</f>
        <v>0.89594516213384168</v>
      </c>
      <c r="Y655" s="142">
        <f>X655*Input!X655/100</f>
        <v>3.8982832987997803E-3</v>
      </c>
      <c r="Z655" s="142">
        <f t="shared" ref="Z655:Z665" si="2292">(X655/232)*6.022E+23*0.000000001*0.000000000049475/(365.2425*24*60)</f>
        <v>2.1876417297227402E-4</v>
      </c>
      <c r="AA655" s="142">
        <f>Z655*Input!X655/100</f>
        <v>9.5184924023973344E-7</v>
      </c>
      <c r="AB655" s="143">
        <v>0</v>
      </c>
      <c r="AC655" s="143">
        <v>0</v>
      </c>
      <c r="AD655" s="142">
        <f>(((Input!G655*$L$4*0.000000001*Input!U655*(230/229))-((AB655*0.000000000000001)+(Input!G655*AC655*0.000000000000001)))/Input!F655)*1000000000000</f>
        <v>225.33725268427685</v>
      </c>
      <c r="AE655" s="142">
        <f>AD655*Input!V655/100</f>
        <v>0.75357936776490508</v>
      </c>
      <c r="AF655" s="142">
        <f t="shared" ref="AF655:AF665" si="2293">(AD655/230)*602200000000*0.0000091577/(365.2425*24*60)</f>
        <v>10.272792682785434</v>
      </c>
      <c r="AG655" s="142">
        <f>AF655*Input!V655/100</f>
        <v>3.435457086148079E-2</v>
      </c>
      <c r="AH655" s="138">
        <f t="shared" ref="AH655:AH665" si="2294">AF655/Z655</f>
        <v>46958.295516183076</v>
      </c>
      <c r="AI655" s="147">
        <f t="shared" ref="AI655:AI665" si="2295">AH655*SQRT((AG655/AF655)^2+(AA655/Z655)^2)</f>
        <v>257.69504335742386</v>
      </c>
      <c r="AJ655" s="144">
        <f t="shared" ref="AJ655:AJ665" si="2296">(U655-1)*1000</f>
        <v>-0.40811783420457992</v>
      </c>
      <c r="AK655" s="147">
        <f t="shared" ref="AK655:AK665" si="2297">V655*1000</f>
        <v>1.2778674692006606</v>
      </c>
      <c r="AL655" s="147">
        <f t="shared" ref="AL655:AL665" si="2298">AF655/Q655</f>
        <v>1.004196629464559</v>
      </c>
      <c r="AM655" s="147">
        <f t="shared" ref="AM655:AM665" si="2299">AL655*SQRT((R655/Q655)^2+(AG655/AF655)^2)</f>
        <v>3.3595186760021953E-3</v>
      </c>
      <c r="AN655" s="138">
        <f>AF655/Q655</f>
        <v>1.004196629464559</v>
      </c>
      <c r="AO655" s="142">
        <f t="shared" ref="AO655:AO665" si="2300">AN655*SQRT((R655/Q655)^2+(AG655/AF655)^2)</f>
        <v>3.3595186760021953E-3</v>
      </c>
      <c r="AP655" s="138" t="str">
        <f t="shared" ref="AP655:AP665" si="2301">ThU_Alter_Kombi(AN655,U655)</f>
        <v>Out of range</v>
      </c>
      <c r="AQ655" s="138" t="e">
        <f t="shared" ref="AQ655:AQ665" si="2302">Montealter(AN655,AO655,U655,V655)</f>
        <v>#VALUE!</v>
      </c>
      <c r="AR655" s="138" t="e">
        <f t="shared" ref="AR655:AR665" si="2303">(AQ655/AP655)*100</f>
        <v>#VALUE!</v>
      </c>
      <c r="AS655" s="146">
        <f t="shared" ref="AS655:AS665" si="2304">Z655/Q655</f>
        <v>2.1384861150219693E-5</v>
      </c>
      <c r="AT655" s="146">
        <f t="shared" ref="AT655:AT665" si="2305">AS655*SQRT((Y655/X655)^2+(P655/O655)^2)</f>
        <v>9.3066695833603505E-8</v>
      </c>
      <c r="AU655" s="138">
        <v>0.75</v>
      </c>
      <c r="AV655" s="138">
        <f t="shared" ref="AV655:AV665" si="2306">AU655/2</f>
        <v>0.375</v>
      </c>
      <c r="AW655" s="138" t="str">
        <f t="shared" ref="AW655:AW665" si="2307">marincorr_age(AN655,U655,AS655,AU655)</f>
        <v>Out of range</v>
      </c>
      <c r="AX655" s="148">
        <f t="shared" ref="AX655:AX665" si="2308">marincorr_age_error(AN655, AO655, U655, V655, AS655, AT655, AU655, AV655)</f>
        <v>239.25449343150001</v>
      </c>
      <c r="AY655" s="148" t="e">
        <f t="shared" ref="AY655:AY665" si="2309">SQRT(((AU655*EXP(-0.0000091577*AW655*1000))/(0.0000091577*(EXP(-0.0000091577*AW655*1000)+(AJ655/1000)*EXP(-(0.0000091577-0.0000028263)*AW655*1000)-AS655*AU655*EXP(-0.0000091577*AW655*1000))))^2*AT655^2+((AS655*EXP(-0.0000091577*AW655*1000))/(0.0000091577*(EXP(-0.0000091577*AW655*1000)+(AJ655/1000)*EXP(-(0.0000091577-0.0000028263)*AW655*1000)-AS655*AU655*EXP(-0.0000091577*AW655*1000))))^2*AV655^2+((0.0000091577/(0.0000091577-0.0000028263))*(EXP(-(0.0000091577-0.0000028263)*AW655*1000)-1)/(0.0000091577*(EXP(-0.0000091577*AW655*1000)+(AJ655/1000)*EXP(-(0.0000091577-0.0000028263)*AW655*1000)-AS655*AU655*EXP(-0.0000091577*AW655*1000))))^2*T655^2+(1/(0.0000091577*(EXP(-0.0000091577*AW655*1000)+(AJ655/1000)*EXP(-(0.0000091577-0.0000028263)*AW655*1000)-AS655*AU655*EXP(-0.0000091577*AW655*1000))))^2*AO655^2)/1000</f>
        <v>#VALUE!</v>
      </c>
      <c r="AZ655" s="138" t="str">
        <f>Input!B655</f>
        <v>Hu1-13</v>
      </c>
      <c r="BA655" s="149">
        <f>Input!E655</f>
        <v>0</v>
      </c>
      <c r="BB655" s="138" t="e">
        <f t="shared" ref="BB655:BB665" si="2310">((U655-1)*EXP(0.0000028263*AW655*1000))*1000</f>
        <v>#VALUE!</v>
      </c>
      <c r="BC655" s="144" t="e">
        <f t="shared" ref="BC655:BC665" si="2311">SQRT((EXP(0.0000028263*AW655*1000)*V655)^2+((U655-1)*0.0000028263*EXP(0.0000028263*AW655*1000)*AX655*1000)^2)*1000</f>
        <v>#VALUE!</v>
      </c>
      <c r="BD655" s="138" t="e">
        <f t="shared" ref="BD655:BD665" si="2312">AW655*1000-58</f>
        <v>#VALUE!</v>
      </c>
      <c r="BE655" s="150" t="e">
        <f t="shared" ref="BE655:BE665" si="2313">AY655/2*1000</f>
        <v>#VALUE!</v>
      </c>
      <c r="BF655" s="151" t="e">
        <f t="shared" ref="BF655:BF665" si="2314">AY655/AW655*100</f>
        <v>#VALUE!</v>
      </c>
      <c r="BG655" s="152"/>
      <c r="BH655" s="152"/>
      <c r="BI655" s="152"/>
      <c r="BJ655" s="152"/>
      <c r="BK655" s="152"/>
      <c r="BL655" s="152"/>
      <c r="BM655" s="156"/>
      <c r="BN655" s="152"/>
      <c r="BO655" s="152"/>
      <c r="BP655" s="152"/>
      <c r="BQ655" s="152"/>
      <c r="BR655" s="152"/>
      <c r="BS655" s="152"/>
      <c r="BT655" s="152"/>
      <c r="BU655" s="152"/>
      <c r="BV655" s="152"/>
      <c r="BW655" s="152"/>
      <c r="BX655" s="152"/>
      <c r="BY655" s="152"/>
      <c r="BZ655" s="152"/>
      <c r="CA655" s="152"/>
      <c r="CB655" s="152"/>
      <c r="CC655" s="152"/>
      <c r="CD655" s="152"/>
      <c r="CE655" s="152"/>
      <c r="CF655" s="152"/>
      <c r="CG655" s="152"/>
      <c r="CH655" s="152"/>
      <c r="CI655" s="152"/>
      <c r="CJ655" s="152"/>
      <c r="CK655" s="152"/>
      <c r="CL655" s="152"/>
      <c r="CM655" s="152"/>
      <c r="CN655" s="152"/>
      <c r="CO655" s="152"/>
      <c r="CP655" s="152"/>
      <c r="CQ655" s="152"/>
      <c r="CR655" s="152"/>
      <c r="CS655" s="152"/>
      <c r="CT655" s="152"/>
      <c r="CU655" s="152"/>
      <c r="CV655" s="152"/>
      <c r="CW655" s="152"/>
      <c r="CX655" s="152"/>
      <c r="CY655" s="152"/>
      <c r="CZ655" s="152"/>
      <c r="DA655" s="152"/>
      <c r="DB655" s="152"/>
      <c r="DC655" s="152"/>
      <c r="DD655" s="152"/>
      <c r="DE655" s="152"/>
    </row>
    <row r="656" spans="1:109" ht="15" customHeight="1" x14ac:dyDescent="0.2">
      <c r="A656" s="9">
        <f>Input!A656</f>
        <v>8898</v>
      </c>
      <c r="B656" s="9" t="str">
        <f>Input!B656</f>
        <v>M6_1_57-0.35</v>
      </c>
      <c r="C656" s="9">
        <f>Input!O656</f>
        <v>1.1127919185671296</v>
      </c>
      <c r="D656" s="9">
        <f>C656*Input!P656/100</f>
        <v>2.7653648851108017E-3</v>
      </c>
      <c r="E656" s="11">
        <f>Input!M656</f>
        <v>1.2295157885455041</v>
      </c>
      <c r="F656" s="12">
        <f>E656*Input!N656/100</f>
        <v>5.7867566960005318E-5</v>
      </c>
      <c r="G656" s="13">
        <f t="shared" si="2289"/>
        <v>169.52563692465409</v>
      </c>
      <c r="H656" s="12">
        <f>G656*Input!L656/100</f>
        <v>1.6346467938298508E-2</v>
      </c>
      <c r="I656" s="9">
        <v>0.3</v>
      </c>
      <c r="J656" s="21">
        <f>(((C656*$G$4*0.000000001*Input!G656*(234/233))-(I656*0.000000000000001))/Input!F656)*1000000000000</f>
        <v>158.07122958435707</v>
      </c>
      <c r="K656" s="9">
        <f>J656*Input!P656/100</f>
        <v>0.39281793868679954</v>
      </c>
      <c r="L656" s="14">
        <f t="shared" si="2290"/>
        <v>2.1860102045810041</v>
      </c>
      <c r="M656" s="22">
        <f>L656*Input!P656/100</f>
        <v>5.4323865561731379E-3</v>
      </c>
      <c r="N656" s="9">
        <v>5.0000000000000001E-3</v>
      </c>
      <c r="O656" s="21">
        <f>(((G656*$D$4*0.000000001*Input!G656*(238/236))-(N656*0.000000001))/Input!F656)*1000000</f>
        <v>2.4257724285399869</v>
      </c>
      <c r="P656" s="58">
        <f>O656*Input!N656/100</f>
        <v>1.141697811008445E-4</v>
      </c>
      <c r="Q656" s="66">
        <f t="shared" si="2291"/>
        <v>1.8098668193807073</v>
      </c>
      <c r="R656" s="67">
        <f>Q656*Input!N656/100</f>
        <v>8.5181980040371647E-5</v>
      </c>
      <c r="S656" s="65">
        <f>Input!S656*0.0000028263/0.000000000155125</f>
        <v>1.200961239248147</v>
      </c>
      <c r="T656" s="9">
        <f>S656*Input!T656/100</f>
        <v>9.6506562189610848E-4</v>
      </c>
      <c r="U656" s="9">
        <f>S656*1/((U655+U657)/2)</f>
        <v>1.2009461764593126</v>
      </c>
      <c r="V656" s="9">
        <f>U656*Input!T656/100</f>
        <v>9.6505351777550986E-4</v>
      </c>
      <c r="W656" s="3">
        <v>3.0000000000000001E-3</v>
      </c>
      <c r="X656" s="21">
        <f>((($L$4*0.000000001*Input!G656/Input!W656*(232/229))-(W656*0.000000001))/Input!F656)*1000000000</f>
        <v>10.249396552578908</v>
      </c>
      <c r="Y656" s="21">
        <f>X656*Input!X656/100</f>
        <v>1.7088481935166436E-2</v>
      </c>
      <c r="Z656" s="21">
        <f t="shared" si="2292"/>
        <v>2.50260937282102E-3</v>
      </c>
      <c r="AA656" s="21">
        <f>Z656*Input!X656/100</f>
        <v>4.1725183369424477E-6</v>
      </c>
      <c r="AB656" s="14">
        <v>0.05</v>
      </c>
      <c r="AC656" s="14">
        <v>0</v>
      </c>
      <c r="AD656" s="21">
        <f>(((Input!G656*$L$4*0.000000001*Input!U656*(230/229))-((AB656*0.000000000000001)+(Input!G656*AC656*0.000000000000001)))/Input!F656)*1000000000000</f>
        <v>10.642745483665177</v>
      </c>
      <c r="AE656" s="21">
        <f>AD656*Input!V656/100</f>
        <v>2.3910233969072516E-2</v>
      </c>
      <c r="AF656" s="21">
        <f t="shared" si="2293"/>
        <v>0.4851870546346288</v>
      </c>
      <c r="AG656" s="21">
        <f>AF656*Input!V656/100</f>
        <v>1.0900322677907339E-3</v>
      </c>
      <c r="AH656" s="9">
        <f t="shared" si="2294"/>
        <v>193.87246763473547</v>
      </c>
      <c r="AI656" s="3">
        <f t="shared" si="2295"/>
        <v>0.54239589722268478</v>
      </c>
      <c r="AJ656" s="22">
        <f t="shared" si="2296"/>
        <v>200.94617645931257</v>
      </c>
      <c r="AK656" s="3">
        <f t="shared" si="2297"/>
        <v>0.96505351777550985</v>
      </c>
      <c r="AL656" s="3">
        <f t="shared" si="2298"/>
        <v>0.2680788715716928</v>
      </c>
      <c r="AM656" s="3">
        <f t="shared" si="2299"/>
        <v>6.0240423462664219E-4</v>
      </c>
      <c r="AN656" s="9">
        <f>AL656*1/((AN655+AN657)/2)</f>
        <v>0.2667767104773644</v>
      </c>
      <c r="AO656" s="21">
        <f t="shared" si="2300"/>
        <v>5.9947812801931972E-4</v>
      </c>
      <c r="AP656" s="58">
        <f t="shared" si="2301"/>
        <v>27.235299999999999</v>
      </c>
      <c r="AQ656" s="58">
        <f t="shared" si="2302"/>
        <v>7.3599999999999999E-2</v>
      </c>
      <c r="AR656" s="58">
        <f t="shared" si="2303"/>
        <v>0.27023752262688494</v>
      </c>
      <c r="AS656" s="67">
        <f t="shared" si="2304"/>
        <v>1.3827588560783454E-3</v>
      </c>
      <c r="AT656" s="67">
        <f t="shared" si="2305"/>
        <v>2.3063467738413354E-6</v>
      </c>
      <c r="AU656" s="58">
        <v>0.75</v>
      </c>
      <c r="AV656" s="58">
        <f t="shared" si="2306"/>
        <v>0.375</v>
      </c>
      <c r="AW656" s="58">
        <f t="shared" si="2307"/>
        <v>27.142199999999999</v>
      </c>
      <c r="AX656" s="57">
        <f t="shared" si="2308"/>
        <v>9.0710948099999994E-2</v>
      </c>
      <c r="AY656" s="47">
        <f t="shared" si="2309"/>
        <v>8.7048771082314028E-2</v>
      </c>
      <c r="AZ656" s="9" t="str">
        <f>Input!B656</f>
        <v>M6_1_57-0.35</v>
      </c>
      <c r="BA656" s="48">
        <f>Input!E656</f>
        <v>0.35</v>
      </c>
      <c r="BB656" s="58">
        <f t="shared" si="2310"/>
        <v>216.96782990192008</v>
      </c>
      <c r="BC656" s="22">
        <f t="shared" si="2311"/>
        <v>1.0434819473409143</v>
      </c>
      <c r="BD656" s="9">
        <f t="shared" si="2312"/>
        <v>27084.2</v>
      </c>
      <c r="BE656" s="49">
        <f t="shared" si="2313"/>
        <v>43.524385541157017</v>
      </c>
      <c r="BF656" s="89">
        <f t="shared" si="2314"/>
        <v>0.32071376337332286</v>
      </c>
      <c r="BG656" s="85"/>
      <c r="BH656" s="85"/>
      <c r="BI656" s="85"/>
      <c r="BJ656" s="85"/>
      <c r="BK656" s="85"/>
      <c r="BL656" s="85"/>
      <c r="BM656" s="90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s="155" customFormat="1" ht="15" customHeight="1" x14ac:dyDescent="0.2">
      <c r="A657" s="138">
        <f>Input!A657</f>
        <v>8717</v>
      </c>
      <c r="B657" s="138" t="str">
        <f>Input!B657</f>
        <v>Hu1-13</v>
      </c>
      <c r="C657" s="138">
        <f>Input!O657</f>
        <v>2.1152197098555696</v>
      </c>
      <c r="D657" s="138">
        <f>C657*Input!P657/100</f>
        <v>1.2605195410083187E-2</v>
      </c>
      <c r="E657" s="139">
        <f>Input!M657</f>
        <v>2.7683664488460615</v>
      </c>
      <c r="F657" s="140">
        <f>E657*Input!N657/100</f>
        <v>3.0086246933814733E-4</v>
      </c>
      <c r="G657" s="141">
        <f t="shared" si="2289"/>
        <v>381.70236596689494</v>
      </c>
      <c r="H657" s="140">
        <f>G657*Input!L657/100</f>
        <v>2.3647500840771798E-2</v>
      </c>
      <c r="I657" s="138">
        <v>0</v>
      </c>
      <c r="J657" s="142">
        <f>(((C657*$G$4*0.000000001*Input!G657*(234/233))-(I657*0.000000000000001))/Input!F657)*1000000000000</f>
        <v>754.27029074127586</v>
      </c>
      <c r="K657" s="138">
        <f>J657*Input!P657/100</f>
        <v>4.4949110309979297</v>
      </c>
      <c r="L657" s="143">
        <f t="shared" si="2290"/>
        <v>10.431009848587157</v>
      </c>
      <c r="M657" s="144">
        <f>L657*Input!P657/100</f>
        <v>6.2161352247857661E-2</v>
      </c>
      <c r="N657" s="138">
        <v>0</v>
      </c>
      <c r="O657" s="142">
        <f>(((G657*$D$4*0.000000001*Input!G657*(238/236))-(N657*0.000000001))/Input!F657)*1000000</f>
        <v>13.711135554139855</v>
      </c>
      <c r="P657" s="138">
        <f>O657*Input!N657/100</f>
        <v>1.4901084001968296E-3</v>
      </c>
      <c r="Q657" s="145">
        <f t="shared" si="2291"/>
        <v>10.229866991440979</v>
      </c>
      <c r="R657" s="146">
        <f>Q657*Input!N657/100</f>
        <v>1.1117686552402227E-3</v>
      </c>
      <c r="S657" s="144">
        <f>Input!S657*0.0000028263/0.000000000155125</f>
        <v>1.0004332027033351</v>
      </c>
      <c r="T657" s="138">
        <f>S657*Input!T657/100</f>
        <v>1.3266784947905833E-3</v>
      </c>
      <c r="U657" s="144">
        <f>S657</f>
        <v>1.0004332027033351</v>
      </c>
      <c r="V657" s="138">
        <f>U657*Input!T657/100</f>
        <v>1.3266784947905833E-3</v>
      </c>
      <c r="W657" s="147">
        <v>0</v>
      </c>
      <c r="X657" s="142">
        <f>((($L$4*0.000000001*Input!G657/Input!W657*(232/229))-(W657*0.000000001))/Input!F657)*1000000000</f>
        <v>0.88199545949540148</v>
      </c>
      <c r="Y657" s="142">
        <f>X657*Input!X657/100</f>
        <v>3.4116148779157912E-3</v>
      </c>
      <c r="Z657" s="142">
        <f t="shared" si="2292"/>
        <v>2.1535805472990368E-4</v>
      </c>
      <c r="AA657" s="142">
        <f>Z657*Input!X657/100</f>
        <v>8.3301873687182316E-7</v>
      </c>
      <c r="AB657" s="143">
        <v>0</v>
      </c>
      <c r="AC657" s="143">
        <v>0</v>
      </c>
      <c r="AD657" s="142">
        <f>(((Input!G657*$L$4*0.000000001*Input!U657*(230/229))-((AB657*0.000000000000001)+(Input!G657*AC657*0.000000000000001)))/Input!F657)*1000000000000</f>
        <v>225.64454816589605</v>
      </c>
      <c r="AE657" s="142">
        <f>AD657*Input!V657/100</f>
        <v>0.61841124260119451</v>
      </c>
      <c r="AF657" s="142">
        <f t="shared" si="2293"/>
        <v>10.286801830129811</v>
      </c>
      <c r="AG657" s="142">
        <f>AF657*Input!V657/100</f>
        <v>2.8192455584992913E-2</v>
      </c>
      <c r="AH657" s="138">
        <f t="shared" si="2294"/>
        <v>47766.041734688042</v>
      </c>
      <c r="AI657" s="147">
        <f t="shared" si="2295"/>
        <v>226.43847298489078</v>
      </c>
      <c r="AJ657" s="144">
        <f t="shared" si="2296"/>
        <v>0.43320270333513378</v>
      </c>
      <c r="AK657" s="147">
        <f t="shared" si="2297"/>
        <v>1.3266784947905832</v>
      </c>
      <c r="AL657" s="147">
        <f t="shared" si="2298"/>
        <v>1.0055655502399463</v>
      </c>
      <c r="AM657" s="147">
        <f t="shared" si="2299"/>
        <v>2.7580625310843709E-3</v>
      </c>
      <c r="AN657" s="138">
        <f>AF657/Q657</f>
        <v>1.0055655502399463</v>
      </c>
      <c r="AO657" s="142">
        <f t="shared" si="2300"/>
        <v>2.7580625310843709E-3</v>
      </c>
      <c r="AP657" s="138" t="str">
        <f t="shared" si="2301"/>
        <v>Out of range</v>
      </c>
      <c r="AQ657" s="138" t="e">
        <f t="shared" si="2302"/>
        <v>#VALUE!</v>
      </c>
      <c r="AR657" s="138" t="e">
        <f t="shared" si="2303"/>
        <v>#VALUE!</v>
      </c>
      <c r="AS657" s="146">
        <f t="shared" si="2304"/>
        <v>2.1051891965954912E-5</v>
      </c>
      <c r="AT657" s="146">
        <f t="shared" si="2305"/>
        <v>8.1462199711281874E-8</v>
      </c>
      <c r="AU657" s="138">
        <v>0.75</v>
      </c>
      <c r="AV657" s="138">
        <f t="shared" si="2306"/>
        <v>0.375</v>
      </c>
      <c r="AW657" s="138" t="str">
        <f t="shared" si="2307"/>
        <v>Out of range</v>
      </c>
      <c r="AX657" s="148">
        <f t="shared" si="2308"/>
        <v>152.1818131439</v>
      </c>
      <c r="AY657" s="148" t="e">
        <f t="shared" si="2309"/>
        <v>#VALUE!</v>
      </c>
      <c r="AZ657" s="138" t="str">
        <f>Input!B657</f>
        <v>Hu1-13</v>
      </c>
      <c r="BA657" s="149">
        <f>Input!E657</f>
        <v>0</v>
      </c>
      <c r="BB657" s="138" t="e">
        <f t="shared" si="2310"/>
        <v>#VALUE!</v>
      </c>
      <c r="BC657" s="144" t="e">
        <f t="shared" si="2311"/>
        <v>#VALUE!</v>
      </c>
      <c r="BD657" s="138" t="e">
        <f t="shared" si="2312"/>
        <v>#VALUE!</v>
      </c>
      <c r="BE657" s="150" t="e">
        <f t="shared" si="2313"/>
        <v>#VALUE!</v>
      </c>
      <c r="BF657" s="151" t="e">
        <f t="shared" si="2314"/>
        <v>#VALUE!</v>
      </c>
      <c r="BG657" s="152"/>
      <c r="BH657" s="152"/>
      <c r="BI657" s="152"/>
      <c r="BJ657" s="152"/>
      <c r="BK657" s="152"/>
      <c r="BL657" s="152"/>
      <c r="BM657" s="156"/>
      <c r="BN657" s="152"/>
      <c r="BO657" s="152"/>
      <c r="BP657" s="152"/>
      <c r="BQ657" s="152"/>
      <c r="BR657" s="152"/>
      <c r="BS657" s="152"/>
      <c r="BT657" s="152"/>
      <c r="BU657" s="152"/>
      <c r="BV657" s="152"/>
      <c r="BW657" s="152"/>
      <c r="BX657" s="152"/>
      <c r="BY657" s="152"/>
      <c r="BZ657" s="152"/>
      <c r="CA657" s="152"/>
      <c r="CB657" s="152"/>
      <c r="CC657" s="152"/>
      <c r="CD657" s="152"/>
      <c r="CE657" s="152"/>
      <c r="CF657" s="152"/>
      <c r="CG657" s="152"/>
      <c r="CH657" s="152"/>
      <c r="CI657" s="152"/>
      <c r="CJ657" s="152"/>
      <c r="CK657" s="152"/>
      <c r="CL657" s="152"/>
      <c r="CM657" s="152"/>
      <c r="CN657" s="152"/>
      <c r="CO657" s="152"/>
      <c r="CP657" s="152"/>
      <c r="CQ657" s="152"/>
      <c r="CR657" s="152"/>
      <c r="CS657" s="152"/>
      <c r="CT657" s="152"/>
      <c r="CU657" s="152"/>
      <c r="CV657" s="152"/>
      <c r="CW657" s="152"/>
      <c r="CX657" s="152"/>
      <c r="CY657" s="152"/>
      <c r="CZ657" s="152"/>
      <c r="DA657" s="152"/>
      <c r="DB657" s="152"/>
      <c r="DC657" s="152"/>
      <c r="DD657" s="152"/>
      <c r="DE657" s="152"/>
    </row>
    <row r="658" spans="1:109" ht="15" customHeight="1" x14ac:dyDescent="0.2">
      <c r="A658" s="9">
        <f>Input!A658</f>
        <v>8899</v>
      </c>
      <c r="B658" s="9" t="str">
        <f>Input!B658</f>
        <v>M6_1_57-2.35</v>
      </c>
      <c r="C658" s="9">
        <f>Input!O658</f>
        <v>2.0645946665270678</v>
      </c>
      <c r="D658" s="9">
        <f>C658*Input!P658/100</f>
        <v>7.3442292010342447E-3</v>
      </c>
      <c r="E658" s="11">
        <f>Input!M658</f>
        <v>2.3145462330088367</v>
      </c>
      <c r="F658" s="12">
        <f>E658*Input!N658/100</f>
        <v>1.4105961790252772E-4</v>
      </c>
      <c r="G658" s="13">
        <f t="shared" si="2289"/>
        <v>319.12963460725837</v>
      </c>
      <c r="H658" s="12">
        <f>G658*Input!L658/100</f>
        <v>2.3061996143382609E-2</v>
      </c>
      <c r="I658" s="9">
        <v>0.3</v>
      </c>
      <c r="J658" s="21">
        <f>(((C658*$G$4*0.000000001*Input!G658*(234/233))-(I658*0.000000000000001))/Input!F658)*1000000000000</f>
        <v>343.01094850682449</v>
      </c>
      <c r="K658" s="9">
        <f>J658*Input!P658/100</f>
        <v>1.2201673602769849</v>
      </c>
      <c r="L658" s="14">
        <f t="shared" si="2290"/>
        <v>4.7435920862421845</v>
      </c>
      <c r="M658" s="22">
        <f>L658*Input!P658/100</f>
        <v>1.6874027663830577E-2</v>
      </c>
      <c r="N658" s="9">
        <v>5.0000000000000001E-3</v>
      </c>
      <c r="O658" s="21">
        <f>(((G658*$D$4*0.000000001*Input!G658*(238/236))-(N658*0.000000001))/Input!F658)*1000000</f>
        <v>5.3409291676223036</v>
      </c>
      <c r="P658" s="58">
        <f>O658*Input!N658/100</f>
        <v>3.255019998671123E-4</v>
      </c>
      <c r="Q658" s="66">
        <f t="shared" si="2291"/>
        <v>3.9848628714772638</v>
      </c>
      <c r="R658" s="67">
        <f>Q658*Input!N658/100</f>
        <v>2.4285677513291053E-4</v>
      </c>
      <c r="S658" s="65">
        <f>Input!S658*0.0000028263/0.000000000155125</f>
        <v>1.1857317741814704</v>
      </c>
      <c r="T658" s="9">
        <f>S658*Input!T658/100</f>
        <v>5.3585356538933928E-4</v>
      </c>
      <c r="U658" s="9">
        <f>S658*1/((U657+U659)/2)</f>
        <v>1.1858700815091432</v>
      </c>
      <c r="V658" s="9">
        <f>U658*Input!T658/100</f>
        <v>5.3591606896415003E-4</v>
      </c>
      <c r="W658" s="3">
        <v>3.0000000000000001E-3</v>
      </c>
      <c r="X658" s="21">
        <f>((($L$4*0.000000001*Input!G658/Input!W658*(232/229))-(W658*0.000000001))/Input!F658)*1000000000</f>
        <v>0.38319574417330765</v>
      </c>
      <c r="Y658" s="21">
        <f>X658*Input!X658/100</f>
        <v>7.535278934271847E-4</v>
      </c>
      <c r="Z658" s="21">
        <f t="shared" si="2292"/>
        <v>9.3565436372149044E-5</v>
      </c>
      <c r="AA658" s="21">
        <f>Z658*Input!X658/100</f>
        <v>1.8398995093018019E-7</v>
      </c>
      <c r="AB658" s="14">
        <v>0.05</v>
      </c>
      <c r="AC658" s="14">
        <v>0</v>
      </c>
      <c r="AD658" s="21">
        <f>(((Input!G658*$L$4*0.000000001*Input!U658*(230/229))-((AB658*0.000000000000001)+(Input!G658*AC658*0.000000000000001)))/Input!F658)*1000000000000</f>
        <v>23.404228910218492</v>
      </c>
      <c r="AE658" s="21">
        <f>AD658*Input!V658/100</f>
        <v>4.649353379068228E-2</v>
      </c>
      <c r="AF658" s="21">
        <f t="shared" si="2293"/>
        <v>1.0669642441766751</v>
      </c>
      <c r="AG658" s="21">
        <f>AF658*Input!V658/100</f>
        <v>2.1195715667615606E-3</v>
      </c>
      <c r="AH658" s="9">
        <f t="shared" si="2294"/>
        <v>11403.401571632821</v>
      </c>
      <c r="AI658" s="3">
        <f t="shared" si="2295"/>
        <v>31.874919563941276</v>
      </c>
      <c r="AJ658" s="22">
        <f t="shared" si="2296"/>
        <v>185.8700815091432</v>
      </c>
      <c r="AK658" s="3">
        <f t="shared" si="2297"/>
        <v>0.53591606896415001</v>
      </c>
      <c r="AL658" s="3">
        <f t="shared" si="2298"/>
        <v>0.26775431892870416</v>
      </c>
      <c r="AM658" s="3">
        <f t="shared" si="2299"/>
        <v>5.3215602649748985E-4</v>
      </c>
      <c r="AN658" s="9">
        <f>AL658*1/((AN657+AN659)/2)</f>
        <v>0.26626793275399535</v>
      </c>
      <c r="AO658" s="21">
        <f t="shared" si="2300"/>
        <v>5.2920186551984956E-4</v>
      </c>
      <c r="AP658" s="58">
        <f t="shared" si="2301"/>
        <v>27.579499999999999</v>
      </c>
      <c r="AQ658" s="58">
        <f t="shared" si="2302"/>
        <v>6.3700000000000007E-2</v>
      </c>
      <c r="AR658" s="58">
        <f t="shared" si="2303"/>
        <v>0.23096865425406557</v>
      </c>
      <c r="AS658" s="67">
        <f t="shared" si="2304"/>
        <v>2.3480214850520708E-5</v>
      </c>
      <c r="AT658" s="67">
        <f t="shared" si="2305"/>
        <v>4.6194386280885357E-8</v>
      </c>
      <c r="AU658" s="58">
        <v>0.75</v>
      </c>
      <c r="AV658" s="58">
        <f t="shared" si="2306"/>
        <v>0.375</v>
      </c>
      <c r="AW658" s="58">
        <f t="shared" si="2307"/>
        <v>27.5779</v>
      </c>
      <c r="AX658" s="57">
        <f t="shared" si="2308"/>
        <v>6.3916172600000001E-2</v>
      </c>
      <c r="AY658" s="47">
        <f t="shared" si="2309"/>
        <v>6.3631870932807533E-2</v>
      </c>
      <c r="AZ658" s="9" t="str">
        <f>Input!B658</f>
        <v>M6_1_57-2.35</v>
      </c>
      <c r="BA658" s="48">
        <f>Input!E658</f>
        <v>2.35</v>
      </c>
      <c r="BB658" s="58">
        <f t="shared" si="2310"/>
        <v>200.93698710485756</v>
      </c>
      <c r="BC658" s="22">
        <f t="shared" si="2311"/>
        <v>0.58049421504576548</v>
      </c>
      <c r="BD658" s="9">
        <f t="shared" si="2312"/>
        <v>27519.9</v>
      </c>
      <c r="BE658" s="49">
        <f t="shared" si="2313"/>
        <v>31.815935466403765</v>
      </c>
      <c r="BF658" s="89">
        <f t="shared" si="2314"/>
        <v>0.23073501221197967</v>
      </c>
      <c r="BG658" s="85"/>
      <c r="BH658" s="85"/>
      <c r="BI658" s="85"/>
      <c r="BJ658" s="85"/>
      <c r="BK658" s="85"/>
      <c r="BL658" s="85"/>
      <c r="BM658" s="90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s="155" customFormat="1" ht="15" customHeight="1" x14ac:dyDescent="0.2">
      <c r="A659" s="138">
        <f>Input!A659</f>
        <v>8717</v>
      </c>
      <c r="B659" s="138" t="str">
        <f>Input!B659</f>
        <v>Hu1-13</v>
      </c>
      <c r="C659" s="138">
        <f>Input!O659</f>
        <v>2.1124386398178747</v>
      </c>
      <c r="D659" s="138">
        <f>C659*Input!P659/100</f>
        <v>1.164319887497196E-2</v>
      </c>
      <c r="E659" s="139">
        <f>Input!M659</f>
        <v>2.7683957496467677</v>
      </c>
      <c r="F659" s="140">
        <f>E659*Input!N659/100</f>
        <v>2.6628444645245133E-4</v>
      </c>
      <c r="G659" s="141">
        <f t="shared" si="2289"/>
        <v>381.7064059612963</v>
      </c>
      <c r="H659" s="140">
        <f>G659*Input!L659/100</f>
        <v>1.9498635976501172E-2</v>
      </c>
      <c r="I659" s="138">
        <v>0</v>
      </c>
      <c r="J659" s="142">
        <f>(((C659*$G$4*0.000000001*Input!G659*(234/233))-(I659*0.000000000000001))/Input!F659)*1000000000000</f>
        <v>753.27858359325251</v>
      </c>
      <c r="K659" s="138">
        <f>J659*Input!P659/100</f>
        <v>4.1518708244181672</v>
      </c>
      <c r="L659" s="143">
        <f t="shared" si="2290"/>
        <v>10.417295259593098</v>
      </c>
      <c r="M659" s="144">
        <f>L659*Input!P659/100</f>
        <v>5.7417355543734165E-2</v>
      </c>
      <c r="N659" s="138">
        <v>0</v>
      </c>
      <c r="O659" s="142">
        <f>(((G659*$D$4*0.000000001*Input!G659*(238/236))-(N659*0.000000001))/Input!F659)*1000000</f>
        <v>13.711280674830251</v>
      </c>
      <c r="P659" s="138">
        <f>O659*Input!N659/100</f>
        <v>1.3188507405840467E-3</v>
      </c>
      <c r="Q659" s="145">
        <f t="shared" si="2291"/>
        <v>10.229975265869058</v>
      </c>
      <c r="R659" s="146">
        <f>Q659*Input!N659/100</f>
        <v>9.8399345586402866E-4</v>
      </c>
      <c r="S659" s="144">
        <f>Input!S659*0.0000028263/0.000000000155125</f>
        <v>0.99933353847712048</v>
      </c>
      <c r="T659" s="138">
        <f>S659*Input!T659/100</f>
        <v>1.1334632754754792E-3</v>
      </c>
      <c r="U659" s="144">
        <f>S659</f>
        <v>0.99933353847712048</v>
      </c>
      <c r="V659" s="138">
        <f>U659*Input!T659/100</f>
        <v>1.1334632754754792E-3</v>
      </c>
      <c r="W659" s="147">
        <v>0</v>
      </c>
      <c r="X659" s="142">
        <f>((($L$4*0.000000001*Input!G659/Input!W659*(232/229))-(W659*0.000000001))/Input!F659)*1000000000</f>
        <v>0.88602477466486596</v>
      </c>
      <c r="Y659" s="142">
        <f>X659*Input!X659/100</f>
        <v>2.9578368091289146E-3</v>
      </c>
      <c r="Z659" s="142">
        <f t="shared" si="2292"/>
        <v>2.1634189820375323E-4</v>
      </c>
      <c r="AA659" s="142">
        <f>Z659*Input!X659/100</f>
        <v>7.2221911639651639E-7</v>
      </c>
      <c r="AB659" s="143">
        <v>0</v>
      </c>
      <c r="AC659" s="143">
        <v>0</v>
      </c>
      <c r="AD659" s="142">
        <f>(((Input!G659*$L$4*0.000000001*Input!U659*(230/229))-((AB659*0.000000000000001)+(Input!G659*AC659*0.000000000000001)))/Input!F659)*1000000000000</f>
        <v>225.65445144602867</v>
      </c>
      <c r="AE659" s="142">
        <f>AD659*Input!V659/100</f>
        <v>0.40095399221038114</v>
      </c>
      <c r="AF659" s="142">
        <f t="shared" si="2293"/>
        <v>10.28725330605077</v>
      </c>
      <c r="AG659" s="142">
        <f>AF659*Input!V659/100</f>
        <v>1.8278900573459479E-2</v>
      </c>
      <c r="AH659" s="138">
        <f t="shared" si="2294"/>
        <v>47550.906188139845</v>
      </c>
      <c r="AI659" s="147">
        <f t="shared" si="2295"/>
        <v>179.82539342095109</v>
      </c>
      <c r="AJ659" s="144">
        <f t="shared" si="2296"/>
        <v>-0.66646152287952454</v>
      </c>
      <c r="AK659" s="147">
        <f t="shared" si="2297"/>
        <v>1.1334632754754792</v>
      </c>
      <c r="AL659" s="147">
        <f t="shared" si="2298"/>
        <v>1.0055990399481036</v>
      </c>
      <c r="AM659" s="147">
        <f t="shared" si="2299"/>
        <v>1.789414264104987E-3</v>
      </c>
      <c r="AN659" s="138">
        <f>AF659/Q659</f>
        <v>1.0055990399481036</v>
      </c>
      <c r="AO659" s="142">
        <f t="shared" si="2300"/>
        <v>1.789414264104987E-3</v>
      </c>
      <c r="AP659" s="138" t="str">
        <f t="shared" si="2301"/>
        <v>Out of range</v>
      </c>
      <c r="AQ659" s="138" t="e">
        <f t="shared" si="2302"/>
        <v>#VALUE!</v>
      </c>
      <c r="AR659" s="138" t="e">
        <f t="shared" si="2303"/>
        <v>#VALUE!</v>
      </c>
      <c r="AS659" s="146">
        <f t="shared" si="2304"/>
        <v>2.1147841767081196E-5</v>
      </c>
      <c r="AT659" s="146">
        <f t="shared" si="2305"/>
        <v>7.0627623792333768E-8</v>
      </c>
      <c r="AU659" s="138">
        <v>0.75</v>
      </c>
      <c r="AV659" s="138">
        <f t="shared" si="2306"/>
        <v>0.375</v>
      </c>
      <c r="AW659" s="138" t="str">
        <f t="shared" si="2307"/>
        <v>Out of range</v>
      </c>
      <c r="AX659" s="148">
        <f t="shared" si="2308"/>
        <v>0</v>
      </c>
      <c r="AY659" s="148" t="e">
        <f t="shared" si="2309"/>
        <v>#VALUE!</v>
      </c>
      <c r="AZ659" s="138" t="str">
        <f>Input!B659</f>
        <v>Hu1-13</v>
      </c>
      <c r="BA659" s="149">
        <f>Input!E659</f>
        <v>0</v>
      </c>
      <c r="BB659" s="138" t="e">
        <f t="shared" si="2310"/>
        <v>#VALUE!</v>
      </c>
      <c r="BC659" s="144" t="e">
        <f t="shared" si="2311"/>
        <v>#VALUE!</v>
      </c>
      <c r="BD659" s="138" t="e">
        <f t="shared" si="2312"/>
        <v>#VALUE!</v>
      </c>
      <c r="BE659" s="150" t="e">
        <f t="shared" si="2313"/>
        <v>#VALUE!</v>
      </c>
      <c r="BF659" s="151" t="e">
        <f t="shared" si="2314"/>
        <v>#VALUE!</v>
      </c>
      <c r="BG659" s="152"/>
      <c r="BH659" s="152"/>
      <c r="BI659" s="152"/>
      <c r="BJ659" s="152"/>
      <c r="BK659" s="152"/>
      <c r="BL659" s="152"/>
      <c r="BM659" s="156"/>
      <c r="BN659" s="152"/>
      <c r="BO659" s="152"/>
      <c r="BP659" s="152"/>
      <c r="BQ659" s="152"/>
      <c r="BR659" s="152"/>
      <c r="BS659" s="152"/>
      <c r="BT659" s="152"/>
      <c r="BU659" s="152"/>
      <c r="BV659" s="152"/>
      <c r="BW659" s="152"/>
      <c r="BX659" s="152"/>
      <c r="BY659" s="152"/>
      <c r="BZ659" s="152"/>
      <c r="CA659" s="152"/>
      <c r="CB659" s="152"/>
      <c r="CC659" s="152"/>
      <c r="CD659" s="152"/>
      <c r="CE659" s="152"/>
      <c r="CF659" s="152"/>
      <c r="CG659" s="152"/>
      <c r="CH659" s="152"/>
      <c r="CI659" s="152"/>
      <c r="CJ659" s="152"/>
      <c r="CK659" s="152"/>
      <c r="CL659" s="152"/>
      <c r="CM659" s="152"/>
      <c r="CN659" s="152"/>
      <c r="CO659" s="152"/>
      <c r="CP659" s="152"/>
      <c r="CQ659" s="152"/>
      <c r="CR659" s="152"/>
      <c r="CS659" s="152"/>
      <c r="CT659" s="152"/>
      <c r="CU659" s="152"/>
      <c r="CV659" s="152"/>
      <c r="CW659" s="152"/>
      <c r="CX659" s="152"/>
      <c r="CY659" s="152"/>
      <c r="CZ659" s="152"/>
      <c r="DA659" s="152"/>
      <c r="DB659" s="152"/>
      <c r="DC659" s="152"/>
      <c r="DD659" s="152"/>
      <c r="DE659" s="152"/>
    </row>
    <row r="660" spans="1:109" ht="15" customHeight="1" x14ac:dyDescent="0.2">
      <c r="A660" s="9">
        <f>Input!A660</f>
        <v>8900</v>
      </c>
      <c r="B660" s="9" t="str">
        <f>Input!B660</f>
        <v>M6_1_57-4.15</v>
      </c>
      <c r="C660" s="9">
        <f>Input!O660</f>
        <v>1.6426503503464249</v>
      </c>
      <c r="D660" s="9">
        <f>C660*Input!P660/100</f>
        <v>4.9962363243729255E-3</v>
      </c>
      <c r="E660" s="11">
        <f>Input!M660</f>
        <v>1.8207785450021681</v>
      </c>
      <c r="F660" s="12">
        <f>E660*Input!N660/100</f>
        <v>9.9835398240324637E-5</v>
      </c>
      <c r="G660" s="13">
        <f t="shared" si="2289"/>
        <v>251.04894578489893</v>
      </c>
      <c r="H660" s="12">
        <f>G660*Input!L660/100</f>
        <v>1.4383466180841601E-2</v>
      </c>
      <c r="I660" s="9">
        <v>0.3</v>
      </c>
      <c r="J660" s="21">
        <f>(((C660*$G$4*0.000000001*Input!G660*(234/233))-(I660*0.000000000000001))/Input!F660)*1000000000000</f>
        <v>352.10919060534576</v>
      </c>
      <c r="K660" s="9">
        <f>J660*Input!P660/100</f>
        <v>1.0709648148049093</v>
      </c>
      <c r="L660" s="14">
        <f t="shared" si="2290"/>
        <v>4.869414161033486</v>
      </c>
      <c r="M660" s="22">
        <f>L660*Input!P660/100</f>
        <v>1.4810664913954837E-2</v>
      </c>
      <c r="N660" s="9">
        <v>5.0000000000000001E-3</v>
      </c>
      <c r="O660" s="21">
        <f>(((G660*$D$4*0.000000001*Input!G660*(238/236))-(N660*0.000000001))/Input!F660)*1000000</f>
        <v>5.4208434100717291</v>
      </c>
      <c r="P660" s="58">
        <f>O660*Input!N660/100</f>
        <v>2.9723112793066559E-4</v>
      </c>
      <c r="Q660" s="66">
        <f t="shared" si="2291"/>
        <v>4.0444868222252781</v>
      </c>
      <c r="R660" s="67">
        <f>Q660*Input!N660/100</f>
        <v>2.2176390076813262E-4</v>
      </c>
      <c r="S660" s="65">
        <f>Input!S660*0.0000028263/0.000000000155125</f>
        <v>1.1975910075187597</v>
      </c>
      <c r="T660" s="9">
        <f>S660*Input!T660/100</f>
        <v>8.5880251803387684E-4</v>
      </c>
      <c r="U660" s="9">
        <f>S660*1/((U659+U661)/2)</f>
        <v>1.1979558505713062</v>
      </c>
      <c r="V660" s="9">
        <f>U660*Input!T660/100</f>
        <v>8.5906415003532551E-4</v>
      </c>
      <c r="W660" s="3">
        <v>3.0000000000000001E-3</v>
      </c>
      <c r="X660" s="21">
        <f>((($L$4*0.000000001*Input!G660/Input!W660*(232/229))-(W660*0.000000001))/Input!F660)*1000000000</f>
        <v>0.5459665520055017</v>
      </c>
      <c r="Y660" s="21">
        <f>X660*Input!X660/100</f>
        <v>1.047822340064875E-3</v>
      </c>
      <c r="Z660" s="21">
        <f t="shared" si="2292"/>
        <v>1.3330941029420418E-4</v>
      </c>
      <c r="AA660" s="21">
        <f>Z660*Input!X660/100</f>
        <v>2.5584823417119145E-7</v>
      </c>
      <c r="AB660" s="14">
        <v>0.05</v>
      </c>
      <c r="AC660" s="14">
        <v>0</v>
      </c>
      <c r="AD660" s="21">
        <f>(((Input!G660*$L$4*0.000000001*Input!U660*(230/229))-((AB660*0.000000000000001)+(Input!G660*AC660*0.000000000000001)))/Input!F660)*1000000000000</f>
        <v>24.175564479777329</v>
      </c>
      <c r="AE660" s="21">
        <f>AD660*Input!V660/100</f>
        <v>4.5885806559304271E-2</v>
      </c>
      <c r="AF660" s="21">
        <f t="shared" si="2293"/>
        <v>1.102128294064326</v>
      </c>
      <c r="AG660" s="21">
        <f>AF660*Input!V660/100</f>
        <v>2.0918661794753456E-3</v>
      </c>
      <c r="AH660" s="9">
        <f t="shared" si="2294"/>
        <v>8267.4455736621221</v>
      </c>
      <c r="AI660" s="3">
        <f t="shared" si="2295"/>
        <v>22.315745334721612</v>
      </c>
      <c r="AJ660" s="22">
        <f t="shared" si="2296"/>
        <v>197.95585057130614</v>
      </c>
      <c r="AK660" s="3">
        <f t="shared" si="2297"/>
        <v>0.85906415003532555</v>
      </c>
      <c r="AL660" s="3">
        <f t="shared" si="2298"/>
        <v>0.27250139325659484</v>
      </c>
      <c r="AM660" s="3">
        <f t="shared" si="2299"/>
        <v>5.1743001544376566E-4</v>
      </c>
      <c r="AN660" s="9">
        <f>AL660*1/((AN659+AN661)/2)</f>
        <v>0.27128657231716635</v>
      </c>
      <c r="AO660" s="21">
        <f t="shared" si="2300"/>
        <v>5.1512329396268322E-4</v>
      </c>
      <c r="AP660" s="58">
        <f t="shared" si="2301"/>
        <v>27.836600000000001</v>
      </c>
      <c r="AQ660" s="58">
        <f t="shared" si="2302"/>
        <v>6.6299999999999998E-2</v>
      </c>
      <c r="AR660" s="58">
        <f t="shared" si="2303"/>
        <v>0.23817563926628971</v>
      </c>
      <c r="AS660" s="67">
        <f t="shared" si="2304"/>
        <v>3.2960772566161384E-5</v>
      </c>
      <c r="AT660" s="67">
        <f t="shared" si="2305"/>
        <v>6.328432738236815E-8</v>
      </c>
      <c r="AU660" s="58">
        <v>0.75</v>
      </c>
      <c r="AV660" s="58">
        <f t="shared" si="2306"/>
        <v>0.375</v>
      </c>
      <c r="AW660" s="58">
        <f t="shared" si="2307"/>
        <v>27.834299999999999</v>
      </c>
      <c r="AX660" s="57">
        <f t="shared" si="2308"/>
        <v>6.6502836999999995E-2</v>
      </c>
      <c r="AY660" s="47">
        <f t="shared" si="2309"/>
        <v>6.4167344406920485E-2</v>
      </c>
      <c r="AZ660" s="9" t="str">
        <f>Input!B660</f>
        <v>M6_1_57-4.15</v>
      </c>
      <c r="BA660" s="48">
        <f>Input!E660</f>
        <v>4.1500000000000004</v>
      </c>
      <c r="BB660" s="58">
        <f t="shared" si="2310"/>
        <v>214.15758253204612</v>
      </c>
      <c r="BC660" s="22">
        <f t="shared" si="2311"/>
        <v>0.93024569249719913</v>
      </c>
      <c r="BD660" s="9">
        <f t="shared" si="2312"/>
        <v>27776.3</v>
      </c>
      <c r="BE660" s="49">
        <f t="shared" si="2313"/>
        <v>32.083672203460239</v>
      </c>
      <c r="BF660" s="89">
        <f t="shared" si="2314"/>
        <v>0.23053335060310656</v>
      </c>
      <c r="BG660" s="85"/>
      <c r="BH660" s="85"/>
      <c r="BI660" s="85"/>
      <c r="BJ660" s="85"/>
      <c r="BK660" s="85"/>
      <c r="BL660" s="85"/>
      <c r="BM660" s="90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  <c r="CM660" s="85"/>
      <c r="CN660" s="85"/>
      <c r="CO660" s="85"/>
      <c r="CP660" s="85"/>
      <c r="CQ660" s="85"/>
      <c r="CR660" s="85"/>
      <c r="CS660" s="85"/>
      <c r="CT660" s="85"/>
      <c r="CU660" s="85"/>
      <c r="CV660" s="85"/>
      <c r="CW660" s="85"/>
      <c r="CX660" s="85"/>
      <c r="CY660" s="85"/>
      <c r="CZ660" s="85"/>
      <c r="DA660" s="85"/>
      <c r="DB660" s="85"/>
      <c r="DC660" s="85"/>
      <c r="DD660" s="85"/>
      <c r="DE660" s="85"/>
    </row>
    <row r="661" spans="1:109" s="155" customFormat="1" ht="15" customHeight="1" x14ac:dyDescent="0.2">
      <c r="A661" s="138">
        <f>Input!A661</f>
        <v>8717</v>
      </c>
      <c r="B661" s="138" t="str">
        <f>Input!B661</f>
        <v>Hu1-13</v>
      </c>
      <c r="C661" s="138">
        <f>Input!O661</f>
        <v>2.0894610358662966</v>
      </c>
      <c r="D661" s="138">
        <f>C661*Input!P661/100</f>
        <v>1.5335143039350406E-2</v>
      </c>
      <c r="E661" s="139">
        <f>Input!M661</f>
        <v>2.7683925637571014</v>
      </c>
      <c r="F661" s="140">
        <f>E661*Input!N661/100</f>
        <v>2.6377147473093674E-4</v>
      </c>
      <c r="G661" s="141">
        <f t="shared" si="2289"/>
        <v>381.70596669082914</v>
      </c>
      <c r="H661" s="140">
        <f>G661*Input!L661/100</f>
        <v>3.0651398416510597E-2</v>
      </c>
      <c r="I661" s="138">
        <v>0</v>
      </c>
      <c r="J661" s="142">
        <f>(((C661*$G$4*0.000000001*Input!G661*(234/233))-(I661*0.000000000000001))/Input!F661)*1000000000000</f>
        <v>745.08495532270365</v>
      </c>
      <c r="K661" s="138">
        <f>J661*Input!P661/100</f>
        <v>5.4683883404432185</v>
      </c>
      <c r="L661" s="143">
        <f t="shared" si="2290"/>
        <v>10.303983336486912</v>
      </c>
      <c r="M661" s="144">
        <f>L661*Input!P661/100</f>
        <v>7.5623835825489399E-2</v>
      </c>
      <c r="N661" s="138">
        <v>0</v>
      </c>
      <c r="O661" s="142">
        <f>(((G661*$D$4*0.000000001*Input!G661*(238/236))-(N661*0.000000001))/Input!F661)*1000000</f>
        <v>13.711264895790201</v>
      </c>
      <c r="P661" s="138">
        <f>O661*Input!N661/100</f>
        <v>1.3064045212868261E-3</v>
      </c>
      <c r="Q661" s="145">
        <f t="shared" si="2291"/>
        <v>10.22996349314022</v>
      </c>
      <c r="R661" s="146">
        <f>Q661*Input!N661/100</f>
        <v>9.7470734185442498E-4</v>
      </c>
      <c r="S661" s="144">
        <f>Input!S661*0.0000028263/0.000000000155125</f>
        <v>1.0000573521765335</v>
      </c>
      <c r="T661" s="138">
        <f>S661*Input!T661/100</f>
        <v>1.0655251566223658E-3</v>
      </c>
      <c r="U661" s="144">
        <f>S661</f>
        <v>1.0000573521765335</v>
      </c>
      <c r="V661" s="138">
        <f>U661*Input!T661/100</f>
        <v>1.0655251566223658E-3</v>
      </c>
      <c r="W661" s="147">
        <v>0</v>
      </c>
      <c r="X661" s="142">
        <f>((($L$4*0.000000001*Input!G661/Input!W661*(232/229))-(W661*0.000000001))/Input!F661)*1000000000</f>
        <v>0.88550734461057046</v>
      </c>
      <c r="Y661" s="142">
        <f>X661*Input!X661/100</f>
        <v>2.9002036637451583E-3</v>
      </c>
      <c r="Z661" s="142">
        <f t="shared" si="2292"/>
        <v>2.1621555658968693E-4</v>
      </c>
      <c r="AA661" s="142">
        <f>Z661*Input!X661/100</f>
        <v>7.0814675134725377E-7</v>
      </c>
      <c r="AB661" s="143">
        <v>0</v>
      </c>
      <c r="AC661" s="143">
        <v>0</v>
      </c>
      <c r="AD661" s="142">
        <f>(((Input!G661*$L$4*0.000000001*Input!U661*(230/229))-((AB661*0.000000000000001)+(Input!G661*AC661*0.000000000000001)))/Input!F661)*1000000000000</f>
        <v>225.15107346255428</v>
      </c>
      <c r="AE661" s="142">
        <f>AD661*Input!V661/100</f>
        <v>0.42373276110978575</v>
      </c>
      <c r="AF661" s="142">
        <f t="shared" si="2293"/>
        <v>10.264305046924898</v>
      </c>
      <c r="AG661" s="142">
        <f>AF661*Input!V661/100</f>
        <v>1.9317351019114498E-2</v>
      </c>
      <c r="AH661" s="138">
        <f t="shared" si="2294"/>
        <v>47472.555670004396</v>
      </c>
      <c r="AI661" s="147">
        <f t="shared" si="2295"/>
        <v>179.32288397861819</v>
      </c>
      <c r="AJ661" s="144">
        <f t="shared" si="2296"/>
        <v>5.7352176533465027E-2</v>
      </c>
      <c r="AK661" s="147">
        <f t="shared" si="2297"/>
        <v>1.0655251566223658</v>
      </c>
      <c r="AL661" s="147">
        <f t="shared" si="2298"/>
        <v>1.0033569576086665</v>
      </c>
      <c r="AM661" s="147">
        <f t="shared" si="2299"/>
        <v>1.8907292550214966E-3</v>
      </c>
      <c r="AN661" s="138">
        <f>AF661/Q661</f>
        <v>1.0033569576086665</v>
      </c>
      <c r="AO661" s="142">
        <f t="shared" si="2300"/>
        <v>1.8907292550214966E-3</v>
      </c>
      <c r="AP661" s="138" t="str">
        <f t="shared" si="2301"/>
        <v>Out of range</v>
      </c>
      <c r="AQ661" s="138" t="e">
        <f t="shared" si="2302"/>
        <v>#VALUE!</v>
      </c>
      <c r="AR661" s="138" t="e">
        <f t="shared" si="2303"/>
        <v>#VALUE!</v>
      </c>
      <c r="AS661" s="146">
        <f t="shared" si="2304"/>
        <v>2.1135515951222302E-5</v>
      </c>
      <c r="AT661" s="146">
        <f t="shared" si="2305"/>
        <v>6.9252089025470343E-8</v>
      </c>
      <c r="AU661" s="138">
        <v>0.75</v>
      </c>
      <c r="AV661" s="138">
        <f t="shared" si="2306"/>
        <v>0.375</v>
      </c>
      <c r="AW661" s="138" t="str">
        <f t="shared" si="2307"/>
        <v>Out of range</v>
      </c>
      <c r="AX661" s="148">
        <f t="shared" si="2308"/>
        <v>163.44296707140001</v>
      </c>
      <c r="AY661" s="148" t="e">
        <f t="shared" si="2309"/>
        <v>#VALUE!</v>
      </c>
      <c r="AZ661" s="138" t="str">
        <f>Input!B661</f>
        <v>Hu1-13</v>
      </c>
      <c r="BA661" s="149">
        <f>Input!E661</f>
        <v>0</v>
      </c>
      <c r="BB661" s="138" t="e">
        <f t="shared" si="2310"/>
        <v>#VALUE!</v>
      </c>
      <c r="BC661" s="144" t="e">
        <f t="shared" si="2311"/>
        <v>#VALUE!</v>
      </c>
      <c r="BD661" s="138" t="e">
        <f t="shared" si="2312"/>
        <v>#VALUE!</v>
      </c>
      <c r="BE661" s="150" t="e">
        <f t="shared" si="2313"/>
        <v>#VALUE!</v>
      </c>
      <c r="BF661" s="151" t="e">
        <f t="shared" si="2314"/>
        <v>#VALUE!</v>
      </c>
      <c r="BG661" s="152"/>
      <c r="BH661" s="152"/>
      <c r="BI661" s="152"/>
      <c r="BJ661" s="152"/>
      <c r="BK661" s="152"/>
      <c r="BL661" s="152"/>
      <c r="BM661" s="156"/>
      <c r="BN661" s="152"/>
      <c r="BO661" s="152"/>
      <c r="BP661" s="152"/>
      <c r="BQ661" s="152"/>
      <c r="BR661" s="152"/>
      <c r="BS661" s="152"/>
      <c r="BT661" s="152"/>
      <c r="BU661" s="152"/>
      <c r="BV661" s="152"/>
      <c r="BW661" s="152"/>
      <c r="BX661" s="152"/>
      <c r="BY661" s="152"/>
      <c r="BZ661" s="152"/>
      <c r="CA661" s="152"/>
      <c r="CB661" s="152"/>
      <c r="CC661" s="152"/>
      <c r="CD661" s="152"/>
      <c r="CE661" s="152"/>
      <c r="CF661" s="152"/>
      <c r="CG661" s="152"/>
      <c r="CH661" s="152"/>
      <c r="CI661" s="152"/>
      <c r="CJ661" s="152"/>
      <c r="CK661" s="152"/>
      <c r="CL661" s="152"/>
      <c r="CM661" s="152"/>
      <c r="CN661" s="152"/>
      <c r="CO661" s="152"/>
      <c r="CP661" s="152"/>
      <c r="CQ661" s="152"/>
      <c r="CR661" s="152"/>
      <c r="CS661" s="152"/>
      <c r="CT661" s="152"/>
      <c r="CU661" s="152"/>
      <c r="CV661" s="152"/>
      <c r="CW661" s="152"/>
      <c r="CX661" s="152"/>
      <c r="CY661" s="152"/>
      <c r="CZ661" s="152"/>
      <c r="DA661" s="152"/>
      <c r="DB661" s="152"/>
      <c r="DC661" s="152"/>
      <c r="DD661" s="152"/>
      <c r="DE661" s="152"/>
    </row>
    <row r="662" spans="1:109" ht="15" customHeight="1" x14ac:dyDescent="0.2">
      <c r="A662" s="9">
        <f>Input!A662</f>
        <v>8901</v>
      </c>
      <c r="B662" s="9" t="str">
        <f>Input!B662</f>
        <v>M6_1_57-6.25</v>
      </c>
      <c r="C662" s="9">
        <f>Input!O662</f>
        <v>2.0023869837611197</v>
      </c>
      <c r="D662" s="9">
        <f>C662*Input!P662/100</f>
        <v>5.9271201383532786E-3</v>
      </c>
      <c r="E662" s="11">
        <f>Input!M662</f>
        <v>2.2875549818380838</v>
      </c>
      <c r="F662" s="12">
        <f>E662*Input!N662/100</f>
        <v>1.4652596085933621E-4</v>
      </c>
      <c r="G662" s="13">
        <f t="shared" si="2289"/>
        <v>315.40808089583498</v>
      </c>
      <c r="H662" s="12">
        <f>G662*Input!L662/100</f>
        <v>3.2329585095568353E-2</v>
      </c>
      <c r="I662" s="9">
        <v>0.3</v>
      </c>
      <c r="J662" s="21">
        <f>(((C662*$G$4*0.000000001*Input!G662*(234/233))-(I662*0.000000000000001))/Input!F662)*1000000000000</f>
        <v>337.51899668190049</v>
      </c>
      <c r="K662" s="9">
        <f>J662*Input!P662/100</f>
        <v>0.99906544465869485</v>
      </c>
      <c r="L662" s="14">
        <f t="shared" si="2290"/>
        <v>4.6676423845544139</v>
      </c>
      <c r="M662" s="22">
        <f>L662*Input!P662/100</f>
        <v>1.3816348887845269E-2</v>
      </c>
      <c r="N662" s="9">
        <v>5.0000000000000001E-3</v>
      </c>
      <c r="O662" s="21">
        <f>(((G662*$D$4*0.000000001*Input!G662*(238/236))-(N662*0.000000001))/Input!F662)*1000000</f>
        <v>5.355495582798782</v>
      </c>
      <c r="P662" s="58">
        <f>O662*Input!N662/100</f>
        <v>3.4303837170155755E-4</v>
      </c>
      <c r="Q662" s="66">
        <f t="shared" si="2291"/>
        <v>3.9957308618934539</v>
      </c>
      <c r="R662" s="67">
        <f>Q662*Input!N662/100</f>
        <v>2.55940647775732E-4</v>
      </c>
      <c r="S662" s="65">
        <f>Input!S662*0.0000028263/0.000000000155125</f>
        <v>1.2183517499715393</v>
      </c>
      <c r="T662" s="9">
        <f>S662*Input!T662/100</f>
        <v>8.0854988011778072E-4</v>
      </c>
      <c r="U662" s="9">
        <f>S662*1/((U661+U663)/2)</f>
        <v>1.2188326492658008</v>
      </c>
      <c r="V662" s="9">
        <f>U662*Input!T662/100</f>
        <v>8.0886902527986786E-4</v>
      </c>
      <c r="W662" s="3">
        <v>3.0000000000000001E-3</v>
      </c>
      <c r="X662" s="21">
        <f>((($L$4*0.000000001*Input!G662/Input!W662*(232/229))-(W662*0.000000001))/Input!F662)*1000000000</f>
        <v>0.38860193294073764</v>
      </c>
      <c r="Y662" s="21">
        <f>X662*Input!X662/100</f>
        <v>7.8588120209198984E-4</v>
      </c>
      <c r="Z662" s="21">
        <f t="shared" si="2292"/>
        <v>9.4885472982226922E-5</v>
      </c>
      <c r="AA662" s="21">
        <f>Z662*Input!X662/100</f>
        <v>1.9188970318300334E-7</v>
      </c>
      <c r="AB662" s="14">
        <v>0.05</v>
      </c>
      <c r="AC662" s="14">
        <v>0</v>
      </c>
      <c r="AD662" s="21">
        <f>(((Input!G662*$L$4*0.000000001*Input!U662*(230/229))-((AB662*0.000000000000001)+(Input!G662*AC662*0.000000000000001)))/Input!F662)*1000000000000</f>
        <v>32.120016664500831</v>
      </c>
      <c r="AE662" s="21">
        <f>AD662*Input!V662/100</f>
        <v>0.10358921266213311</v>
      </c>
      <c r="AF662" s="21">
        <f t="shared" si="2293"/>
        <v>1.4643041407110131</v>
      </c>
      <c r="AG662" s="21">
        <f>AF662*Input!V662/100</f>
        <v>4.7224792757283749E-3</v>
      </c>
      <c r="AH662" s="9">
        <f t="shared" si="2294"/>
        <v>15432.332207326333</v>
      </c>
      <c r="AI662" s="3">
        <f t="shared" si="2295"/>
        <v>58.746078136156584</v>
      </c>
      <c r="AJ662" s="22">
        <f t="shared" si="2296"/>
        <v>218.83264926580082</v>
      </c>
      <c r="AK662" s="3">
        <f t="shared" si="2297"/>
        <v>0.80886902527986781</v>
      </c>
      <c r="AL662" s="3">
        <f t="shared" si="2298"/>
        <v>0.36646715990704248</v>
      </c>
      <c r="AM662" s="3">
        <f t="shared" si="2299"/>
        <v>1.1821143049089166E-3</v>
      </c>
      <c r="AN662" s="9">
        <f>AL662*1/((AN661+AN663)/2)</f>
        <v>0.36489271235974513</v>
      </c>
      <c r="AO662" s="21">
        <f t="shared" si="2300"/>
        <v>1.1770356043550633E-3</v>
      </c>
      <c r="AP662" s="58">
        <f t="shared" si="2301"/>
        <v>38.412700000000001</v>
      </c>
      <c r="AQ662" s="58">
        <f t="shared" si="2302"/>
        <v>0.1487</v>
      </c>
      <c r="AR662" s="58">
        <f t="shared" si="2303"/>
        <v>0.38711155425158866</v>
      </c>
      <c r="AS662" s="67">
        <f t="shared" si="2304"/>
        <v>2.3746712744627552E-5</v>
      </c>
      <c r="AT662" s="67">
        <f t="shared" si="2305"/>
        <v>4.8047763070986756E-8</v>
      </c>
      <c r="AU662" s="58">
        <v>0.75</v>
      </c>
      <c r="AV662" s="58">
        <f t="shared" si="2306"/>
        <v>0.375</v>
      </c>
      <c r="AW662" s="58">
        <f t="shared" si="2307"/>
        <v>38.411099999999998</v>
      </c>
      <c r="AX662" s="57">
        <f t="shared" si="2308"/>
        <v>0.1510862254</v>
      </c>
      <c r="AY662" s="47">
        <f t="shared" si="2309"/>
        <v>0.1502292080424088</v>
      </c>
      <c r="AZ662" s="9" t="str">
        <f>Input!B662</f>
        <v>M6_1_57-6.25</v>
      </c>
      <c r="BA662" s="48">
        <f>Input!E662</f>
        <v>6.25</v>
      </c>
      <c r="BB662" s="58">
        <f t="shared" si="2310"/>
        <v>243.92689531213264</v>
      </c>
      <c r="BC662" s="22">
        <f t="shared" si="2311"/>
        <v>0.90762128729930769</v>
      </c>
      <c r="BD662" s="9">
        <f t="shared" si="2312"/>
        <v>38353.1</v>
      </c>
      <c r="BE662" s="49">
        <f t="shared" si="2313"/>
        <v>75.1146040212044</v>
      </c>
      <c r="BF662" s="89">
        <f t="shared" si="2314"/>
        <v>0.39110884104440852</v>
      </c>
      <c r="BG662" s="85"/>
      <c r="BH662" s="85"/>
      <c r="BI662" s="85"/>
      <c r="BJ662" s="85"/>
      <c r="BK662" s="85"/>
      <c r="BL662" s="85"/>
      <c r="BM662" s="90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s="155" customFormat="1" ht="15" customHeight="1" x14ac:dyDescent="0.2">
      <c r="A663" s="138">
        <f>Input!A663</f>
        <v>8717</v>
      </c>
      <c r="B663" s="138" t="str">
        <f>Input!B663</f>
        <v>Hu1-13</v>
      </c>
      <c r="C663" s="138">
        <f>Input!O663</f>
        <v>2.096890656195463</v>
      </c>
      <c r="D663" s="138">
        <f>C663*Input!P663/100</f>
        <v>1.417298821728275E-2</v>
      </c>
      <c r="E663" s="139">
        <f>Input!M663</f>
        <v>2.7684941492753432</v>
      </c>
      <c r="F663" s="140">
        <f>E663*Input!N663/100</f>
        <v>2.9529068324636446E-4</v>
      </c>
      <c r="G663" s="141">
        <f t="shared" si="2289"/>
        <v>381.71997330208433</v>
      </c>
      <c r="H663" s="140">
        <f>G663*Input!L663/100</f>
        <v>3.0178551645718876E-2</v>
      </c>
      <c r="I663" s="138">
        <v>0</v>
      </c>
      <c r="J663" s="142">
        <f>(((C663*$G$4*0.000000001*Input!G663*(234/233))-(I663*0.000000000000001))/Input!F663)*1000000000000</f>
        <v>747.73429801730265</v>
      </c>
      <c r="K663" s="138">
        <f>J663*Input!P663/100</f>
        <v>5.0539733028738114</v>
      </c>
      <c r="L663" s="143">
        <f t="shared" si="2290"/>
        <v>10.340621820169575</v>
      </c>
      <c r="M663" s="144">
        <f>L663*Input!P663/100</f>
        <v>6.989277709050884E-2</v>
      </c>
      <c r="N663" s="138">
        <v>0</v>
      </c>
      <c r="O663" s="142">
        <f>(((G663*$D$4*0.000000001*Input!G663*(238/236))-(N663*0.000000001))/Input!F663)*1000000</f>
        <v>13.711768027451665</v>
      </c>
      <c r="P663" s="138">
        <f>O663*Input!N663/100</f>
        <v>1.4625125180061072E-3</v>
      </c>
      <c r="Q663" s="145">
        <f t="shared" si="2291"/>
        <v>10.230338879260181</v>
      </c>
      <c r="R663" s="146">
        <f>Q663*Input!N663/100</f>
        <v>1.091179390171121E-3</v>
      </c>
      <c r="S663" s="144">
        <f>Input!S663*0.0000028263/0.000000000155125</f>
        <v>0.99915353326446432</v>
      </c>
      <c r="T663" s="138">
        <f>S663*Input!T663/100</f>
        <v>1.471010438592054E-3</v>
      </c>
      <c r="U663" s="144">
        <f>S663</f>
        <v>0.99915353326446432</v>
      </c>
      <c r="V663" s="138">
        <f>U663*Input!T663/100</f>
        <v>1.471010438592054E-3</v>
      </c>
      <c r="W663" s="147">
        <v>0</v>
      </c>
      <c r="X663" s="142">
        <f>((($L$4*0.000000001*Input!G663/Input!W663*(232/229))-(W663*0.000000001))/Input!F663)*1000000000</f>
        <v>0.87822866559410573</v>
      </c>
      <c r="Y663" s="142">
        <f>X663*Input!X663/100</f>
        <v>3.4863083998338583E-3</v>
      </c>
      <c r="Z663" s="142">
        <f t="shared" si="2292"/>
        <v>2.1443831143823678E-4</v>
      </c>
      <c r="AA663" s="142">
        <f>Z663*Input!X663/100</f>
        <v>8.5125675772331728E-7</v>
      </c>
      <c r="AB663" s="143">
        <v>0</v>
      </c>
      <c r="AC663" s="143">
        <v>0</v>
      </c>
      <c r="AD663" s="142">
        <f>(((Input!G663*$L$4*0.000000001*Input!U663*(230/229))-((AB663*0.000000000000001)+(Input!G663*AC663*0.000000000000001)))/Input!F663)*1000000000000</f>
        <v>225.58923693489106</v>
      </c>
      <c r="AE663" s="142">
        <f>AD663*Input!V663/100</f>
        <v>0.39745888477715419</v>
      </c>
      <c r="AF663" s="142">
        <f t="shared" si="2293"/>
        <v>10.284280272764684</v>
      </c>
      <c r="AG663" s="142">
        <f>AF663*Input!V663/100</f>
        <v>1.8119563785432211E-2</v>
      </c>
      <c r="AH663" s="138">
        <f t="shared" si="2294"/>
        <v>47959.155263758905</v>
      </c>
      <c r="AI663" s="147">
        <f t="shared" si="2295"/>
        <v>208.29263713883978</v>
      </c>
      <c r="AJ663" s="144">
        <f t="shared" si="2296"/>
        <v>-0.84646673553567808</v>
      </c>
      <c r="AK663" s="147">
        <f t="shared" si="2297"/>
        <v>1.4710104385920539</v>
      </c>
      <c r="AL663" s="147">
        <f t="shared" si="2298"/>
        <v>1.0052726888269419</v>
      </c>
      <c r="AM663" s="147">
        <f t="shared" si="2299"/>
        <v>1.7744022966356375E-3</v>
      </c>
      <c r="AN663" s="138">
        <f>AF663/Q663</f>
        <v>1.0052726888269419</v>
      </c>
      <c r="AO663" s="142">
        <f t="shared" si="2300"/>
        <v>1.7744022966356375E-3</v>
      </c>
      <c r="AP663" s="138" t="str">
        <f t="shared" si="2301"/>
        <v>Out of range</v>
      </c>
      <c r="AQ663" s="138" t="e">
        <f t="shared" si="2302"/>
        <v>#VALUE!</v>
      </c>
      <c r="AR663" s="138" t="e">
        <f t="shared" si="2303"/>
        <v>#VALUE!</v>
      </c>
      <c r="AS663" s="146">
        <f t="shared" si="2304"/>
        <v>2.0961017417806609E-5</v>
      </c>
      <c r="AT663" s="146">
        <f t="shared" si="2305"/>
        <v>8.3239078078638632E-8</v>
      </c>
      <c r="AU663" s="138">
        <v>0.75</v>
      </c>
      <c r="AV663" s="138">
        <f t="shared" si="2306"/>
        <v>0.375</v>
      </c>
      <c r="AW663" s="138" t="str">
        <f t="shared" si="2307"/>
        <v>Out of range</v>
      </c>
      <c r="AX663" s="148">
        <f t="shared" si="2308"/>
        <v>0</v>
      </c>
      <c r="AY663" s="148" t="e">
        <f t="shared" si="2309"/>
        <v>#VALUE!</v>
      </c>
      <c r="AZ663" s="138" t="str">
        <f>Input!B663</f>
        <v>Hu1-13</v>
      </c>
      <c r="BA663" s="149">
        <f>Input!E663</f>
        <v>0</v>
      </c>
      <c r="BB663" s="138" t="e">
        <f t="shared" si="2310"/>
        <v>#VALUE!</v>
      </c>
      <c r="BC663" s="144" t="e">
        <f t="shared" si="2311"/>
        <v>#VALUE!</v>
      </c>
      <c r="BD663" s="138" t="e">
        <f t="shared" si="2312"/>
        <v>#VALUE!</v>
      </c>
      <c r="BE663" s="150" t="e">
        <f t="shared" si="2313"/>
        <v>#VALUE!</v>
      </c>
      <c r="BF663" s="151" t="e">
        <f t="shared" si="2314"/>
        <v>#VALUE!</v>
      </c>
      <c r="BG663" s="152"/>
      <c r="BH663" s="152"/>
      <c r="BI663" s="152"/>
      <c r="BJ663" s="152"/>
      <c r="BK663" s="152"/>
      <c r="BL663" s="152"/>
      <c r="BM663" s="156"/>
      <c r="BN663" s="152"/>
      <c r="BO663" s="152"/>
      <c r="BP663" s="152"/>
      <c r="BQ663" s="152"/>
      <c r="BR663" s="152"/>
      <c r="BS663" s="152"/>
      <c r="BT663" s="152"/>
      <c r="BU663" s="152"/>
      <c r="BV663" s="152"/>
      <c r="BW663" s="152"/>
      <c r="BX663" s="152"/>
      <c r="BY663" s="152"/>
      <c r="BZ663" s="152"/>
      <c r="CA663" s="152"/>
      <c r="CB663" s="152"/>
      <c r="CC663" s="152"/>
      <c r="CD663" s="152"/>
      <c r="CE663" s="152"/>
      <c r="CF663" s="152"/>
      <c r="CG663" s="152"/>
      <c r="CH663" s="152"/>
      <c r="CI663" s="152"/>
      <c r="CJ663" s="152"/>
      <c r="CK663" s="152"/>
      <c r="CL663" s="152"/>
      <c r="CM663" s="152"/>
      <c r="CN663" s="152"/>
      <c r="CO663" s="152"/>
      <c r="CP663" s="152"/>
      <c r="CQ663" s="152"/>
      <c r="CR663" s="152"/>
      <c r="CS663" s="152"/>
      <c r="CT663" s="152"/>
      <c r="CU663" s="152"/>
      <c r="CV663" s="152"/>
      <c r="CW663" s="152"/>
      <c r="CX663" s="152"/>
      <c r="CY663" s="152"/>
      <c r="CZ663" s="152"/>
      <c r="DA663" s="152"/>
      <c r="DB663" s="152"/>
      <c r="DC663" s="152"/>
      <c r="DD663" s="152"/>
      <c r="DE663" s="152"/>
    </row>
    <row r="664" spans="1:109" ht="15" customHeight="1" x14ac:dyDescent="0.2">
      <c r="A664" s="9">
        <f>Input!A664</f>
        <v>8902</v>
      </c>
      <c r="B664" s="9" t="str">
        <f>Input!B664</f>
        <v>M6_1_57-8.4</v>
      </c>
      <c r="C664" s="9">
        <f>Input!O664</f>
        <v>2.2994169031930483</v>
      </c>
      <c r="D664" s="9">
        <f>C664*Input!P664/100</f>
        <v>5.8190093221374426E-3</v>
      </c>
      <c r="E664" s="11">
        <f>Input!M664</f>
        <v>2.560491095822059</v>
      </c>
      <c r="F664" s="12">
        <f>E664*Input!N664/100</f>
        <v>1.4307235156999854E-4</v>
      </c>
      <c r="G664" s="13">
        <f t="shared" si="2289"/>
        <v>353.0405122919455</v>
      </c>
      <c r="H664" s="12">
        <f>G664*Input!L664/100</f>
        <v>1.0969219317337318E-2</v>
      </c>
      <c r="I664" s="9">
        <v>0.3</v>
      </c>
      <c r="J664" s="21">
        <f>(((C664*$G$4*0.000000001*Input!G664*(234/233))-(I664*0.000000000000001))/Input!F664)*1000000000000</f>
        <v>312.07340547500098</v>
      </c>
      <c r="K664" s="9">
        <f>J664*Input!P664/100</f>
        <v>0.78974719770412571</v>
      </c>
      <c r="L664" s="14">
        <f t="shared" si="2290"/>
        <v>4.3157483543368889</v>
      </c>
      <c r="M664" s="22">
        <f>L664*Input!P664/100</f>
        <v>1.0921629684035284E-2</v>
      </c>
      <c r="N664" s="9">
        <v>5.0000000000000001E-3</v>
      </c>
      <c r="O664" s="21">
        <f>(((G664*$D$4*0.000000001*Input!G664*(238/236))-(N664*0.000000001))/Input!F664)*1000000</f>
        <v>4.8265864088797628</v>
      </c>
      <c r="P664" s="58">
        <f>O664*Input!N664/100</f>
        <v>2.6969477406150371E-4</v>
      </c>
      <c r="Q664" s="66">
        <f t="shared" si="2291"/>
        <v>3.6011121610294823</v>
      </c>
      <c r="R664" s="67">
        <f>Q664*Input!N664/100</f>
        <v>2.0121904973092412E-4</v>
      </c>
      <c r="S664" s="65">
        <f>Input!S664*0.0000028263/0.000000000155125</f>
        <v>1.1967737821951683</v>
      </c>
      <c r="T664" s="9">
        <f>S664*Input!T664/100</f>
        <v>5.323719289402302E-4</v>
      </c>
      <c r="U664" s="9">
        <f>S664*1/((U663+U665)/2)</f>
        <v>1.1961154916547787</v>
      </c>
      <c r="V664" s="9">
        <f>U664*Input!T664/100</f>
        <v>5.3207909548247563E-4</v>
      </c>
      <c r="W664" s="3">
        <v>3.0000000000000001E-3</v>
      </c>
      <c r="X664" s="21">
        <f>((($L$4*0.000000001*Input!G664/Input!W664*(232/229))-(W664*0.000000001))/Input!F664)*1000000000</f>
        <v>0.46840618567838355</v>
      </c>
      <c r="Y664" s="21">
        <f>X664*Input!X664/100</f>
        <v>7.0760193912576953E-4</v>
      </c>
      <c r="Z664" s="21">
        <f t="shared" si="2292"/>
        <v>1.1437138806685283E-4</v>
      </c>
      <c r="AA664" s="21">
        <f>Z664*Input!X664/100</f>
        <v>1.7277614696612616E-7</v>
      </c>
      <c r="AB664" s="14">
        <v>0.05</v>
      </c>
      <c r="AC664" s="14">
        <v>0</v>
      </c>
      <c r="AD664" s="21">
        <f>(((Input!G664*$L$4*0.000000001*Input!U664*(230/229))-((AB664*0.000000000000001)+(Input!G664*AC664*0.000000000000001)))/Input!F664)*1000000000000</f>
        <v>21.899321670369677</v>
      </c>
      <c r="AE664" s="21">
        <f>AD664*Input!V664/100</f>
        <v>3.9562081204443038E-2</v>
      </c>
      <c r="AF664" s="21">
        <f t="shared" si="2293"/>
        <v>0.99835774481791006</v>
      </c>
      <c r="AG664" s="21">
        <f>AF664*Input!V664/100</f>
        <v>1.8035768763108009E-3</v>
      </c>
      <c r="AH664" s="9">
        <f t="shared" si="2294"/>
        <v>8729.0865459667748</v>
      </c>
      <c r="AI664" s="3">
        <f t="shared" si="2295"/>
        <v>20.556378258024957</v>
      </c>
      <c r="AJ664" s="22">
        <f t="shared" si="2296"/>
        <v>196.11549165477871</v>
      </c>
      <c r="AK664" s="3">
        <f t="shared" si="2297"/>
        <v>0.53207909548247567</v>
      </c>
      <c r="AL664" s="3">
        <f t="shared" si="2298"/>
        <v>0.27723594827785109</v>
      </c>
      <c r="AM664" s="3">
        <f t="shared" si="2299"/>
        <v>5.010783654747921E-4</v>
      </c>
      <c r="AN664" s="9">
        <f>AL664*1/((AN663+AN665)/2)</f>
        <v>0.27550121189150628</v>
      </c>
      <c r="AO664" s="21">
        <f t="shared" si="2300"/>
        <v>4.9794298971129938E-4</v>
      </c>
      <c r="AP664" s="58">
        <f t="shared" si="2301"/>
        <v>28.377700000000001</v>
      </c>
      <c r="AQ664" s="58">
        <f t="shared" si="2302"/>
        <v>5.1900000000000002E-2</v>
      </c>
      <c r="AR664" s="58">
        <f t="shared" si="2303"/>
        <v>0.18289008622968034</v>
      </c>
      <c r="AS664" s="67">
        <f t="shared" si="2304"/>
        <v>3.1760018281173573E-5</v>
      </c>
      <c r="AT664" s="67">
        <f t="shared" si="2305"/>
        <v>4.8011361557633822E-8</v>
      </c>
      <c r="AU664" s="58">
        <v>0.75</v>
      </c>
      <c r="AV664" s="58">
        <f t="shared" si="2306"/>
        <v>0.375</v>
      </c>
      <c r="AW664" s="58">
        <f t="shared" si="2307"/>
        <v>28.375599999999999</v>
      </c>
      <c r="AX664" s="57">
        <f t="shared" si="2308"/>
        <v>5.7401950200000003E-2</v>
      </c>
      <c r="AY664" s="47">
        <f t="shared" si="2309"/>
        <v>6.0014042023212914E-2</v>
      </c>
      <c r="AZ664" s="9" t="str">
        <f>Input!B664</f>
        <v>M6_1_57-8.4</v>
      </c>
      <c r="BA664" s="48">
        <f>Input!E664</f>
        <v>8.4</v>
      </c>
      <c r="BB664" s="58">
        <f t="shared" si="2310"/>
        <v>212.49143615632696</v>
      </c>
      <c r="BC664" s="22">
        <f t="shared" si="2311"/>
        <v>0.57753830781955073</v>
      </c>
      <c r="BD664" s="9">
        <f t="shared" si="2312"/>
        <v>28317.599999999999</v>
      </c>
      <c r="BE664" s="49">
        <f t="shared" si="2313"/>
        <v>30.007021011606458</v>
      </c>
      <c r="BF664" s="89">
        <f t="shared" si="2314"/>
        <v>0.21149875957940245</v>
      </c>
      <c r="BG664" s="85"/>
      <c r="BH664" s="85"/>
      <c r="BI664" s="85"/>
      <c r="BJ664" s="85"/>
      <c r="BK664" s="85"/>
      <c r="BL664" s="85"/>
      <c r="BM664" s="90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s="155" customFormat="1" ht="15" customHeight="1" x14ac:dyDescent="0.2">
      <c r="A665" s="138">
        <f>Input!A665</f>
        <v>8717</v>
      </c>
      <c r="B665" s="138" t="str">
        <f>Input!B665</f>
        <v>Hu1-13</v>
      </c>
      <c r="C665" s="138">
        <f>Input!O665</f>
        <v>2.1184088715443514</v>
      </c>
      <c r="D665" s="138">
        <f>C665*Input!P665/100</f>
        <v>1.188516541999335E-2</v>
      </c>
      <c r="E665" s="139">
        <f>Input!M665</f>
        <v>2.7685628541910421</v>
      </c>
      <c r="F665" s="140">
        <f>E665*Input!N665/100</f>
        <v>2.478189843804976E-4</v>
      </c>
      <c r="G665" s="141">
        <f t="shared" si="2289"/>
        <v>381.72944633586087</v>
      </c>
      <c r="H665" s="140">
        <f>G665*Input!L665/100</f>
        <v>2.8135684031459721E-2</v>
      </c>
      <c r="I665" s="138">
        <v>0</v>
      </c>
      <c r="J665" s="142">
        <f>(((C665*$G$4*0.000000001*Input!G665*(234/233))-(I665*0.000000000000001))/Input!F665)*1000000000000</f>
        <v>755.40752008109837</v>
      </c>
      <c r="K665" s="138">
        <f>J665*Input!P665/100</f>
        <v>4.2381541430789067</v>
      </c>
      <c r="L665" s="143">
        <f t="shared" si="2290"/>
        <v>10.446736903715012</v>
      </c>
      <c r="M665" s="144">
        <f>L665*Input!P665/100</f>
        <v>5.8610591122235399E-2</v>
      </c>
      <c r="N665" s="138">
        <v>0</v>
      </c>
      <c r="O665" s="142">
        <f>(((G665*$D$4*0.000000001*Input!G665*(238/236))-(N665*0.000000001))/Input!F665)*1000000</f>
        <v>13.712108308418724</v>
      </c>
      <c r="P665" s="138">
        <f>O665*Input!N665/100</f>
        <v>1.2273951987630139E-3</v>
      </c>
      <c r="Q665" s="145">
        <f t="shared" si="2291"/>
        <v>10.230592762610616</v>
      </c>
      <c r="R665" s="146">
        <f>Q665*Input!N665/100</f>
        <v>9.1575855112071929E-4</v>
      </c>
      <c r="S665" s="144">
        <f>Input!S665*0.0000028263/0.000000000155125</f>
        <v>1.0019471807468208</v>
      </c>
      <c r="T665" s="138">
        <f>S665*Input!T665/100</f>
        <v>1.1773027194969957E-3</v>
      </c>
      <c r="U665" s="144">
        <f>S665</f>
        <v>1.0019471807468208</v>
      </c>
      <c r="V665" s="138">
        <f>U665*Input!T665/100</f>
        <v>1.1773027194969957E-3</v>
      </c>
      <c r="W665" s="147">
        <v>0</v>
      </c>
      <c r="X665" s="142">
        <f>((($L$4*0.000000001*Input!G665/Input!W665*(232/229))-(W665*0.000000001))/Input!F665)*1000000000</f>
        <v>0.88513495077092974</v>
      </c>
      <c r="Y665" s="142">
        <f>X665*Input!X665/100</f>
        <v>3.4628593257263612E-3</v>
      </c>
      <c r="Z665" s="142">
        <f t="shared" si="2292"/>
        <v>2.1612462866932744E-4</v>
      </c>
      <c r="AA665" s="142">
        <f>Z665*Input!X665/100</f>
        <v>8.4553116477310303E-7</v>
      </c>
      <c r="AB665" s="143">
        <v>0</v>
      </c>
      <c r="AC665" s="143">
        <v>0</v>
      </c>
      <c r="AD665" s="142">
        <f>(((Input!G665*$L$4*0.000000001*Input!U665*(230/229))-((AB665*0.000000000000001)+(Input!G665*AC665*0.000000000000001)))/Input!F665)*1000000000000</f>
        <v>226.05441555050206</v>
      </c>
      <c r="AE665" s="142">
        <f>AD665*Input!V665/100</f>
        <v>0.49581662941619448</v>
      </c>
      <c r="AF665" s="142">
        <f t="shared" si="2293"/>
        <v>10.305487079103678</v>
      </c>
      <c r="AG665" s="142">
        <f>AF665*Input!V665/100</f>
        <v>2.2603548157243594E-2</v>
      </c>
      <c r="AH665" s="138">
        <f t="shared" si="2294"/>
        <v>47683.075929634848</v>
      </c>
      <c r="AI665" s="147">
        <f t="shared" si="2295"/>
        <v>213.86484334527486</v>
      </c>
      <c r="AJ665" s="144">
        <f t="shared" si="2296"/>
        <v>1.9471807468207647</v>
      </c>
      <c r="AK665" s="147">
        <f t="shared" si="2297"/>
        <v>1.1773027194969956</v>
      </c>
      <c r="AL665" s="147">
        <f t="shared" si="2298"/>
        <v>1.0073206233725551</v>
      </c>
      <c r="AM665" s="147">
        <f t="shared" si="2299"/>
        <v>2.2112465950161835E-3</v>
      </c>
      <c r="AN665" s="138">
        <f>AF665/Q665</f>
        <v>1.0073206233725551</v>
      </c>
      <c r="AO665" s="142">
        <f t="shared" si="2300"/>
        <v>2.2112465950161835E-3</v>
      </c>
      <c r="AP665" s="138" t="str">
        <f t="shared" si="2301"/>
        <v>Out of range</v>
      </c>
      <c r="AQ665" s="138" t="e">
        <f t="shared" si="2302"/>
        <v>#VALUE!</v>
      </c>
      <c r="AR665" s="138" t="e">
        <f t="shared" si="2303"/>
        <v>#VALUE!</v>
      </c>
      <c r="AS665" s="146">
        <f t="shared" si="2304"/>
        <v>2.1125328090390856E-5</v>
      </c>
      <c r="AT665" s="146">
        <f t="shared" si="2305"/>
        <v>8.2668958645791965E-8</v>
      </c>
      <c r="AU665" s="138">
        <v>0.75</v>
      </c>
      <c r="AV665" s="138">
        <f t="shared" si="2306"/>
        <v>0.375</v>
      </c>
      <c r="AW665" s="138" t="str">
        <f t="shared" si="2307"/>
        <v>Out of range</v>
      </c>
      <c r="AX665" s="148">
        <f t="shared" si="2308"/>
        <v>127.6608155505</v>
      </c>
      <c r="AY665" s="148" t="e">
        <f t="shared" si="2309"/>
        <v>#VALUE!</v>
      </c>
      <c r="AZ665" s="138" t="str">
        <f>Input!B665</f>
        <v>Hu1-13</v>
      </c>
      <c r="BA665" s="149">
        <f>Input!E665</f>
        <v>0</v>
      </c>
      <c r="BB665" s="138" t="e">
        <f t="shared" si="2310"/>
        <v>#VALUE!</v>
      </c>
      <c r="BC665" s="144" t="e">
        <f t="shared" si="2311"/>
        <v>#VALUE!</v>
      </c>
      <c r="BD665" s="138" t="e">
        <f t="shared" si="2312"/>
        <v>#VALUE!</v>
      </c>
      <c r="BE665" s="150" t="e">
        <f t="shared" si="2313"/>
        <v>#VALUE!</v>
      </c>
      <c r="BF665" s="151" t="e">
        <f t="shared" si="2314"/>
        <v>#VALUE!</v>
      </c>
      <c r="BG665" s="152"/>
      <c r="BH665" s="152"/>
      <c r="BI665" s="152"/>
      <c r="BJ665" s="152"/>
      <c r="BK665" s="152"/>
      <c r="BL665" s="152"/>
      <c r="BM665" s="156"/>
      <c r="BN665" s="152"/>
      <c r="BO665" s="152"/>
      <c r="BP665" s="152"/>
      <c r="BQ665" s="152"/>
      <c r="BR665" s="152"/>
      <c r="BS665" s="152"/>
      <c r="BT665" s="152"/>
      <c r="BU665" s="152"/>
      <c r="BV665" s="152"/>
      <c r="BW665" s="152"/>
      <c r="BX665" s="152"/>
      <c r="BY665" s="152"/>
      <c r="BZ665" s="152"/>
      <c r="CA665" s="152"/>
      <c r="CB665" s="152"/>
      <c r="CC665" s="152"/>
      <c r="CD665" s="152"/>
      <c r="CE665" s="152"/>
      <c r="CF665" s="152"/>
      <c r="CG665" s="152"/>
      <c r="CH665" s="152"/>
      <c r="CI665" s="152"/>
      <c r="CJ665" s="152"/>
      <c r="CK665" s="152"/>
      <c r="CL665" s="152"/>
      <c r="CM665" s="152"/>
      <c r="CN665" s="152"/>
      <c r="CO665" s="152"/>
      <c r="CP665" s="152"/>
      <c r="CQ665" s="152"/>
      <c r="CR665" s="152"/>
      <c r="CS665" s="152"/>
      <c r="CT665" s="152"/>
      <c r="CU665" s="152"/>
      <c r="CV665" s="152"/>
      <c r="CW665" s="152"/>
      <c r="CX665" s="152"/>
      <c r="CY665" s="152"/>
      <c r="CZ665" s="152"/>
      <c r="DA665" s="152"/>
      <c r="DB665" s="152"/>
      <c r="DC665" s="152"/>
      <c r="DD665" s="152"/>
      <c r="DE665" s="152"/>
    </row>
    <row r="666" spans="1:109" x14ac:dyDescent="0.2">
      <c r="A666" s="85"/>
      <c r="B666" s="85"/>
      <c r="C666" s="85"/>
      <c r="D666" s="85"/>
      <c r="E666" s="86"/>
      <c r="F666" s="85"/>
      <c r="G666" s="87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8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s="76" customFormat="1" ht="15" customHeight="1" x14ac:dyDescent="0.2">
      <c r="A667" s="58"/>
      <c r="B667" s="58"/>
      <c r="C667" s="58"/>
      <c r="D667" s="58"/>
      <c r="E667" s="60"/>
      <c r="F667" s="61"/>
      <c r="G667" s="59"/>
      <c r="H667" s="61"/>
      <c r="I667" s="58"/>
      <c r="J667" s="63"/>
      <c r="K667" s="58"/>
      <c r="L667" s="64"/>
      <c r="M667" s="65"/>
      <c r="N667" s="58"/>
      <c r="O667" s="63"/>
      <c r="P667" s="58"/>
      <c r="Q667" s="66"/>
      <c r="R667" s="67"/>
      <c r="S667" s="65"/>
      <c r="T667" s="58"/>
      <c r="U667" s="65"/>
      <c r="V667" s="58"/>
      <c r="W667" s="68"/>
      <c r="X667" s="63"/>
      <c r="Y667" s="63"/>
      <c r="Z667" s="63"/>
      <c r="AA667" s="63"/>
      <c r="AB667" s="64"/>
      <c r="AC667" s="64"/>
      <c r="AD667" s="63"/>
      <c r="AE667" s="63"/>
      <c r="AF667" s="63"/>
      <c r="AG667" s="63"/>
      <c r="AH667" s="58"/>
      <c r="AI667" s="68"/>
      <c r="AJ667" s="65"/>
      <c r="AK667" s="68"/>
      <c r="AL667" s="68"/>
      <c r="AM667" s="68"/>
      <c r="AN667" s="58"/>
      <c r="AO667" s="63"/>
      <c r="AP667" s="58"/>
      <c r="AQ667" s="58"/>
      <c r="AR667" s="58"/>
      <c r="AS667" s="67"/>
      <c r="AT667" s="67"/>
      <c r="AU667" s="58"/>
      <c r="AV667" s="58"/>
      <c r="AW667" s="58"/>
      <c r="AX667" s="57"/>
      <c r="AY667" s="57"/>
      <c r="AZ667" s="58"/>
      <c r="BA667" s="69"/>
      <c r="BB667" s="58"/>
      <c r="BC667" s="65"/>
      <c r="BD667" s="58"/>
      <c r="BE667" s="62"/>
      <c r="BF667" s="74"/>
      <c r="BG667" s="75"/>
      <c r="BH667" s="75"/>
      <c r="BI667" s="75"/>
      <c r="BJ667" s="75"/>
      <c r="BK667" s="75"/>
      <c r="BL667" s="75"/>
      <c r="BM667" s="103"/>
      <c r="BN667" s="75"/>
      <c r="BO667" s="75"/>
      <c r="BP667" s="75"/>
      <c r="BQ667" s="75"/>
      <c r="BR667" s="75"/>
      <c r="BS667" s="75"/>
      <c r="BT667" s="75"/>
      <c r="BU667" s="75"/>
      <c r="BV667" s="75"/>
      <c r="BW667" s="75"/>
      <c r="BX667" s="75"/>
      <c r="BY667" s="75"/>
      <c r="BZ667" s="75"/>
      <c r="CA667" s="75"/>
      <c r="CB667" s="75"/>
      <c r="CC667" s="75"/>
      <c r="CD667" s="75"/>
      <c r="CE667" s="75"/>
      <c r="CF667" s="75"/>
      <c r="CG667" s="75"/>
      <c r="CH667" s="75"/>
      <c r="CI667" s="75"/>
      <c r="CJ667" s="75"/>
      <c r="CK667" s="75"/>
      <c r="CL667" s="75"/>
      <c r="CM667" s="75"/>
      <c r="CN667" s="75"/>
      <c r="CO667" s="75"/>
      <c r="CP667" s="75"/>
      <c r="CQ667" s="75"/>
      <c r="CR667" s="75"/>
      <c r="CS667" s="75"/>
      <c r="CT667" s="75"/>
      <c r="CU667" s="75"/>
      <c r="CV667" s="75"/>
      <c r="CW667" s="75"/>
      <c r="CX667" s="75"/>
      <c r="CY667" s="75"/>
      <c r="CZ667" s="75"/>
      <c r="DA667" s="75"/>
      <c r="DB667" s="75"/>
      <c r="DC667" s="75"/>
      <c r="DD667" s="75"/>
      <c r="DE667" s="75"/>
    </row>
    <row r="668" spans="1:109" s="76" customFormat="1" ht="15" customHeight="1" x14ac:dyDescent="0.2">
      <c r="A668" s="58"/>
      <c r="B668" s="58"/>
      <c r="C668" s="58"/>
      <c r="D668" s="58"/>
      <c r="E668" s="60"/>
      <c r="F668" s="61"/>
      <c r="G668" s="59"/>
      <c r="H668" s="61"/>
      <c r="I668" s="58"/>
      <c r="J668" s="63"/>
      <c r="K668" s="58"/>
      <c r="L668" s="64"/>
      <c r="M668" s="65"/>
      <c r="N668" s="58"/>
      <c r="O668" s="63"/>
      <c r="P668" s="58"/>
      <c r="Q668" s="66"/>
      <c r="R668" s="67"/>
      <c r="S668" s="65"/>
      <c r="T668" s="58"/>
      <c r="U668" s="58"/>
      <c r="V668" s="58"/>
      <c r="W668" s="68"/>
      <c r="X668" s="63"/>
      <c r="Y668" s="63"/>
      <c r="Z668" s="63"/>
      <c r="AA668" s="63"/>
      <c r="AB668" s="64"/>
      <c r="AC668" s="64"/>
      <c r="AD668" s="63"/>
      <c r="AE668" s="63"/>
      <c r="AF668" s="63"/>
      <c r="AG668" s="63"/>
      <c r="AH668" s="58"/>
      <c r="AI668" s="68"/>
      <c r="AJ668" s="65"/>
      <c r="AK668" s="68"/>
      <c r="AL668" s="68"/>
      <c r="AM668" s="68"/>
      <c r="AN668" s="58"/>
      <c r="AO668" s="63"/>
      <c r="AP668" s="58"/>
      <c r="AQ668" s="58"/>
      <c r="AR668" s="58"/>
      <c r="AS668" s="67"/>
      <c r="AT668" s="67"/>
      <c r="AU668" s="58"/>
      <c r="AV668" s="58"/>
      <c r="AW668" s="58"/>
      <c r="AX668" s="57"/>
      <c r="AY668" s="57"/>
      <c r="AZ668" s="58"/>
      <c r="BA668" s="69"/>
      <c r="BB668" s="58"/>
      <c r="BC668" s="65"/>
      <c r="BD668" s="58"/>
      <c r="BE668" s="62"/>
      <c r="BF668" s="74"/>
      <c r="BG668" s="75"/>
      <c r="BH668" s="75"/>
      <c r="BI668" s="75"/>
      <c r="BJ668" s="75"/>
      <c r="BK668" s="75"/>
      <c r="BL668" s="75"/>
      <c r="BM668" s="103"/>
      <c r="BN668" s="75"/>
      <c r="BO668" s="75"/>
      <c r="BP668" s="75"/>
      <c r="BQ668" s="75"/>
      <c r="BR668" s="75"/>
      <c r="BS668" s="75"/>
      <c r="BT668" s="75"/>
      <c r="BU668" s="75"/>
      <c r="BV668" s="75"/>
      <c r="BW668" s="75"/>
      <c r="BX668" s="75"/>
      <c r="BY668" s="75"/>
      <c r="BZ668" s="75"/>
      <c r="CA668" s="75"/>
      <c r="CB668" s="75"/>
      <c r="CC668" s="75"/>
      <c r="CD668" s="75"/>
      <c r="CE668" s="75"/>
      <c r="CF668" s="75"/>
      <c r="CG668" s="75"/>
      <c r="CH668" s="75"/>
      <c r="CI668" s="75"/>
      <c r="CJ668" s="75"/>
      <c r="CK668" s="75"/>
      <c r="CL668" s="75"/>
      <c r="CM668" s="75"/>
      <c r="CN668" s="75"/>
      <c r="CO668" s="75"/>
      <c r="CP668" s="75"/>
      <c r="CQ668" s="75"/>
      <c r="CR668" s="75"/>
      <c r="CS668" s="75"/>
      <c r="CT668" s="75"/>
      <c r="CU668" s="75"/>
      <c r="CV668" s="75"/>
      <c r="CW668" s="75"/>
      <c r="CX668" s="75"/>
      <c r="CY668" s="75"/>
      <c r="CZ668" s="75"/>
      <c r="DA668" s="75"/>
      <c r="DB668" s="75"/>
      <c r="DC668" s="75"/>
      <c r="DD668" s="75"/>
      <c r="DE668" s="75"/>
    </row>
    <row r="669" spans="1:109" s="76" customFormat="1" ht="15" customHeight="1" x14ac:dyDescent="0.2">
      <c r="A669" s="58"/>
      <c r="B669" s="58"/>
      <c r="C669" s="58"/>
      <c r="D669" s="58"/>
      <c r="E669" s="60"/>
      <c r="F669" s="61"/>
      <c r="G669" s="59"/>
      <c r="H669" s="61"/>
      <c r="I669" s="58"/>
      <c r="J669" s="63"/>
      <c r="K669" s="58"/>
      <c r="L669" s="64"/>
      <c r="M669" s="65"/>
      <c r="N669" s="58"/>
      <c r="O669" s="63"/>
      <c r="P669" s="58"/>
      <c r="Q669" s="66"/>
      <c r="R669" s="67"/>
      <c r="S669" s="65"/>
      <c r="T669" s="58"/>
      <c r="U669" s="65"/>
      <c r="V669" s="58"/>
      <c r="W669" s="68"/>
      <c r="X669" s="63"/>
      <c r="Y669" s="63"/>
      <c r="Z669" s="63"/>
      <c r="AA669" s="63"/>
      <c r="AB669" s="64"/>
      <c r="AC669" s="64"/>
      <c r="AD669" s="63"/>
      <c r="AE669" s="63"/>
      <c r="AF669" s="63"/>
      <c r="AG669" s="63"/>
      <c r="AH669" s="58"/>
      <c r="AI669" s="68"/>
      <c r="AJ669" s="65"/>
      <c r="AK669" s="68"/>
      <c r="AL669" s="68"/>
      <c r="AM669" s="68"/>
      <c r="AN669" s="58"/>
      <c r="AO669" s="63"/>
      <c r="AP669" s="58"/>
      <c r="AQ669" s="58"/>
      <c r="AR669" s="58"/>
      <c r="AS669" s="67"/>
      <c r="AT669" s="67"/>
      <c r="AU669" s="58"/>
      <c r="AV669" s="58"/>
      <c r="AW669" s="58"/>
      <c r="AX669" s="57"/>
      <c r="AY669" s="57"/>
      <c r="AZ669" s="58"/>
      <c r="BA669" s="69"/>
      <c r="BB669" s="58"/>
      <c r="BC669" s="65"/>
      <c r="BD669" s="58"/>
      <c r="BE669" s="62"/>
      <c r="BF669" s="74"/>
      <c r="BG669" s="75"/>
      <c r="BH669" s="75"/>
      <c r="BI669" s="75"/>
      <c r="BJ669" s="75"/>
      <c r="BK669" s="75"/>
      <c r="BL669" s="75"/>
      <c r="BM669" s="103"/>
      <c r="BN669" s="75"/>
      <c r="BO669" s="75"/>
      <c r="BP669" s="75"/>
      <c r="BQ669" s="75"/>
      <c r="BR669" s="75"/>
      <c r="BS669" s="75"/>
      <c r="BT669" s="75"/>
      <c r="BU669" s="75"/>
      <c r="BV669" s="75"/>
      <c r="BW669" s="75"/>
      <c r="BX669" s="75"/>
      <c r="BY669" s="75"/>
      <c r="BZ669" s="75"/>
      <c r="CA669" s="75"/>
      <c r="CB669" s="75"/>
      <c r="CC669" s="75"/>
      <c r="CD669" s="75"/>
      <c r="CE669" s="75"/>
      <c r="CF669" s="75"/>
      <c r="CG669" s="75"/>
      <c r="CH669" s="75"/>
      <c r="CI669" s="75"/>
      <c r="CJ669" s="75"/>
      <c r="CK669" s="75"/>
      <c r="CL669" s="75"/>
      <c r="CM669" s="75"/>
      <c r="CN669" s="75"/>
      <c r="CO669" s="75"/>
      <c r="CP669" s="75"/>
      <c r="CQ669" s="75"/>
      <c r="CR669" s="75"/>
      <c r="CS669" s="75"/>
      <c r="CT669" s="75"/>
      <c r="CU669" s="75"/>
      <c r="CV669" s="75"/>
      <c r="CW669" s="75"/>
      <c r="CX669" s="75"/>
      <c r="CY669" s="75"/>
      <c r="CZ669" s="75"/>
      <c r="DA669" s="75"/>
      <c r="DB669" s="75"/>
      <c r="DC669" s="75"/>
      <c r="DD669" s="75"/>
      <c r="DE669" s="75"/>
    </row>
    <row r="670" spans="1:109" s="76" customFormat="1" ht="15" customHeight="1" x14ac:dyDescent="0.2">
      <c r="A670" s="58"/>
      <c r="B670" s="58"/>
      <c r="C670" s="58"/>
      <c r="D670" s="58"/>
      <c r="E670" s="60"/>
      <c r="F670" s="61"/>
      <c r="G670" s="59"/>
      <c r="H670" s="61"/>
      <c r="I670" s="58"/>
      <c r="J670" s="63"/>
      <c r="K670" s="58"/>
      <c r="L670" s="64"/>
      <c r="M670" s="65"/>
      <c r="N670" s="58"/>
      <c r="O670" s="63"/>
      <c r="P670" s="58"/>
      <c r="Q670" s="66"/>
      <c r="R670" s="67"/>
      <c r="S670" s="65"/>
      <c r="T670" s="58"/>
      <c r="U670" s="58"/>
      <c r="V670" s="58"/>
      <c r="W670" s="68"/>
      <c r="X670" s="63"/>
      <c r="Y670" s="63"/>
      <c r="Z670" s="63"/>
      <c r="AA670" s="63"/>
      <c r="AB670" s="64"/>
      <c r="AC670" s="64"/>
      <c r="AD670" s="63"/>
      <c r="AE670" s="63"/>
      <c r="AF670" s="63"/>
      <c r="AG670" s="63"/>
      <c r="AH670" s="58"/>
      <c r="AI670" s="68"/>
      <c r="AJ670" s="65"/>
      <c r="AK670" s="68"/>
      <c r="AL670" s="68"/>
      <c r="AM670" s="68"/>
      <c r="AN670" s="58"/>
      <c r="AO670" s="63"/>
      <c r="AP670" s="58"/>
      <c r="AQ670" s="58"/>
      <c r="AR670" s="58"/>
      <c r="AS670" s="67"/>
      <c r="AT670" s="67"/>
      <c r="AU670" s="58"/>
      <c r="AV670" s="58"/>
      <c r="AW670" s="58"/>
      <c r="AX670" s="57"/>
      <c r="AY670" s="57"/>
      <c r="AZ670" s="58"/>
      <c r="BA670" s="69"/>
      <c r="BB670" s="58"/>
      <c r="BC670" s="65"/>
      <c r="BD670" s="58"/>
      <c r="BE670" s="62"/>
      <c r="BF670" s="74"/>
      <c r="BG670" s="75"/>
      <c r="BH670" s="75"/>
      <c r="BI670" s="75"/>
      <c r="BJ670" s="75"/>
      <c r="BK670" s="75"/>
      <c r="BL670" s="75"/>
      <c r="BM670" s="103"/>
      <c r="BN670" s="75"/>
      <c r="BO670" s="75"/>
      <c r="BP670" s="75"/>
      <c r="BQ670" s="75"/>
      <c r="BR670" s="75"/>
      <c r="BS670" s="75"/>
      <c r="BT670" s="75"/>
      <c r="BU670" s="75"/>
      <c r="BV670" s="75"/>
      <c r="BW670" s="75"/>
      <c r="BX670" s="75"/>
      <c r="BY670" s="75"/>
      <c r="BZ670" s="75"/>
      <c r="CA670" s="75"/>
      <c r="CB670" s="75"/>
      <c r="CC670" s="75"/>
      <c r="CD670" s="75"/>
      <c r="CE670" s="75"/>
      <c r="CF670" s="75"/>
      <c r="CG670" s="75"/>
      <c r="CH670" s="75"/>
      <c r="CI670" s="75"/>
      <c r="CJ670" s="75"/>
      <c r="CK670" s="75"/>
      <c r="CL670" s="75"/>
      <c r="CM670" s="75"/>
      <c r="CN670" s="75"/>
      <c r="CO670" s="75"/>
      <c r="CP670" s="75"/>
      <c r="CQ670" s="75"/>
      <c r="CR670" s="75"/>
      <c r="CS670" s="75"/>
      <c r="CT670" s="75"/>
      <c r="CU670" s="75"/>
      <c r="CV670" s="75"/>
      <c r="CW670" s="75"/>
      <c r="CX670" s="75"/>
      <c r="CY670" s="75"/>
      <c r="CZ670" s="75"/>
      <c r="DA670" s="75"/>
      <c r="DB670" s="75"/>
      <c r="DC670" s="75"/>
      <c r="DD670" s="75"/>
      <c r="DE670" s="75"/>
    </row>
    <row r="671" spans="1:109" s="76" customFormat="1" ht="15" customHeight="1" x14ac:dyDescent="0.2">
      <c r="A671" s="58"/>
      <c r="B671" s="58"/>
      <c r="C671" s="58"/>
      <c r="D671" s="58"/>
      <c r="E671" s="60"/>
      <c r="F671" s="61"/>
      <c r="G671" s="59"/>
      <c r="H671" s="61"/>
      <c r="I671" s="58"/>
      <c r="J671" s="63"/>
      <c r="K671" s="58"/>
      <c r="L671" s="64"/>
      <c r="M671" s="65"/>
      <c r="N671" s="58"/>
      <c r="O671" s="63"/>
      <c r="P671" s="58"/>
      <c r="Q671" s="66"/>
      <c r="R671" s="67"/>
      <c r="S671" s="65"/>
      <c r="T671" s="58"/>
      <c r="U671" s="65"/>
      <c r="V671" s="58"/>
      <c r="W671" s="68"/>
      <c r="X671" s="63"/>
      <c r="Y671" s="63"/>
      <c r="Z671" s="63"/>
      <c r="AA671" s="63"/>
      <c r="AB671" s="64"/>
      <c r="AC671" s="64"/>
      <c r="AD671" s="63"/>
      <c r="AE671" s="63"/>
      <c r="AF671" s="63"/>
      <c r="AG671" s="63"/>
      <c r="AH671" s="58"/>
      <c r="AI671" s="68"/>
      <c r="AJ671" s="65"/>
      <c r="AK671" s="68"/>
      <c r="AL671" s="68"/>
      <c r="AM671" s="68"/>
      <c r="AN671" s="58"/>
      <c r="AO671" s="63"/>
      <c r="AP671" s="58"/>
      <c r="AQ671" s="58"/>
      <c r="AR671" s="58"/>
      <c r="AS671" s="67"/>
      <c r="AT671" s="67"/>
      <c r="AU671" s="58"/>
      <c r="AV671" s="58"/>
      <c r="AW671" s="58"/>
      <c r="AX671" s="57"/>
      <c r="AY671" s="57"/>
      <c r="AZ671" s="58"/>
      <c r="BA671" s="69"/>
      <c r="BB671" s="58"/>
      <c r="BC671" s="65"/>
      <c r="BD671" s="58"/>
      <c r="BE671" s="62"/>
      <c r="BF671" s="74"/>
      <c r="BG671" s="75"/>
      <c r="BH671" s="75"/>
      <c r="BI671" s="75"/>
      <c r="BJ671" s="75"/>
      <c r="BK671" s="75"/>
      <c r="BL671" s="75"/>
      <c r="BM671" s="103"/>
      <c r="BN671" s="75"/>
      <c r="BO671" s="75"/>
      <c r="BP671" s="75"/>
      <c r="BQ671" s="75"/>
      <c r="BR671" s="75"/>
      <c r="BS671" s="75"/>
      <c r="BT671" s="75"/>
      <c r="BU671" s="75"/>
      <c r="BV671" s="75"/>
      <c r="BW671" s="75"/>
      <c r="BX671" s="75"/>
      <c r="BY671" s="75"/>
      <c r="BZ671" s="75"/>
      <c r="CA671" s="75"/>
      <c r="CB671" s="75"/>
      <c r="CC671" s="75"/>
      <c r="CD671" s="75"/>
      <c r="CE671" s="75"/>
      <c r="CF671" s="75"/>
      <c r="CG671" s="75"/>
      <c r="CH671" s="75"/>
      <c r="CI671" s="75"/>
      <c r="CJ671" s="75"/>
      <c r="CK671" s="75"/>
      <c r="CL671" s="75"/>
      <c r="CM671" s="75"/>
      <c r="CN671" s="75"/>
      <c r="CO671" s="75"/>
      <c r="CP671" s="75"/>
      <c r="CQ671" s="75"/>
      <c r="CR671" s="75"/>
      <c r="CS671" s="75"/>
      <c r="CT671" s="75"/>
      <c r="CU671" s="75"/>
      <c r="CV671" s="75"/>
      <c r="CW671" s="75"/>
      <c r="CX671" s="75"/>
      <c r="CY671" s="75"/>
      <c r="CZ671" s="75"/>
      <c r="DA671" s="75"/>
      <c r="DB671" s="75"/>
      <c r="DC671" s="75"/>
      <c r="DD671" s="75"/>
      <c r="DE671" s="75"/>
    </row>
    <row r="672" spans="1:109" s="76" customFormat="1" ht="15" customHeight="1" x14ac:dyDescent="0.2">
      <c r="A672" s="58"/>
      <c r="B672" s="58"/>
      <c r="C672" s="58"/>
      <c r="D672" s="58"/>
      <c r="E672" s="60"/>
      <c r="F672" s="61"/>
      <c r="G672" s="59"/>
      <c r="H672" s="61"/>
      <c r="I672" s="58"/>
      <c r="J672" s="63"/>
      <c r="K672" s="58"/>
      <c r="L672" s="64"/>
      <c r="M672" s="65"/>
      <c r="N672" s="58"/>
      <c r="O672" s="63"/>
      <c r="P672" s="58"/>
      <c r="Q672" s="66"/>
      <c r="R672" s="67"/>
      <c r="S672" s="65"/>
      <c r="T672" s="58"/>
      <c r="U672" s="58"/>
      <c r="V672" s="58"/>
      <c r="W672" s="68"/>
      <c r="X672" s="63"/>
      <c r="Y672" s="63"/>
      <c r="Z672" s="63"/>
      <c r="AA672" s="63"/>
      <c r="AB672" s="64"/>
      <c r="AC672" s="64"/>
      <c r="AD672" s="63"/>
      <c r="AE672" s="63"/>
      <c r="AF672" s="63"/>
      <c r="AG672" s="63"/>
      <c r="AH672" s="58"/>
      <c r="AI672" s="68"/>
      <c r="AJ672" s="65"/>
      <c r="AK672" s="68"/>
      <c r="AL672" s="68"/>
      <c r="AM672" s="68"/>
      <c r="AN672" s="58"/>
      <c r="AO672" s="63"/>
      <c r="AP672" s="58"/>
      <c r="AQ672" s="58"/>
      <c r="AR672" s="58"/>
      <c r="AS672" s="67"/>
      <c r="AT672" s="67"/>
      <c r="AU672" s="58"/>
      <c r="AV672" s="58"/>
      <c r="AW672" s="58"/>
      <c r="AX672" s="57"/>
      <c r="AY672" s="57"/>
      <c r="AZ672" s="58"/>
      <c r="BA672" s="69"/>
      <c r="BB672" s="58"/>
      <c r="BC672" s="65"/>
      <c r="BD672" s="58"/>
      <c r="BE672" s="62"/>
      <c r="BF672" s="74"/>
      <c r="BG672" s="75"/>
      <c r="BH672" s="75"/>
      <c r="BI672" s="75"/>
      <c r="BJ672" s="75"/>
      <c r="BK672" s="75"/>
      <c r="BL672" s="75"/>
      <c r="BM672" s="103"/>
      <c r="BN672" s="75"/>
      <c r="BO672" s="75"/>
      <c r="BP672" s="75"/>
      <c r="BQ672" s="75"/>
      <c r="BR672" s="75"/>
      <c r="BS672" s="75"/>
      <c r="BT672" s="75"/>
      <c r="BU672" s="75"/>
      <c r="BV672" s="75"/>
      <c r="BW672" s="75"/>
      <c r="BX672" s="75"/>
      <c r="BY672" s="75"/>
      <c r="BZ672" s="75"/>
      <c r="CA672" s="75"/>
      <c r="CB672" s="75"/>
      <c r="CC672" s="75"/>
      <c r="CD672" s="75"/>
      <c r="CE672" s="75"/>
      <c r="CF672" s="75"/>
      <c r="CG672" s="75"/>
      <c r="CH672" s="75"/>
      <c r="CI672" s="75"/>
      <c r="CJ672" s="75"/>
      <c r="CK672" s="75"/>
      <c r="CL672" s="75"/>
      <c r="CM672" s="75"/>
      <c r="CN672" s="75"/>
      <c r="CO672" s="75"/>
      <c r="CP672" s="75"/>
      <c r="CQ672" s="75"/>
      <c r="CR672" s="75"/>
      <c r="CS672" s="75"/>
      <c r="CT672" s="75"/>
      <c r="CU672" s="75"/>
      <c r="CV672" s="75"/>
      <c r="CW672" s="75"/>
      <c r="CX672" s="75"/>
      <c r="CY672" s="75"/>
      <c r="CZ672" s="75"/>
      <c r="DA672" s="75"/>
      <c r="DB672" s="75"/>
      <c r="DC672" s="75"/>
      <c r="DD672" s="75"/>
      <c r="DE672" s="75"/>
    </row>
    <row r="673" spans="1:109" s="76" customFormat="1" ht="15" customHeight="1" x14ac:dyDescent="0.2">
      <c r="A673" s="58"/>
      <c r="B673" s="58"/>
      <c r="C673" s="58"/>
      <c r="D673" s="58"/>
      <c r="E673" s="60"/>
      <c r="F673" s="61"/>
      <c r="G673" s="59"/>
      <c r="H673" s="61"/>
      <c r="I673" s="58"/>
      <c r="J673" s="63"/>
      <c r="K673" s="58"/>
      <c r="L673" s="64"/>
      <c r="M673" s="65"/>
      <c r="N673" s="58"/>
      <c r="O673" s="63"/>
      <c r="P673" s="58"/>
      <c r="Q673" s="66"/>
      <c r="R673" s="67"/>
      <c r="S673" s="65"/>
      <c r="T673" s="58"/>
      <c r="U673" s="65"/>
      <c r="V673" s="58"/>
      <c r="W673" s="68"/>
      <c r="X673" s="63"/>
      <c r="Y673" s="63"/>
      <c r="Z673" s="63"/>
      <c r="AA673" s="63"/>
      <c r="AB673" s="64"/>
      <c r="AC673" s="64"/>
      <c r="AD673" s="63"/>
      <c r="AE673" s="63"/>
      <c r="AF673" s="63"/>
      <c r="AG673" s="63"/>
      <c r="AH673" s="58"/>
      <c r="AI673" s="68"/>
      <c r="AJ673" s="65"/>
      <c r="AK673" s="68"/>
      <c r="AL673" s="68"/>
      <c r="AM673" s="68"/>
      <c r="AN673" s="58"/>
      <c r="AO673" s="63"/>
      <c r="AP673" s="58"/>
      <c r="AQ673" s="58"/>
      <c r="AR673" s="58"/>
      <c r="AS673" s="67"/>
      <c r="AT673" s="67"/>
      <c r="AU673" s="58"/>
      <c r="AV673" s="58"/>
      <c r="AW673" s="58"/>
      <c r="AX673" s="57"/>
      <c r="AY673" s="57"/>
      <c r="AZ673" s="58"/>
      <c r="BA673" s="69"/>
      <c r="BB673" s="58"/>
      <c r="BC673" s="65"/>
      <c r="BD673" s="58"/>
      <c r="BE673" s="62"/>
      <c r="BF673" s="74"/>
      <c r="BG673" s="75"/>
      <c r="BH673" s="75"/>
      <c r="BI673" s="75"/>
      <c r="BJ673" s="75"/>
      <c r="BK673" s="75"/>
      <c r="BL673" s="75"/>
      <c r="BM673" s="103"/>
      <c r="BN673" s="75"/>
      <c r="BO673" s="75"/>
      <c r="BP673" s="75"/>
      <c r="BQ673" s="75"/>
      <c r="BR673" s="75"/>
      <c r="BS673" s="75"/>
      <c r="BT673" s="75"/>
      <c r="BU673" s="75"/>
      <c r="BV673" s="75"/>
      <c r="BW673" s="75"/>
      <c r="BX673" s="75"/>
      <c r="BY673" s="75"/>
      <c r="BZ673" s="75"/>
      <c r="CA673" s="75"/>
      <c r="CB673" s="75"/>
      <c r="CC673" s="75"/>
      <c r="CD673" s="75"/>
      <c r="CE673" s="75"/>
      <c r="CF673" s="75"/>
      <c r="CG673" s="75"/>
      <c r="CH673" s="75"/>
      <c r="CI673" s="75"/>
      <c r="CJ673" s="75"/>
      <c r="CK673" s="75"/>
      <c r="CL673" s="75"/>
      <c r="CM673" s="75"/>
      <c r="CN673" s="75"/>
      <c r="CO673" s="75"/>
      <c r="CP673" s="75"/>
      <c r="CQ673" s="75"/>
      <c r="CR673" s="75"/>
      <c r="CS673" s="75"/>
      <c r="CT673" s="75"/>
      <c r="CU673" s="75"/>
      <c r="CV673" s="75"/>
      <c r="CW673" s="75"/>
      <c r="CX673" s="75"/>
      <c r="CY673" s="75"/>
      <c r="CZ673" s="75"/>
      <c r="DA673" s="75"/>
      <c r="DB673" s="75"/>
      <c r="DC673" s="75"/>
      <c r="DD673" s="75"/>
      <c r="DE673" s="75"/>
    </row>
    <row r="674" spans="1:109" s="76" customFormat="1" ht="15" customHeight="1" x14ac:dyDescent="0.2">
      <c r="A674" s="58"/>
      <c r="B674" s="58"/>
      <c r="C674" s="58"/>
      <c r="D674" s="58"/>
      <c r="E674" s="60"/>
      <c r="F674" s="61"/>
      <c r="G674" s="59"/>
      <c r="H674" s="61"/>
      <c r="I674" s="58"/>
      <c r="J674" s="63"/>
      <c r="K674" s="58"/>
      <c r="L674" s="64"/>
      <c r="M674" s="65"/>
      <c r="N674" s="58"/>
      <c r="O674" s="63"/>
      <c r="P674" s="58"/>
      <c r="Q674" s="66"/>
      <c r="R674" s="67"/>
      <c r="S674" s="65"/>
      <c r="T674" s="58"/>
      <c r="U674" s="58"/>
      <c r="V674" s="58"/>
      <c r="W674" s="68"/>
      <c r="X674" s="63"/>
      <c r="Y674" s="63"/>
      <c r="Z674" s="63"/>
      <c r="AA674" s="63"/>
      <c r="AB674" s="64"/>
      <c r="AC674" s="64"/>
      <c r="AD674" s="63"/>
      <c r="AE674" s="63"/>
      <c r="AF674" s="63"/>
      <c r="AG674" s="63"/>
      <c r="AH674" s="58"/>
      <c r="AI674" s="68"/>
      <c r="AJ674" s="65"/>
      <c r="AK674" s="68"/>
      <c r="AL674" s="68"/>
      <c r="AM674" s="68"/>
      <c r="AN674" s="58"/>
      <c r="AO674" s="63"/>
      <c r="AP674" s="58"/>
      <c r="AQ674" s="58"/>
      <c r="AR674" s="58"/>
      <c r="AS674" s="67"/>
      <c r="AT674" s="67"/>
      <c r="AU674" s="58"/>
      <c r="AV674" s="58"/>
      <c r="AW674" s="58"/>
      <c r="AX674" s="57"/>
      <c r="AY674" s="57"/>
      <c r="AZ674" s="58"/>
      <c r="BA674" s="69"/>
      <c r="BB674" s="58"/>
      <c r="BC674" s="65"/>
      <c r="BD674" s="58"/>
      <c r="BE674" s="62"/>
      <c r="BF674" s="74"/>
      <c r="BG674" s="75"/>
      <c r="BH674" s="75"/>
      <c r="BI674" s="75"/>
      <c r="BJ674" s="75"/>
      <c r="BK674" s="75"/>
      <c r="BL674" s="75"/>
      <c r="BM674" s="103"/>
      <c r="BN674" s="75"/>
      <c r="BO674" s="75"/>
      <c r="BP674" s="75"/>
      <c r="BQ674" s="75"/>
      <c r="BR674" s="75"/>
      <c r="BS674" s="75"/>
      <c r="BT674" s="75"/>
      <c r="BU674" s="75"/>
      <c r="BV674" s="75"/>
      <c r="BW674" s="75"/>
      <c r="BX674" s="75"/>
      <c r="BY674" s="75"/>
      <c r="BZ674" s="75"/>
      <c r="CA674" s="75"/>
      <c r="CB674" s="75"/>
      <c r="CC674" s="75"/>
      <c r="CD674" s="75"/>
      <c r="CE674" s="75"/>
      <c r="CF674" s="75"/>
      <c r="CG674" s="75"/>
      <c r="CH674" s="75"/>
      <c r="CI674" s="75"/>
      <c r="CJ674" s="75"/>
      <c r="CK674" s="75"/>
      <c r="CL674" s="75"/>
      <c r="CM674" s="75"/>
      <c r="CN674" s="75"/>
      <c r="CO674" s="75"/>
      <c r="CP674" s="75"/>
      <c r="CQ674" s="75"/>
      <c r="CR674" s="75"/>
      <c r="CS674" s="75"/>
      <c r="CT674" s="75"/>
      <c r="CU674" s="75"/>
      <c r="CV674" s="75"/>
      <c r="CW674" s="75"/>
      <c r="CX674" s="75"/>
      <c r="CY674" s="75"/>
      <c r="CZ674" s="75"/>
      <c r="DA674" s="75"/>
      <c r="DB674" s="75"/>
      <c r="DC674" s="75"/>
      <c r="DD674" s="75"/>
      <c r="DE674" s="75"/>
    </row>
    <row r="675" spans="1:109" s="76" customFormat="1" ht="15" customHeight="1" x14ac:dyDescent="0.2">
      <c r="A675" s="58"/>
      <c r="B675" s="58"/>
      <c r="C675" s="58"/>
      <c r="D675" s="58"/>
      <c r="E675" s="60"/>
      <c r="F675" s="61"/>
      <c r="G675" s="59"/>
      <c r="H675" s="61"/>
      <c r="I675" s="58"/>
      <c r="J675" s="63"/>
      <c r="K675" s="58"/>
      <c r="L675" s="64"/>
      <c r="M675" s="65"/>
      <c r="N675" s="58"/>
      <c r="O675" s="63"/>
      <c r="P675" s="58"/>
      <c r="Q675" s="66"/>
      <c r="R675" s="67"/>
      <c r="S675" s="65"/>
      <c r="T675" s="58"/>
      <c r="U675" s="65"/>
      <c r="V675" s="58"/>
      <c r="W675" s="68"/>
      <c r="X675" s="63"/>
      <c r="Y675" s="63"/>
      <c r="Z675" s="63"/>
      <c r="AA675" s="63"/>
      <c r="AB675" s="64"/>
      <c r="AC675" s="64"/>
      <c r="AD675" s="63"/>
      <c r="AE675" s="63"/>
      <c r="AF675" s="63"/>
      <c r="AG675" s="63"/>
      <c r="AH675" s="58"/>
      <c r="AI675" s="68"/>
      <c r="AJ675" s="65"/>
      <c r="AK675" s="68"/>
      <c r="AL675" s="68"/>
      <c r="AM675" s="68"/>
      <c r="AN675" s="58"/>
      <c r="AO675" s="63"/>
      <c r="AP675" s="58"/>
      <c r="AQ675" s="58"/>
      <c r="AR675" s="58"/>
      <c r="AS675" s="67"/>
      <c r="AT675" s="67"/>
      <c r="AU675" s="58"/>
      <c r="AV675" s="58"/>
      <c r="AW675" s="58"/>
      <c r="AX675" s="57"/>
      <c r="AY675" s="57"/>
      <c r="AZ675" s="58"/>
      <c r="BA675" s="69"/>
      <c r="BB675" s="58"/>
      <c r="BC675" s="65"/>
      <c r="BD675" s="58"/>
      <c r="BE675" s="62"/>
      <c r="BF675" s="74"/>
      <c r="BG675" s="75"/>
      <c r="BH675" s="75"/>
      <c r="BI675" s="75"/>
      <c r="BJ675" s="75"/>
      <c r="BK675" s="75"/>
      <c r="BL675" s="75"/>
      <c r="BM675" s="103"/>
      <c r="BN675" s="75"/>
      <c r="BO675" s="75"/>
      <c r="BP675" s="75"/>
      <c r="BQ675" s="75"/>
      <c r="BR675" s="75"/>
      <c r="BS675" s="75"/>
      <c r="BT675" s="75"/>
      <c r="BU675" s="75"/>
      <c r="BV675" s="75"/>
      <c r="BW675" s="75"/>
      <c r="BX675" s="75"/>
      <c r="BY675" s="75"/>
      <c r="BZ675" s="75"/>
      <c r="CA675" s="75"/>
      <c r="CB675" s="75"/>
      <c r="CC675" s="75"/>
      <c r="CD675" s="75"/>
      <c r="CE675" s="75"/>
      <c r="CF675" s="75"/>
      <c r="CG675" s="75"/>
      <c r="CH675" s="75"/>
      <c r="CI675" s="75"/>
      <c r="CJ675" s="75"/>
      <c r="CK675" s="75"/>
      <c r="CL675" s="75"/>
      <c r="CM675" s="75"/>
      <c r="CN675" s="75"/>
      <c r="CO675" s="75"/>
      <c r="CP675" s="75"/>
      <c r="CQ675" s="75"/>
      <c r="CR675" s="75"/>
      <c r="CS675" s="75"/>
      <c r="CT675" s="75"/>
      <c r="CU675" s="75"/>
      <c r="CV675" s="75"/>
      <c r="CW675" s="75"/>
      <c r="CX675" s="75"/>
      <c r="CY675" s="75"/>
      <c r="CZ675" s="75"/>
      <c r="DA675" s="75"/>
      <c r="DB675" s="75"/>
      <c r="DC675" s="75"/>
      <c r="DD675" s="75"/>
      <c r="DE675" s="75"/>
    </row>
    <row r="676" spans="1:109" s="76" customFormat="1" ht="15" customHeight="1" x14ac:dyDescent="0.2">
      <c r="A676" s="58"/>
      <c r="B676" s="58"/>
      <c r="C676" s="58"/>
      <c r="D676" s="58"/>
      <c r="E676" s="60"/>
      <c r="F676" s="61"/>
      <c r="G676" s="59"/>
      <c r="H676" s="61"/>
      <c r="I676" s="58"/>
      <c r="J676" s="63"/>
      <c r="K676" s="58"/>
      <c r="L676" s="64"/>
      <c r="M676" s="65"/>
      <c r="N676" s="58"/>
      <c r="O676" s="63"/>
      <c r="P676" s="58"/>
      <c r="Q676" s="66"/>
      <c r="R676" s="67"/>
      <c r="S676" s="65"/>
      <c r="T676" s="58"/>
      <c r="U676" s="58"/>
      <c r="V676" s="58"/>
      <c r="W676" s="68"/>
      <c r="X676" s="63"/>
      <c r="Y676" s="63"/>
      <c r="Z676" s="63"/>
      <c r="AA676" s="63"/>
      <c r="AB676" s="64"/>
      <c r="AC676" s="64"/>
      <c r="AD676" s="63"/>
      <c r="AE676" s="63"/>
      <c r="AF676" s="63"/>
      <c r="AG676" s="63"/>
      <c r="AH676" s="58"/>
      <c r="AI676" s="68"/>
      <c r="AJ676" s="65"/>
      <c r="AK676" s="68"/>
      <c r="AL676" s="68"/>
      <c r="AM676" s="68"/>
      <c r="AN676" s="58"/>
      <c r="AO676" s="63"/>
      <c r="AP676" s="58"/>
      <c r="AQ676" s="58"/>
      <c r="AR676" s="58"/>
      <c r="AS676" s="67"/>
      <c r="AT676" s="67"/>
      <c r="AU676" s="58"/>
      <c r="AV676" s="58"/>
      <c r="AW676" s="58"/>
      <c r="AX676" s="57"/>
      <c r="AY676" s="57"/>
      <c r="AZ676" s="58"/>
      <c r="BA676" s="69"/>
      <c r="BB676" s="58"/>
      <c r="BC676" s="65"/>
      <c r="BD676" s="58"/>
      <c r="BE676" s="62"/>
      <c r="BF676" s="74"/>
      <c r="BG676" s="75"/>
      <c r="BH676" s="75"/>
      <c r="BI676" s="75"/>
      <c r="BJ676" s="75"/>
      <c r="BK676" s="75"/>
      <c r="BL676" s="75"/>
      <c r="BM676" s="103"/>
      <c r="BN676" s="75"/>
      <c r="BO676" s="75"/>
      <c r="BP676" s="75"/>
      <c r="BQ676" s="75"/>
      <c r="BR676" s="75"/>
      <c r="BS676" s="75"/>
      <c r="BT676" s="75"/>
      <c r="BU676" s="75"/>
      <c r="BV676" s="75"/>
      <c r="BW676" s="75"/>
      <c r="BX676" s="75"/>
      <c r="BY676" s="75"/>
      <c r="BZ676" s="75"/>
      <c r="CA676" s="75"/>
      <c r="CB676" s="75"/>
      <c r="CC676" s="75"/>
      <c r="CD676" s="75"/>
      <c r="CE676" s="75"/>
      <c r="CF676" s="75"/>
      <c r="CG676" s="75"/>
      <c r="CH676" s="75"/>
      <c r="CI676" s="75"/>
      <c r="CJ676" s="75"/>
      <c r="CK676" s="75"/>
      <c r="CL676" s="75"/>
      <c r="CM676" s="75"/>
      <c r="CN676" s="75"/>
      <c r="CO676" s="75"/>
      <c r="CP676" s="75"/>
      <c r="CQ676" s="75"/>
      <c r="CR676" s="75"/>
      <c r="CS676" s="75"/>
      <c r="CT676" s="75"/>
      <c r="CU676" s="75"/>
      <c r="CV676" s="75"/>
      <c r="CW676" s="75"/>
      <c r="CX676" s="75"/>
      <c r="CY676" s="75"/>
      <c r="CZ676" s="75"/>
      <c r="DA676" s="75"/>
      <c r="DB676" s="75"/>
      <c r="DC676" s="75"/>
      <c r="DD676" s="75"/>
      <c r="DE676" s="75"/>
    </row>
    <row r="677" spans="1:109" s="76" customFormat="1" ht="15" customHeight="1" x14ac:dyDescent="0.2">
      <c r="A677" s="58"/>
      <c r="B677" s="58"/>
      <c r="C677" s="58"/>
      <c r="D677" s="58"/>
      <c r="E677" s="60"/>
      <c r="F677" s="61"/>
      <c r="G677" s="59"/>
      <c r="H677" s="61"/>
      <c r="I677" s="58"/>
      <c r="J677" s="63"/>
      <c r="K677" s="58"/>
      <c r="L677" s="64"/>
      <c r="M677" s="65"/>
      <c r="N677" s="58"/>
      <c r="O677" s="63"/>
      <c r="P677" s="58"/>
      <c r="Q677" s="66"/>
      <c r="R677" s="67"/>
      <c r="S677" s="65"/>
      <c r="T677" s="58"/>
      <c r="U677" s="65"/>
      <c r="V677" s="58"/>
      <c r="W677" s="68"/>
      <c r="X677" s="63"/>
      <c r="Y677" s="63"/>
      <c r="Z677" s="63"/>
      <c r="AA677" s="63"/>
      <c r="AB677" s="64"/>
      <c r="AC677" s="64"/>
      <c r="AD677" s="63"/>
      <c r="AE677" s="63"/>
      <c r="AF677" s="63"/>
      <c r="AG677" s="63"/>
      <c r="AH677" s="58"/>
      <c r="AI677" s="68"/>
      <c r="AJ677" s="65"/>
      <c r="AK677" s="68"/>
      <c r="AL677" s="68"/>
      <c r="AM677" s="68"/>
      <c r="AN677" s="58"/>
      <c r="AO677" s="63"/>
      <c r="AP677" s="58"/>
      <c r="AQ677" s="58"/>
      <c r="AR677" s="58"/>
      <c r="AS677" s="67"/>
      <c r="AT677" s="67"/>
      <c r="AU677" s="58"/>
      <c r="AV677" s="58"/>
      <c r="AW677" s="58"/>
      <c r="AX677" s="57"/>
      <c r="AY677" s="57"/>
      <c r="AZ677" s="58"/>
      <c r="BA677" s="69"/>
      <c r="BB677" s="58"/>
      <c r="BC677" s="65"/>
      <c r="BD677" s="58"/>
      <c r="BE677" s="62"/>
      <c r="BF677" s="74"/>
      <c r="BG677" s="75"/>
      <c r="BH677" s="75"/>
      <c r="BI677" s="75"/>
      <c r="BJ677" s="75"/>
      <c r="BK677" s="75"/>
      <c r="BL677" s="75"/>
      <c r="BM677" s="103"/>
      <c r="BN677" s="75"/>
      <c r="BO677" s="75"/>
      <c r="BP677" s="75"/>
      <c r="BQ677" s="75"/>
      <c r="BR677" s="75"/>
      <c r="BS677" s="75"/>
      <c r="BT677" s="75"/>
      <c r="BU677" s="75"/>
      <c r="BV677" s="75"/>
      <c r="BW677" s="75"/>
      <c r="BX677" s="75"/>
      <c r="BY677" s="75"/>
      <c r="BZ677" s="75"/>
      <c r="CA677" s="75"/>
      <c r="CB677" s="75"/>
      <c r="CC677" s="75"/>
      <c r="CD677" s="75"/>
      <c r="CE677" s="75"/>
      <c r="CF677" s="75"/>
      <c r="CG677" s="75"/>
      <c r="CH677" s="75"/>
      <c r="CI677" s="75"/>
      <c r="CJ677" s="75"/>
      <c r="CK677" s="75"/>
      <c r="CL677" s="75"/>
      <c r="CM677" s="75"/>
      <c r="CN677" s="75"/>
      <c r="CO677" s="75"/>
      <c r="CP677" s="75"/>
      <c r="CQ677" s="75"/>
      <c r="CR677" s="75"/>
      <c r="CS677" s="75"/>
      <c r="CT677" s="75"/>
      <c r="CU677" s="75"/>
      <c r="CV677" s="75"/>
      <c r="CW677" s="75"/>
      <c r="CX677" s="75"/>
      <c r="CY677" s="75"/>
      <c r="CZ677" s="75"/>
      <c r="DA677" s="75"/>
      <c r="DB677" s="75"/>
      <c r="DC677" s="75"/>
      <c r="DD677" s="75"/>
      <c r="DE677" s="75"/>
    </row>
    <row r="678" spans="1:109" x14ac:dyDescent="0.2">
      <c r="A678" s="85"/>
      <c r="B678" s="85"/>
      <c r="C678" s="85"/>
      <c r="D678" s="85"/>
      <c r="E678" s="86"/>
      <c r="F678" s="85"/>
      <c r="G678" s="87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8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x14ac:dyDescent="0.2">
      <c r="A679" s="85"/>
      <c r="B679" s="85"/>
      <c r="C679" s="85"/>
      <c r="D679" s="85"/>
      <c r="E679" s="86"/>
      <c r="F679" s="85"/>
      <c r="G679" s="87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8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  <c r="CM679" s="85"/>
      <c r="CN679" s="85"/>
      <c r="CO679" s="85"/>
      <c r="CP679" s="85"/>
      <c r="CQ679" s="85"/>
      <c r="CR679" s="85"/>
      <c r="CS679" s="85"/>
      <c r="CT679" s="85"/>
      <c r="CU679" s="85"/>
      <c r="CV679" s="85"/>
      <c r="CW679" s="85"/>
      <c r="CX679" s="85"/>
      <c r="CY679" s="85"/>
      <c r="CZ679" s="85"/>
      <c r="DA679" s="85"/>
      <c r="DB679" s="85"/>
      <c r="DC679" s="85"/>
      <c r="DD679" s="85"/>
      <c r="DE679" s="85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x14ac:dyDescent="0.2">
      <c r="A681" s="85"/>
      <c r="B681" s="85"/>
      <c r="C681" s="85"/>
      <c r="D681" s="85"/>
      <c r="E681" s="86"/>
      <c r="F681" s="85"/>
      <c r="G681" s="87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8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  <c r="CM681" s="85"/>
      <c r="CN681" s="85"/>
      <c r="CO681" s="85"/>
      <c r="CP681" s="85"/>
      <c r="CQ681" s="85"/>
      <c r="CR681" s="85"/>
      <c r="CS681" s="85"/>
      <c r="CT681" s="85"/>
      <c r="CU681" s="85"/>
      <c r="CV681" s="85"/>
      <c r="CW681" s="85"/>
      <c r="CX681" s="85"/>
      <c r="CY681" s="85"/>
      <c r="CZ681" s="85"/>
      <c r="DA681" s="85"/>
      <c r="DB681" s="85"/>
      <c r="DC681" s="85"/>
      <c r="DD681" s="85"/>
      <c r="DE681" s="85"/>
    </row>
    <row r="682" spans="1:109" x14ac:dyDescent="0.2">
      <c r="A682" s="85"/>
      <c r="B682" s="85"/>
      <c r="C682" s="85"/>
      <c r="D682" s="85"/>
      <c r="E682" s="86"/>
      <c r="F682" s="85"/>
      <c r="G682" s="87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8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x14ac:dyDescent="0.2">
      <c r="A683" s="85"/>
      <c r="B683" s="85"/>
      <c r="C683" s="85"/>
      <c r="D683" s="85"/>
      <c r="E683" s="86"/>
      <c r="F683" s="85"/>
      <c r="G683" s="87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8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  <c r="CM683" s="85"/>
      <c r="CN683" s="85"/>
      <c r="CO683" s="85"/>
      <c r="CP683" s="85"/>
      <c r="CQ683" s="85"/>
      <c r="CR683" s="85"/>
      <c r="CS683" s="85"/>
      <c r="CT683" s="85"/>
      <c r="CU683" s="85"/>
      <c r="CV683" s="85"/>
      <c r="CW683" s="85"/>
      <c r="CX683" s="85"/>
      <c r="CY683" s="85"/>
      <c r="CZ683" s="85"/>
      <c r="DA683" s="85"/>
      <c r="DB683" s="85"/>
      <c r="DC683" s="85"/>
      <c r="DD683" s="85"/>
      <c r="DE683" s="85"/>
    </row>
    <row r="684" spans="1:109" x14ac:dyDescent="0.2">
      <c r="A684" s="85"/>
      <c r="B684" s="85"/>
      <c r="C684" s="85"/>
      <c r="D684" s="85"/>
      <c r="E684" s="86"/>
      <c r="F684" s="85"/>
      <c r="G684" s="87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8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x14ac:dyDescent="0.2">
      <c r="A685" s="85"/>
      <c r="B685" s="85"/>
      <c r="C685" s="85"/>
      <c r="D685" s="85"/>
      <c r="E685" s="86"/>
      <c r="F685" s="85"/>
      <c r="G685" s="87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8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  <c r="CM685" s="85"/>
      <c r="CN685" s="85"/>
      <c r="CO685" s="85"/>
      <c r="CP685" s="85"/>
      <c r="CQ685" s="85"/>
      <c r="CR685" s="85"/>
      <c r="CS685" s="85"/>
      <c r="CT685" s="85"/>
      <c r="CU685" s="85"/>
      <c r="CV685" s="85"/>
      <c r="CW685" s="85"/>
      <c r="CX685" s="85"/>
      <c r="CY685" s="85"/>
      <c r="CZ685" s="85"/>
      <c r="DA685" s="85"/>
      <c r="DB685" s="85"/>
      <c r="DC685" s="85"/>
      <c r="DD685" s="85"/>
      <c r="DE685" s="85"/>
    </row>
    <row r="686" spans="1:109" x14ac:dyDescent="0.2">
      <c r="A686" s="85"/>
      <c r="B686" s="85"/>
      <c r="C686" s="85"/>
      <c r="D686" s="85"/>
      <c r="E686" s="86"/>
      <c r="F686" s="85"/>
      <c r="G686" s="87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8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x14ac:dyDescent="0.2">
      <c r="A687" s="85"/>
      <c r="B687" s="85"/>
      <c r="C687" s="85"/>
      <c r="D687" s="85"/>
      <c r="E687" s="86"/>
      <c r="F687" s="85"/>
      <c r="G687" s="87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8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  <c r="CM687" s="85"/>
      <c r="CN687" s="85"/>
      <c r="CO687" s="85"/>
      <c r="CP687" s="85"/>
      <c r="CQ687" s="85"/>
      <c r="CR687" s="85"/>
      <c r="CS687" s="85"/>
      <c r="CT687" s="85"/>
      <c r="CU687" s="85"/>
      <c r="CV687" s="85"/>
      <c r="CW687" s="85"/>
      <c r="CX687" s="85"/>
      <c r="CY687" s="85"/>
      <c r="CZ687" s="85"/>
      <c r="DA687" s="85"/>
      <c r="DB687" s="85"/>
      <c r="DC687" s="85"/>
      <c r="DD687" s="85"/>
      <c r="DE687" s="85"/>
    </row>
    <row r="688" spans="1:109" x14ac:dyDescent="0.2">
      <c r="A688" s="85"/>
      <c r="B688" s="85"/>
      <c r="C688" s="85"/>
      <c r="D688" s="85"/>
      <c r="E688" s="86"/>
      <c r="F688" s="85"/>
      <c r="G688" s="87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8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x14ac:dyDescent="0.2">
      <c r="A689" s="85"/>
      <c r="B689" s="85"/>
      <c r="C689" s="85"/>
      <c r="D689" s="85"/>
      <c r="E689" s="86"/>
      <c r="F689" s="85"/>
      <c r="G689" s="87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8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  <c r="CM689" s="85"/>
      <c r="CN689" s="85"/>
      <c r="CO689" s="85"/>
      <c r="CP689" s="85"/>
      <c r="CQ689" s="85"/>
      <c r="CR689" s="85"/>
      <c r="CS689" s="85"/>
      <c r="CT689" s="85"/>
      <c r="CU689" s="85"/>
      <c r="CV689" s="85"/>
      <c r="CW689" s="85"/>
      <c r="CX689" s="85"/>
      <c r="CY689" s="85"/>
      <c r="CZ689" s="85"/>
      <c r="DA689" s="85"/>
      <c r="DB689" s="85"/>
      <c r="DC689" s="85"/>
      <c r="DD689" s="85"/>
      <c r="DE689" s="85"/>
    </row>
    <row r="690" spans="1:109" x14ac:dyDescent="0.2">
      <c r="A690" s="85"/>
      <c r="B690" s="85"/>
      <c r="C690" s="85"/>
      <c r="D690" s="85"/>
      <c r="E690" s="86"/>
      <c r="F690" s="85"/>
      <c r="G690" s="87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8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x14ac:dyDescent="0.2">
      <c r="A691" s="85"/>
      <c r="B691" s="85"/>
      <c r="C691" s="85"/>
      <c r="D691" s="85"/>
      <c r="E691" s="86"/>
      <c r="F691" s="85"/>
      <c r="G691" s="87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8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  <c r="CM691" s="85"/>
      <c r="CN691" s="85"/>
      <c r="CO691" s="85"/>
      <c r="CP691" s="85"/>
      <c r="CQ691" s="85"/>
      <c r="CR691" s="85"/>
      <c r="CS691" s="85"/>
      <c r="CT691" s="85"/>
      <c r="CU691" s="85"/>
      <c r="CV691" s="85"/>
      <c r="CW691" s="85"/>
      <c r="CX691" s="85"/>
      <c r="CY691" s="85"/>
      <c r="CZ691" s="85"/>
      <c r="DA691" s="85"/>
      <c r="DB691" s="85"/>
      <c r="DC691" s="85"/>
      <c r="DD691" s="85"/>
      <c r="DE691" s="85"/>
    </row>
    <row r="692" spans="1:109" x14ac:dyDescent="0.2">
      <c r="A692" s="85"/>
      <c r="B692" s="85"/>
      <c r="C692" s="85"/>
      <c r="D692" s="85"/>
      <c r="E692" s="86"/>
      <c r="F692" s="85"/>
      <c r="G692" s="87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8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x14ac:dyDescent="0.2">
      <c r="A693" s="85"/>
      <c r="B693" s="85"/>
      <c r="C693" s="85"/>
      <c r="D693" s="85"/>
      <c r="E693" s="86"/>
      <c r="F693" s="85"/>
      <c r="G693" s="87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8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  <c r="CM693" s="85"/>
      <c r="CN693" s="85"/>
      <c r="CO693" s="85"/>
      <c r="CP693" s="85"/>
      <c r="CQ693" s="85"/>
      <c r="CR693" s="85"/>
      <c r="CS693" s="85"/>
      <c r="CT693" s="85"/>
      <c r="CU693" s="85"/>
      <c r="CV693" s="85"/>
      <c r="CW693" s="85"/>
      <c r="CX693" s="85"/>
      <c r="CY693" s="85"/>
      <c r="CZ693" s="85"/>
      <c r="DA693" s="85"/>
      <c r="DB693" s="85"/>
      <c r="DC693" s="85"/>
      <c r="DD693" s="85"/>
      <c r="DE693" s="85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x14ac:dyDescent="0.2">
      <c r="A695" s="85"/>
      <c r="B695" s="85"/>
      <c r="C695" s="85"/>
      <c r="D695" s="85"/>
      <c r="E695" s="86"/>
      <c r="F695" s="85"/>
      <c r="G695" s="87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8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  <c r="CM695" s="85"/>
      <c r="CN695" s="85"/>
      <c r="CO695" s="85"/>
      <c r="CP695" s="85"/>
      <c r="CQ695" s="85"/>
      <c r="CR695" s="85"/>
      <c r="CS695" s="85"/>
      <c r="CT695" s="85"/>
      <c r="CU695" s="85"/>
      <c r="CV695" s="85"/>
      <c r="CW695" s="85"/>
      <c r="CX695" s="85"/>
      <c r="CY695" s="85"/>
      <c r="CZ695" s="85"/>
      <c r="DA695" s="85"/>
      <c r="DB695" s="85"/>
      <c r="DC695" s="85"/>
      <c r="DD695" s="85"/>
      <c r="DE695" s="85"/>
    </row>
    <row r="696" spans="1:109" x14ac:dyDescent="0.2">
      <c r="A696" s="85"/>
      <c r="B696" s="85"/>
      <c r="C696" s="85"/>
      <c r="D696" s="85"/>
      <c r="E696" s="86"/>
      <c r="F696" s="85"/>
      <c r="G696" s="87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8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x14ac:dyDescent="0.2">
      <c r="A697" s="85"/>
      <c r="B697" s="85"/>
      <c r="C697" s="85"/>
      <c r="D697" s="85"/>
      <c r="E697" s="86"/>
      <c r="F697" s="85"/>
      <c r="G697" s="87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8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  <c r="CM697" s="85"/>
      <c r="CN697" s="85"/>
      <c r="CO697" s="85"/>
      <c r="CP697" s="85"/>
      <c r="CQ697" s="85"/>
      <c r="CR697" s="85"/>
      <c r="CS697" s="85"/>
      <c r="CT697" s="85"/>
      <c r="CU697" s="85"/>
      <c r="CV697" s="85"/>
      <c r="CW697" s="85"/>
      <c r="CX697" s="85"/>
      <c r="CY697" s="85"/>
      <c r="CZ697" s="85"/>
      <c r="DA697" s="85"/>
      <c r="DB697" s="85"/>
      <c r="DC697" s="85"/>
      <c r="DD697" s="85"/>
      <c r="DE697" s="85"/>
    </row>
    <row r="698" spans="1:109" x14ac:dyDescent="0.2">
      <c r="A698" s="85"/>
      <c r="B698" s="85"/>
      <c r="C698" s="85"/>
      <c r="D698" s="85"/>
      <c r="E698" s="86"/>
      <c r="F698" s="85"/>
      <c r="G698" s="87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8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x14ac:dyDescent="0.2">
      <c r="A699" s="85"/>
      <c r="B699" s="85"/>
      <c r="C699" s="85"/>
      <c r="D699" s="85"/>
      <c r="E699" s="86"/>
      <c r="F699" s="85"/>
      <c r="G699" s="87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8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  <c r="CM699" s="85"/>
      <c r="CN699" s="85"/>
      <c r="CO699" s="85"/>
      <c r="CP699" s="85"/>
      <c r="CQ699" s="85"/>
      <c r="CR699" s="85"/>
      <c r="CS699" s="85"/>
      <c r="CT699" s="85"/>
      <c r="CU699" s="85"/>
      <c r="CV699" s="85"/>
      <c r="CW699" s="85"/>
      <c r="CX699" s="85"/>
      <c r="CY699" s="85"/>
      <c r="CZ699" s="85"/>
      <c r="DA699" s="85"/>
      <c r="DB699" s="85"/>
      <c r="DC699" s="85"/>
      <c r="DD699" s="85"/>
      <c r="DE699" s="85"/>
    </row>
    <row r="700" spans="1:109" x14ac:dyDescent="0.2">
      <c r="A700" s="85"/>
      <c r="B700" s="85"/>
      <c r="C700" s="85"/>
      <c r="D700" s="85"/>
      <c r="E700" s="86"/>
      <c r="F700" s="85"/>
      <c r="G700" s="87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8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x14ac:dyDescent="0.2">
      <c r="A701" s="85"/>
      <c r="B701" s="85"/>
      <c r="C701" s="85"/>
      <c r="D701" s="85"/>
      <c r="E701" s="86"/>
      <c r="F701" s="85"/>
      <c r="G701" s="87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8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  <c r="CM701" s="85"/>
      <c r="CN701" s="85"/>
      <c r="CO701" s="85"/>
      <c r="CP701" s="85"/>
      <c r="CQ701" s="85"/>
      <c r="CR701" s="85"/>
      <c r="CS701" s="85"/>
      <c r="CT701" s="85"/>
      <c r="CU701" s="85"/>
      <c r="CV701" s="85"/>
      <c r="CW701" s="85"/>
      <c r="CX701" s="85"/>
      <c r="CY701" s="85"/>
      <c r="CZ701" s="85"/>
      <c r="DA701" s="85"/>
      <c r="DB701" s="85"/>
      <c r="DC701" s="85"/>
      <c r="DD701" s="85"/>
      <c r="DE701" s="85"/>
    </row>
    <row r="702" spans="1:109" x14ac:dyDescent="0.2">
      <c r="A702" s="85"/>
      <c r="B702" s="85"/>
      <c r="C702" s="85"/>
      <c r="D702" s="85"/>
      <c r="E702" s="86"/>
      <c r="F702" s="85"/>
      <c r="G702" s="87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8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x14ac:dyDescent="0.2">
      <c r="A703" s="85"/>
      <c r="B703" s="85"/>
      <c r="C703" s="85"/>
      <c r="D703" s="85"/>
      <c r="E703" s="86"/>
      <c r="F703" s="85"/>
      <c r="G703" s="87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8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  <c r="CM703" s="85"/>
      <c r="CN703" s="85"/>
      <c r="CO703" s="85"/>
      <c r="CP703" s="85"/>
      <c r="CQ703" s="85"/>
      <c r="CR703" s="85"/>
      <c r="CS703" s="85"/>
      <c r="CT703" s="85"/>
      <c r="CU703" s="85"/>
      <c r="CV703" s="85"/>
      <c r="CW703" s="85"/>
      <c r="CX703" s="85"/>
      <c r="CY703" s="85"/>
      <c r="CZ703" s="85"/>
      <c r="DA703" s="85"/>
      <c r="DB703" s="85"/>
      <c r="DC703" s="85"/>
      <c r="DD703" s="85"/>
      <c r="DE703" s="85"/>
    </row>
    <row r="704" spans="1:109" x14ac:dyDescent="0.2">
      <c r="A704" s="85"/>
      <c r="B704" s="85"/>
      <c r="C704" s="85"/>
      <c r="D704" s="85"/>
      <c r="E704" s="86"/>
      <c r="F704" s="85"/>
      <c r="G704" s="87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8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x14ac:dyDescent="0.2">
      <c r="A705" s="85"/>
      <c r="B705" s="85"/>
      <c r="C705" s="85"/>
      <c r="D705" s="85"/>
      <c r="E705" s="86"/>
      <c r="F705" s="85"/>
      <c r="G705" s="87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8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  <c r="CM705" s="85"/>
      <c r="CN705" s="85"/>
      <c r="CO705" s="85"/>
      <c r="CP705" s="85"/>
      <c r="CQ705" s="85"/>
      <c r="CR705" s="85"/>
      <c r="CS705" s="85"/>
      <c r="CT705" s="85"/>
      <c r="CU705" s="85"/>
      <c r="CV705" s="85"/>
      <c r="CW705" s="85"/>
      <c r="CX705" s="85"/>
      <c r="CY705" s="85"/>
      <c r="CZ705" s="85"/>
      <c r="DA705" s="85"/>
      <c r="DB705" s="85"/>
      <c r="DC705" s="85"/>
      <c r="DD705" s="85"/>
      <c r="DE705" s="85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x14ac:dyDescent="0.2">
      <c r="A707" s="85"/>
      <c r="B707" s="85"/>
      <c r="C707" s="85"/>
      <c r="D707" s="85"/>
      <c r="E707" s="86"/>
      <c r="F707" s="85"/>
      <c r="G707" s="87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8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  <c r="CM707" s="85"/>
      <c r="CN707" s="85"/>
      <c r="CO707" s="85"/>
      <c r="CP707" s="85"/>
      <c r="CQ707" s="85"/>
      <c r="CR707" s="85"/>
      <c r="CS707" s="85"/>
      <c r="CT707" s="85"/>
      <c r="CU707" s="85"/>
      <c r="CV707" s="85"/>
      <c r="CW707" s="85"/>
      <c r="CX707" s="85"/>
      <c r="CY707" s="85"/>
      <c r="CZ707" s="85"/>
      <c r="DA707" s="85"/>
      <c r="DB707" s="85"/>
      <c r="DC707" s="85"/>
      <c r="DD707" s="85"/>
      <c r="DE707" s="85"/>
    </row>
    <row r="708" spans="1:109" x14ac:dyDescent="0.2">
      <c r="A708" s="85"/>
      <c r="B708" s="85"/>
      <c r="C708" s="85"/>
      <c r="D708" s="85"/>
      <c r="E708" s="86"/>
      <c r="F708" s="85"/>
      <c r="G708" s="87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8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x14ac:dyDescent="0.2">
      <c r="A709" s="85"/>
      <c r="B709" s="85"/>
      <c r="C709" s="85"/>
      <c r="D709" s="85"/>
      <c r="E709" s="86"/>
      <c r="F709" s="85"/>
      <c r="G709" s="87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8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  <c r="CM709" s="85"/>
      <c r="CN709" s="85"/>
      <c r="CO709" s="85"/>
      <c r="CP709" s="85"/>
      <c r="CQ709" s="85"/>
      <c r="CR709" s="85"/>
      <c r="CS709" s="85"/>
      <c r="CT709" s="85"/>
      <c r="CU709" s="85"/>
      <c r="CV709" s="85"/>
      <c r="CW709" s="85"/>
      <c r="CX709" s="85"/>
      <c r="CY709" s="85"/>
      <c r="CZ709" s="85"/>
      <c r="DA709" s="85"/>
      <c r="DB709" s="85"/>
      <c r="DC709" s="85"/>
      <c r="DD709" s="85"/>
      <c r="DE709" s="85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x14ac:dyDescent="0.2">
      <c r="A711" s="85"/>
      <c r="B711" s="85"/>
      <c r="C711" s="85"/>
      <c r="D711" s="85"/>
      <c r="E711" s="86"/>
      <c r="F711" s="85"/>
      <c r="G711" s="87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8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  <c r="CM711" s="85"/>
      <c r="CN711" s="85"/>
      <c r="CO711" s="85"/>
      <c r="CP711" s="85"/>
      <c r="CQ711" s="85"/>
      <c r="CR711" s="85"/>
      <c r="CS711" s="85"/>
      <c r="CT711" s="85"/>
      <c r="CU711" s="85"/>
      <c r="CV711" s="85"/>
      <c r="CW711" s="85"/>
      <c r="CX711" s="85"/>
      <c r="CY711" s="85"/>
      <c r="CZ711" s="85"/>
      <c r="DA711" s="85"/>
      <c r="DB711" s="85"/>
      <c r="DC711" s="85"/>
      <c r="DD711" s="85"/>
      <c r="DE711" s="85"/>
    </row>
    <row r="712" spans="1:109" x14ac:dyDescent="0.2">
      <c r="A712" s="85"/>
      <c r="B712" s="85"/>
      <c r="C712" s="85"/>
      <c r="D712" s="85"/>
      <c r="E712" s="86"/>
      <c r="F712" s="85"/>
      <c r="G712" s="87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8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x14ac:dyDescent="0.2">
      <c r="A713" s="85"/>
      <c r="B713" s="85"/>
      <c r="C713" s="85"/>
      <c r="D713" s="85"/>
      <c r="E713" s="86"/>
      <c r="F713" s="85"/>
      <c r="G713" s="87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8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  <c r="CM713" s="85"/>
      <c r="CN713" s="85"/>
      <c r="CO713" s="85"/>
      <c r="CP713" s="85"/>
      <c r="CQ713" s="85"/>
      <c r="CR713" s="85"/>
      <c r="CS713" s="85"/>
      <c r="CT713" s="85"/>
      <c r="CU713" s="85"/>
      <c r="CV713" s="85"/>
      <c r="CW713" s="85"/>
      <c r="CX713" s="85"/>
      <c r="CY713" s="85"/>
      <c r="CZ713" s="85"/>
      <c r="DA713" s="85"/>
      <c r="DB713" s="85"/>
      <c r="DC713" s="85"/>
      <c r="DD713" s="85"/>
      <c r="DE713" s="85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x14ac:dyDescent="0.2">
      <c r="A715" s="85"/>
      <c r="B715" s="85"/>
      <c r="C715" s="85"/>
      <c r="D715" s="85"/>
      <c r="E715" s="86"/>
      <c r="F715" s="85"/>
      <c r="G715" s="87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8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  <c r="CM715" s="85"/>
      <c r="CN715" s="85"/>
      <c r="CO715" s="85"/>
      <c r="CP715" s="85"/>
      <c r="CQ715" s="85"/>
      <c r="CR715" s="85"/>
      <c r="CS715" s="85"/>
      <c r="CT715" s="85"/>
      <c r="CU715" s="85"/>
      <c r="CV715" s="85"/>
      <c r="CW715" s="85"/>
      <c r="CX715" s="85"/>
      <c r="CY715" s="85"/>
      <c r="CZ715" s="85"/>
      <c r="DA715" s="85"/>
      <c r="DB715" s="85"/>
      <c r="DC715" s="85"/>
      <c r="DD715" s="85"/>
      <c r="DE715" s="85"/>
    </row>
    <row r="716" spans="1:109" x14ac:dyDescent="0.2">
      <c r="A716" s="85"/>
      <c r="B716" s="85"/>
      <c r="C716" s="85"/>
      <c r="D716" s="85"/>
      <c r="E716" s="86"/>
      <c r="F716" s="85"/>
      <c r="G716" s="87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8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x14ac:dyDescent="0.2">
      <c r="A717" s="85"/>
      <c r="B717" s="85"/>
      <c r="C717" s="85"/>
      <c r="D717" s="85"/>
      <c r="E717" s="86"/>
      <c r="F717" s="85"/>
      <c r="G717" s="87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8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  <c r="CM717" s="85"/>
      <c r="CN717" s="85"/>
      <c r="CO717" s="85"/>
      <c r="CP717" s="85"/>
      <c r="CQ717" s="85"/>
      <c r="CR717" s="85"/>
      <c r="CS717" s="85"/>
      <c r="CT717" s="85"/>
      <c r="CU717" s="85"/>
      <c r="CV717" s="85"/>
      <c r="CW717" s="85"/>
      <c r="CX717" s="85"/>
      <c r="CY717" s="85"/>
      <c r="CZ717" s="85"/>
      <c r="DA717" s="85"/>
      <c r="DB717" s="85"/>
      <c r="DC717" s="85"/>
      <c r="DD717" s="85"/>
      <c r="DE717" s="85"/>
    </row>
    <row r="718" spans="1:109" x14ac:dyDescent="0.2">
      <c r="A718" s="85"/>
      <c r="B718" s="85"/>
      <c r="C718" s="85"/>
      <c r="D718" s="85"/>
      <c r="E718" s="86"/>
      <c r="F718" s="85"/>
      <c r="G718" s="87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8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x14ac:dyDescent="0.2">
      <c r="A719" s="85"/>
      <c r="B719" s="85"/>
      <c r="C719" s="85"/>
      <c r="D719" s="85"/>
      <c r="E719" s="86"/>
      <c r="F719" s="85"/>
      <c r="G719" s="87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8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  <c r="CM719" s="85"/>
      <c r="CN719" s="85"/>
      <c r="CO719" s="85"/>
      <c r="CP719" s="85"/>
      <c r="CQ719" s="85"/>
      <c r="CR719" s="85"/>
      <c r="CS719" s="85"/>
      <c r="CT719" s="85"/>
      <c r="CU719" s="85"/>
      <c r="CV719" s="85"/>
      <c r="CW719" s="85"/>
      <c r="CX719" s="85"/>
      <c r="CY719" s="85"/>
      <c r="CZ719" s="85"/>
      <c r="DA719" s="85"/>
      <c r="DB719" s="85"/>
      <c r="DC719" s="85"/>
      <c r="DD719" s="85"/>
      <c r="DE719" s="85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x14ac:dyDescent="0.2">
      <c r="A721" s="85"/>
      <c r="B721" s="85"/>
      <c r="C721" s="85"/>
      <c r="D721" s="85"/>
      <c r="E721" s="86"/>
      <c r="F721" s="85"/>
      <c r="G721" s="87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8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  <c r="CM721" s="85"/>
      <c r="CN721" s="85"/>
      <c r="CO721" s="85"/>
      <c r="CP721" s="85"/>
      <c r="CQ721" s="85"/>
      <c r="CR721" s="85"/>
      <c r="CS721" s="85"/>
      <c r="CT721" s="85"/>
      <c r="CU721" s="85"/>
      <c r="CV721" s="85"/>
      <c r="CW721" s="85"/>
      <c r="CX721" s="85"/>
      <c r="CY721" s="85"/>
      <c r="CZ721" s="85"/>
      <c r="DA721" s="85"/>
      <c r="DB721" s="85"/>
      <c r="DC721" s="85"/>
      <c r="DD721" s="85"/>
      <c r="DE721" s="85"/>
    </row>
    <row r="722" spans="1:109" x14ac:dyDescent="0.2">
      <c r="A722" s="85"/>
      <c r="B722" s="85"/>
      <c r="C722" s="85"/>
      <c r="D722" s="85"/>
      <c r="E722" s="86"/>
      <c r="F722" s="85"/>
      <c r="G722" s="87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8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x14ac:dyDescent="0.2">
      <c r="A723" s="85"/>
      <c r="B723" s="85"/>
      <c r="C723" s="85"/>
      <c r="D723" s="85"/>
      <c r="E723" s="86"/>
      <c r="F723" s="85"/>
      <c r="G723" s="87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8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  <c r="CM723" s="85"/>
      <c r="CN723" s="85"/>
      <c r="CO723" s="85"/>
      <c r="CP723" s="85"/>
      <c r="CQ723" s="85"/>
      <c r="CR723" s="85"/>
      <c r="CS723" s="85"/>
      <c r="CT723" s="85"/>
      <c r="CU723" s="85"/>
      <c r="CV723" s="85"/>
      <c r="CW723" s="85"/>
      <c r="CX723" s="85"/>
      <c r="CY723" s="85"/>
      <c r="CZ723" s="85"/>
      <c r="DA723" s="85"/>
      <c r="DB723" s="85"/>
      <c r="DC723" s="85"/>
      <c r="DD723" s="85"/>
      <c r="DE723" s="85"/>
    </row>
    <row r="724" spans="1:109" x14ac:dyDescent="0.2">
      <c r="A724" s="85"/>
      <c r="B724" s="85"/>
      <c r="C724" s="85"/>
      <c r="D724" s="85"/>
      <c r="E724" s="86"/>
      <c r="F724" s="85"/>
      <c r="G724" s="87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8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x14ac:dyDescent="0.2">
      <c r="A725" s="85"/>
      <c r="B725" s="85"/>
      <c r="C725" s="85"/>
      <c r="D725" s="85"/>
      <c r="E725" s="86"/>
      <c r="F725" s="85"/>
      <c r="G725" s="87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8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  <c r="CM725" s="85"/>
      <c r="CN725" s="85"/>
      <c r="CO725" s="85"/>
      <c r="CP725" s="85"/>
      <c r="CQ725" s="85"/>
      <c r="CR725" s="85"/>
      <c r="CS725" s="85"/>
      <c r="CT725" s="85"/>
      <c r="CU725" s="85"/>
      <c r="CV725" s="85"/>
      <c r="CW725" s="85"/>
      <c r="CX725" s="85"/>
      <c r="CY725" s="85"/>
      <c r="CZ725" s="85"/>
      <c r="DA725" s="85"/>
      <c r="DB725" s="85"/>
      <c r="DC725" s="85"/>
      <c r="DD725" s="85"/>
      <c r="DE725" s="85"/>
    </row>
    <row r="726" spans="1:109" x14ac:dyDescent="0.2">
      <c r="A726" s="85"/>
      <c r="B726" s="85"/>
      <c r="C726" s="85"/>
      <c r="D726" s="85"/>
      <c r="E726" s="86"/>
      <c r="F726" s="85"/>
      <c r="G726" s="87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8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x14ac:dyDescent="0.2">
      <c r="A727" s="85"/>
      <c r="B727" s="85"/>
      <c r="C727" s="85"/>
      <c r="D727" s="85"/>
      <c r="E727" s="86"/>
      <c r="F727" s="85"/>
      <c r="G727" s="87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8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  <c r="CM727" s="85"/>
      <c r="CN727" s="85"/>
      <c r="CO727" s="85"/>
      <c r="CP727" s="85"/>
      <c r="CQ727" s="85"/>
      <c r="CR727" s="85"/>
      <c r="CS727" s="85"/>
      <c r="CT727" s="85"/>
      <c r="CU727" s="85"/>
      <c r="CV727" s="85"/>
      <c r="CW727" s="85"/>
      <c r="CX727" s="85"/>
      <c r="CY727" s="85"/>
      <c r="CZ727" s="85"/>
      <c r="DA727" s="85"/>
      <c r="DB727" s="85"/>
      <c r="DC727" s="85"/>
      <c r="DD727" s="85"/>
      <c r="DE727" s="85"/>
    </row>
    <row r="728" spans="1:109" x14ac:dyDescent="0.2">
      <c r="A728" s="85"/>
      <c r="B728" s="85"/>
      <c r="C728" s="85"/>
      <c r="D728" s="85"/>
      <c r="E728" s="86"/>
      <c r="F728" s="85"/>
      <c r="G728" s="87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8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x14ac:dyDescent="0.2">
      <c r="A729" s="85"/>
      <c r="B729" s="85"/>
      <c r="C729" s="85"/>
      <c r="D729" s="85"/>
      <c r="E729" s="86"/>
      <c r="F729" s="85"/>
      <c r="G729" s="87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8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  <c r="CM729" s="85"/>
      <c r="CN729" s="85"/>
      <c r="CO729" s="85"/>
      <c r="CP729" s="85"/>
      <c r="CQ729" s="85"/>
      <c r="CR729" s="85"/>
      <c r="CS729" s="85"/>
      <c r="CT729" s="85"/>
      <c r="CU729" s="85"/>
      <c r="CV729" s="85"/>
      <c r="CW729" s="85"/>
      <c r="CX729" s="85"/>
      <c r="CY729" s="85"/>
      <c r="CZ729" s="85"/>
      <c r="DA729" s="85"/>
      <c r="DB729" s="85"/>
      <c r="DC729" s="85"/>
      <c r="DD729" s="85"/>
      <c r="DE729" s="85"/>
    </row>
    <row r="730" spans="1:109" x14ac:dyDescent="0.2">
      <c r="A730" s="85"/>
      <c r="B730" s="85"/>
      <c r="C730" s="85"/>
      <c r="D730" s="85"/>
      <c r="E730" s="86"/>
      <c r="F730" s="85"/>
      <c r="G730" s="87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8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x14ac:dyDescent="0.2">
      <c r="A731" s="85"/>
      <c r="B731" s="85"/>
      <c r="C731" s="85"/>
      <c r="D731" s="85"/>
      <c r="E731" s="86"/>
      <c r="F731" s="85"/>
      <c r="G731" s="87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8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  <c r="CM731" s="85"/>
      <c r="CN731" s="85"/>
      <c r="CO731" s="85"/>
      <c r="CP731" s="85"/>
      <c r="CQ731" s="85"/>
      <c r="CR731" s="85"/>
      <c r="CS731" s="85"/>
      <c r="CT731" s="85"/>
      <c r="CU731" s="85"/>
      <c r="CV731" s="85"/>
      <c r="CW731" s="85"/>
      <c r="CX731" s="85"/>
      <c r="CY731" s="85"/>
      <c r="CZ731" s="85"/>
      <c r="DA731" s="85"/>
      <c r="DB731" s="85"/>
      <c r="DC731" s="85"/>
      <c r="DD731" s="85"/>
      <c r="DE731" s="85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x14ac:dyDescent="0.2">
      <c r="A733" s="85"/>
      <c r="B733" s="85"/>
      <c r="C733" s="85"/>
      <c r="D733" s="85"/>
      <c r="E733" s="86"/>
      <c r="F733" s="85"/>
      <c r="G733" s="87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8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  <c r="CM733" s="85"/>
      <c r="CN733" s="85"/>
      <c r="CO733" s="85"/>
      <c r="CP733" s="85"/>
      <c r="CQ733" s="85"/>
      <c r="CR733" s="85"/>
      <c r="CS733" s="85"/>
      <c r="CT733" s="85"/>
      <c r="CU733" s="85"/>
      <c r="CV733" s="85"/>
      <c r="CW733" s="85"/>
      <c r="CX733" s="85"/>
      <c r="CY733" s="85"/>
      <c r="CZ733" s="85"/>
      <c r="DA733" s="85"/>
      <c r="DB733" s="85"/>
      <c r="DC733" s="85"/>
      <c r="DD733" s="85"/>
      <c r="DE733" s="85"/>
    </row>
    <row r="734" spans="1:109" x14ac:dyDescent="0.2">
      <c r="A734" s="85"/>
      <c r="B734" s="85"/>
      <c r="C734" s="85"/>
      <c r="D734" s="85"/>
      <c r="E734" s="86"/>
      <c r="F734" s="85"/>
      <c r="G734" s="87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8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x14ac:dyDescent="0.2">
      <c r="A735" s="85"/>
      <c r="B735" s="85"/>
      <c r="C735" s="85"/>
      <c r="D735" s="85"/>
      <c r="E735" s="86"/>
      <c r="F735" s="85"/>
      <c r="G735" s="87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8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  <c r="CM735" s="85"/>
      <c r="CN735" s="85"/>
      <c r="CO735" s="85"/>
      <c r="CP735" s="85"/>
      <c r="CQ735" s="85"/>
      <c r="CR735" s="85"/>
      <c r="CS735" s="85"/>
      <c r="CT735" s="85"/>
      <c r="CU735" s="85"/>
      <c r="CV735" s="85"/>
      <c r="CW735" s="85"/>
      <c r="CX735" s="85"/>
      <c r="CY735" s="85"/>
      <c r="CZ735" s="85"/>
      <c r="DA735" s="85"/>
      <c r="DB735" s="85"/>
      <c r="DC735" s="85"/>
      <c r="DD735" s="85"/>
      <c r="DE735" s="85"/>
    </row>
    <row r="736" spans="1:109" x14ac:dyDescent="0.2">
      <c r="A736" s="85"/>
      <c r="B736" s="85"/>
      <c r="C736" s="85"/>
      <c r="D736" s="85"/>
      <c r="E736" s="86"/>
      <c r="F736" s="85"/>
      <c r="G736" s="87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8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x14ac:dyDescent="0.2">
      <c r="A737" s="85"/>
      <c r="B737" s="85"/>
      <c r="C737" s="85"/>
      <c r="D737" s="85"/>
      <c r="E737" s="86"/>
      <c r="F737" s="85"/>
      <c r="G737" s="87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8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  <c r="CM737" s="85"/>
      <c r="CN737" s="85"/>
      <c r="CO737" s="85"/>
      <c r="CP737" s="85"/>
      <c r="CQ737" s="85"/>
      <c r="CR737" s="85"/>
      <c r="CS737" s="85"/>
      <c r="CT737" s="85"/>
      <c r="CU737" s="85"/>
      <c r="CV737" s="85"/>
      <c r="CW737" s="85"/>
      <c r="CX737" s="85"/>
      <c r="CY737" s="85"/>
      <c r="CZ737" s="85"/>
      <c r="DA737" s="85"/>
      <c r="DB737" s="85"/>
      <c r="DC737" s="85"/>
      <c r="DD737" s="85"/>
      <c r="DE737" s="85"/>
    </row>
    <row r="738" spans="1:109" x14ac:dyDescent="0.2">
      <c r="A738" s="85"/>
      <c r="B738" s="85"/>
      <c r="C738" s="85"/>
      <c r="D738" s="85"/>
      <c r="E738" s="86"/>
      <c r="F738" s="85"/>
      <c r="G738" s="87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8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x14ac:dyDescent="0.2">
      <c r="A739" s="85"/>
      <c r="B739" s="85"/>
      <c r="C739" s="85"/>
      <c r="D739" s="85"/>
      <c r="E739" s="86"/>
      <c r="F739" s="85"/>
      <c r="G739" s="87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8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  <c r="CM739" s="85"/>
      <c r="CN739" s="85"/>
      <c r="CO739" s="85"/>
      <c r="CP739" s="85"/>
      <c r="CQ739" s="85"/>
      <c r="CR739" s="85"/>
      <c r="CS739" s="85"/>
      <c r="CT739" s="85"/>
      <c r="CU739" s="85"/>
      <c r="CV739" s="85"/>
      <c r="CW739" s="85"/>
      <c r="CX739" s="85"/>
      <c r="CY739" s="85"/>
      <c r="CZ739" s="85"/>
      <c r="DA739" s="85"/>
      <c r="DB739" s="85"/>
      <c r="DC739" s="85"/>
      <c r="DD739" s="85"/>
      <c r="DE739" s="85"/>
    </row>
    <row r="740" spans="1:109" x14ac:dyDescent="0.2">
      <c r="A740" s="85"/>
      <c r="B740" s="85"/>
      <c r="C740" s="85"/>
      <c r="D740" s="85"/>
      <c r="E740" s="86"/>
      <c r="F740" s="85"/>
      <c r="G740" s="87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8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x14ac:dyDescent="0.2">
      <c r="A741" s="85"/>
      <c r="B741" s="85"/>
      <c r="C741" s="85"/>
      <c r="D741" s="85"/>
      <c r="E741" s="86"/>
      <c r="F741" s="85"/>
      <c r="G741" s="87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8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  <c r="CM741" s="85"/>
      <c r="CN741" s="85"/>
      <c r="CO741" s="85"/>
      <c r="CP741" s="85"/>
      <c r="CQ741" s="85"/>
      <c r="CR741" s="85"/>
      <c r="CS741" s="85"/>
      <c r="CT741" s="85"/>
      <c r="CU741" s="85"/>
      <c r="CV741" s="85"/>
      <c r="CW741" s="85"/>
      <c r="CX741" s="85"/>
      <c r="CY741" s="85"/>
      <c r="CZ741" s="85"/>
      <c r="DA741" s="85"/>
      <c r="DB741" s="85"/>
      <c r="DC741" s="85"/>
      <c r="DD741" s="85"/>
      <c r="DE741" s="85"/>
    </row>
    <row r="742" spans="1:109" x14ac:dyDescent="0.2">
      <c r="A742" s="85"/>
      <c r="B742" s="85"/>
      <c r="C742" s="85"/>
      <c r="D742" s="85"/>
      <c r="E742" s="86"/>
      <c r="F742" s="85"/>
      <c r="G742" s="87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8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x14ac:dyDescent="0.2">
      <c r="A743" s="85"/>
      <c r="B743" s="85"/>
      <c r="C743" s="85"/>
      <c r="D743" s="85"/>
      <c r="E743" s="86"/>
      <c r="F743" s="85"/>
      <c r="G743" s="87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8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  <c r="CM743" s="85"/>
      <c r="CN743" s="85"/>
      <c r="CO743" s="85"/>
      <c r="CP743" s="85"/>
      <c r="CQ743" s="85"/>
      <c r="CR743" s="85"/>
      <c r="CS743" s="85"/>
      <c r="CT743" s="85"/>
      <c r="CU743" s="85"/>
      <c r="CV743" s="85"/>
      <c r="CW743" s="85"/>
      <c r="CX743" s="85"/>
      <c r="CY743" s="85"/>
      <c r="CZ743" s="85"/>
      <c r="DA743" s="85"/>
      <c r="DB743" s="85"/>
      <c r="DC743" s="85"/>
      <c r="DD743" s="85"/>
      <c r="DE743" s="85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x14ac:dyDescent="0.2">
      <c r="A745" s="85"/>
      <c r="B745" s="85"/>
      <c r="C745" s="85"/>
      <c r="D745" s="85"/>
      <c r="E745" s="86"/>
      <c r="F745" s="85"/>
      <c r="G745" s="87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8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  <c r="CM745" s="85"/>
      <c r="CN745" s="85"/>
      <c r="CO745" s="85"/>
      <c r="CP745" s="85"/>
      <c r="CQ745" s="85"/>
      <c r="CR745" s="85"/>
      <c r="CS745" s="85"/>
      <c r="CT745" s="85"/>
      <c r="CU745" s="85"/>
      <c r="CV745" s="85"/>
      <c r="CW745" s="85"/>
      <c r="CX745" s="85"/>
      <c r="CY745" s="85"/>
      <c r="CZ745" s="85"/>
      <c r="DA745" s="85"/>
      <c r="DB745" s="85"/>
      <c r="DC745" s="85"/>
      <c r="DD745" s="85"/>
      <c r="DE745" s="85"/>
    </row>
    <row r="746" spans="1:109" x14ac:dyDescent="0.2">
      <c r="A746" s="85"/>
      <c r="B746" s="85"/>
      <c r="C746" s="85"/>
      <c r="D746" s="85"/>
      <c r="E746" s="86"/>
      <c r="F746" s="85"/>
      <c r="G746" s="87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8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x14ac:dyDescent="0.2">
      <c r="A747" s="85"/>
      <c r="B747" s="85"/>
      <c r="C747" s="85"/>
      <c r="D747" s="85"/>
      <c r="E747" s="86"/>
      <c r="F747" s="85"/>
      <c r="G747" s="87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8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  <c r="CM747" s="85"/>
      <c r="CN747" s="85"/>
      <c r="CO747" s="85"/>
      <c r="CP747" s="85"/>
      <c r="CQ747" s="85"/>
      <c r="CR747" s="85"/>
      <c r="CS747" s="85"/>
      <c r="CT747" s="85"/>
      <c r="CU747" s="85"/>
      <c r="CV747" s="85"/>
      <c r="CW747" s="85"/>
      <c r="CX747" s="85"/>
      <c r="CY747" s="85"/>
      <c r="CZ747" s="85"/>
      <c r="DA747" s="85"/>
      <c r="DB747" s="85"/>
      <c r="DC747" s="85"/>
      <c r="DD747" s="85"/>
      <c r="DE747" s="85"/>
    </row>
    <row r="748" spans="1:109" x14ac:dyDescent="0.2">
      <c r="A748" s="85"/>
      <c r="B748" s="85"/>
      <c r="C748" s="85"/>
      <c r="D748" s="85"/>
      <c r="E748" s="86"/>
      <c r="F748" s="85"/>
      <c r="G748" s="87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8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x14ac:dyDescent="0.2">
      <c r="A749" s="85"/>
      <c r="B749" s="85"/>
      <c r="C749" s="85"/>
      <c r="D749" s="85"/>
      <c r="E749" s="86"/>
      <c r="F749" s="85"/>
      <c r="G749" s="87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8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  <c r="CM749" s="85"/>
      <c r="CN749" s="85"/>
      <c r="CO749" s="85"/>
      <c r="CP749" s="85"/>
      <c r="CQ749" s="85"/>
      <c r="CR749" s="85"/>
      <c r="CS749" s="85"/>
      <c r="CT749" s="85"/>
      <c r="CU749" s="85"/>
      <c r="CV749" s="85"/>
      <c r="CW749" s="85"/>
      <c r="CX749" s="85"/>
      <c r="CY749" s="85"/>
      <c r="CZ749" s="85"/>
      <c r="DA749" s="85"/>
      <c r="DB749" s="85"/>
      <c r="DC749" s="85"/>
      <c r="DD749" s="85"/>
      <c r="DE749" s="85"/>
    </row>
    <row r="750" spans="1:109" x14ac:dyDescent="0.2">
      <c r="A750" s="85"/>
      <c r="B750" s="85"/>
      <c r="C750" s="85"/>
      <c r="D750" s="85"/>
      <c r="E750" s="86"/>
      <c r="F750" s="85"/>
      <c r="G750" s="87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8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x14ac:dyDescent="0.2">
      <c r="A751" s="85"/>
      <c r="B751" s="85"/>
      <c r="C751" s="85"/>
      <c r="D751" s="85"/>
      <c r="E751" s="86"/>
      <c r="F751" s="85"/>
      <c r="G751" s="87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8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  <c r="CM751" s="85"/>
      <c r="CN751" s="85"/>
      <c r="CO751" s="85"/>
      <c r="CP751" s="85"/>
      <c r="CQ751" s="85"/>
      <c r="CR751" s="85"/>
      <c r="CS751" s="85"/>
      <c r="CT751" s="85"/>
      <c r="CU751" s="85"/>
      <c r="CV751" s="85"/>
      <c r="CW751" s="85"/>
      <c r="CX751" s="85"/>
      <c r="CY751" s="85"/>
      <c r="CZ751" s="85"/>
      <c r="DA751" s="85"/>
      <c r="DB751" s="85"/>
      <c r="DC751" s="85"/>
      <c r="DD751" s="85"/>
      <c r="DE751" s="85"/>
    </row>
    <row r="752" spans="1:109" x14ac:dyDescent="0.2">
      <c r="A752" s="85"/>
      <c r="B752" s="85"/>
      <c r="C752" s="85"/>
      <c r="D752" s="85"/>
      <c r="E752" s="86"/>
      <c r="F752" s="85"/>
      <c r="G752" s="87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8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x14ac:dyDescent="0.2">
      <c r="A753" s="85"/>
      <c r="B753" s="85"/>
      <c r="C753" s="85"/>
      <c r="D753" s="85"/>
      <c r="E753" s="86"/>
      <c r="F753" s="85"/>
      <c r="G753" s="87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8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  <c r="CM753" s="85"/>
      <c r="CN753" s="85"/>
      <c r="CO753" s="85"/>
      <c r="CP753" s="85"/>
      <c r="CQ753" s="85"/>
      <c r="CR753" s="85"/>
      <c r="CS753" s="85"/>
      <c r="CT753" s="85"/>
      <c r="CU753" s="85"/>
      <c r="CV753" s="85"/>
      <c r="CW753" s="85"/>
      <c r="CX753" s="85"/>
      <c r="CY753" s="85"/>
      <c r="CZ753" s="85"/>
      <c r="DA753" s="85"/>
      <c r="DB753" s="85"/>
      <c r="DC753" s="85"/>
      <c r="DD753" s="85"/>
      <c r="DE753" s="85"/>
    </row>
    <row r="754" spans="1:109" x14ac:dyDescent="0.2">
      <c r="A754" s="85"/>
      <c r="B754" s="85"/>
      <c r="C754" s="85"/>
      <c r="D754" s="85"/>
      <c r="E754" s="86"/>
      <c r="F754" s="85"/>
      <c r="G754" s="87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8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x14ac:dyDescent="0.2">
      <c r="A755" s="85"/>
      <c r="B755" s="85"/>
      <c r="C755" s="85"/>
      <c r="D755" s="85"/>
      <c r="E755" s="86"/>
      <c r="F755" s="85"/>
      <c r="G755" s="87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8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  <c r="CM755" s="85"/>
      <c r="CN755" s="85"/>
      <c r="CO755" s="85"/>
      <c r="CP755" s="85"/>
      <c r="CQ755" s="85"/>
      <c r="CR755" s="85"/>
      <c r="CS755" s="85"/>
      <c r="CT755" s="85"/>
      <c r="CU755" s="85"/>
      <c r="CV755" s="85"/>
      <c r="CW755" s="85"/>
      <c r="CX755" s="85"/>
      <c r="CY755" s="85"/>
      <c r="CZ755" s="85"/>
      <c r="DA755" s="85"/>
      <c r="DB755" s="85"/>
      <c r="DC755" s="85"/>
      <c r="DD755" s="85"/>
      <c r="DE755" s="85"/>
    </row>
    <row r="756" spans="1:109" x14ac:dyDescent="0.2">
      <c r="A756" s="85"/>
      <c r="B756" s="85"/>
      <c r="C756" s="85"/>
      <c r="D756" s="85"/>
      <c r="E756" s="86"/>
      <c r="F756" s="85"/>
      <c r="G756" s="87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8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x14ac:dyDescent="0.2">
      <c r="A757" s="85"/>
      <c r="B757" s="85"/>
      <c r="C757" s="85"/>
      <c r="D757" s="85"/>
      <c r="E757" s="86"/>
      <c r="F757" s="85"/>
      <c r="G757" s="87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8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  <c r="CM757" s="85"/>
      <c r="CN757" s="85"/>
      <c r="CO757" s="85"/>
      <c r="CP757" s="85"/>
      <c r="CQ757" s="85"/>
      <c r="CR757" s="85"/>
      <c r="CS757" s="85"/>
      <c r="CT757" s="85"/>
      <c r="CU757" s="85"/>
      <c r="CV757" s="85"/>
      <c r="CW757" s="85"/>
      <c r="CX757" s="85"/>
      <c r="CY757" s="85"/>
      <c r="CZ757" s="85"/>
      <c r="DA757" s="85"/>
      <c r="DB757" s="85"/>
      <c r="DC757" s="85"/>
      <c r="DD757" s="85"/>
      <c r="DE757" s="85"/>
    </row>
    <row r="758" spans="1:109" x14ac:dyDescent="0.2">
      <c r="A758" s="85"/>
      <c r="B758" s="85"/>
      <c r="C758" s="85"/>
      <c r="D758" s="85"/>
      <c r="E758" s="86"/>
      <c r="F758" s="85"/>
      <c r="G758" s="87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8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x14ac:dyDescent="0.2">
      <c r="A759" s="85"/>
      <c r="B759" s="85"/>
      <c r="C759" s="85"/>
      <c r="D759" s="85"/>
      <c r="E759" s="86"/>
      <c r="F759" s="85"/>
      <c r="G759" s="87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8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  <c r="CM759" s="85"/>
      <c r="CN759" s="85"/>
      <c r="CO759" s="85"/>
      <c r="CP759" s="85"/>
      <c r="CQ759" s="85"/>
      <c r="CR759" s="85"/>
      <c r="CS759" s="85"/>
      <c r="CT759" s="85"/>
      <c r="CU759" s="85"/>
      <c r="CV759" s="85"/>
      <c r="CW759" s="85"/>
      <c r="CX759" s="85"/>
      <c r="CY759" s="85"/>
      <c r="CZ759" s="85"/>
      <c r="DA759" s="85"/>
      <c r="DB759" s="85"/>
      <c r="DC759" s="85"/>
      <c r="DD759" s="85"/>
      <c r="DE759" s="85"/>
    </row>
    <row r="760" spans="1:109" x14ac:dyDescent="0.2">
      <c r="A760" s="85"/>
      <c r="B760" s="85"/>
      <c r="C760" s="85"/>
      <c r="D760" s="85"/>
      <c r="E760" s="86"/>
      <c r="F760" s="85"/>
      <c r="G760" s="87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8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x14ac:dyDescent="0.2">
      <c r="A761" s="85"/>
      <c r="B761" s="85"/>
      <c r="C761" s="85"/>
      <c r="D761" s="85"/>
      <c r="E761" s="86"/>
      <c r="F761" s="85"/>
      <c r="G761" s="87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8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  <c r="CM761" s="85"/>
      <c r="CN761" s="85"/>
      <c r="CO761" s="85"/>
      <c r="CP761" s="85"/>
      <c r="CQ761" s="85"/>
      <c r="CR761" s="85"/>
      <c r="CS761" s="85"/>
      <c r="CT761" s="85"/>
      <c r="CU761" s="85"/>
      <c r="CV761" s="85"/>
      <c r="CW761" s="85"/>
      <c r="CX761" s="85"/>
      <c r="CY761" s="85"/>
      <c r="CZ761" s="85"/>
      <c r="DA761" s="85"/>
      <c r="DB761" s="85"/>
      <c r="DC761" s="85"/>
      <c r="DD761" s="85"/>
      <c r="DE761" s="85"/>
    </row>
    <row r="762" spans="1:109" x14ac:dyDescent="0.2">
      <c r="A762" s="85"/>
      <c r="B762" s="85"/>
      <c r="C762" s="85"/>
      <c r="D762" s="85"/>
      <c r="E762" s="86"/>
      <c r="F762" s="85"/>
      <c r="G762" s="87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8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x14ac:dyDescent="0.2">
      <c r="A763" s="85"/>
      <c r="B763" s="85"/>
      <c r="C763" s="85"/>
      <c r="D763" s="85"/>
      <c r="E763" s="86"/>
      <c r="F763" s="85"/>
      <c r="G763" s="87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8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  <c r="CM763" s="85"/>
      <c r="CN763" s="85"/>
      <c r="CO763" s="85"/>
      <c r="CP763" s="85"/>
      <c r="CQ763" s="85"/>
      <c r="CR763" s="85"/>
      <c r="CS763" s="85"/>
      <c r="CT763" s="85"/>
      <c r="CU763" s="85"/>
      <c r="CV763" s="85"/>
      <c r="CW763" s="85"/>
      <c r="CX763" s="85"/>
      <c r="CY763" s="85"/>
      <c r="CZ763" s="85"/>
      <c r="DA763" s="85"/>
      <c r="DB763" s="85"/>
      <c r="DC763" s="85"/>
      <c r="DD763" s="85"/>
      <c r="DE763" s="85"/>
    </row>
    <row r="764" spans="1:109" x14ac:dyDescent="0.2">
      <c r="A764" s="85"/>
      <c r="B764" s="85"/>
      <c r="C764" s="85"/>
      <c r="D764" s="85"/>
      <c r="E764" s="86"/>
      <c r="F764" s="85"/>
      <c r="G764" s="87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8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x14ac:dyDescent="0.2">
      <c r="A765" s="85"/>
      <c r="B765" s="85"/>
      <c r="C765" s="85"/>
      <c r="D765" s="85"/>
      <c r="E765" s="86"/>
      <c r="F765" s="85"/>
      <c r="G765" s="87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8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  <c r="CM765" s="85"/>
      <c r="CN765" s="85"/>
      <c r="CO765" s="85"/>
      <c r="CP765" s="85"/>
      <c r="CQ765" s="85"/>
      <c r="CR765" s="85"/>
      <c r="CS765" s="85"/>
      <c r="CT765" s="85"/>
      <c r="CU765" s="85"/>
      <c r="CV765" s="85"/>
      <c r="CW765" s="85"/>
      <c r="CX765" s="85"/>
      <c r="CY765" s="85"/>
      <c r="CZ765" s="85"/>
      <c r="DA765" s="85"/>
      <c r="DB765" s="85"/>
      <c r="DC765" s="85"/>
      <c r="DD765" s="85"/>
      <c r="DE765" s="85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x14ac:dyDescent="0.2">
      <c r="A767" s="85"/>
      <c r="B767" s="85"/>
      <c r="C767" s="85"/>
      <c r="D767" s="85"/>
      <c r="E767" s="86"/>
      <c r="F767" s="85"/>
      <c r="G767" s="87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8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  <c r="CM767" s="85"/>
      <c r="CN767" s="85"/>
      <c r="CO767" s="85"/>
      <c r="CP767" s="85"/>
      <c r="CQ767" s="85"/>
      <c r="CR767" s="85"/>
      <c r="CS767" s="85"/>
      <c r="CT767" s="85"/>
      <c r="CU767" s="85"/>
      <c r="CV767" s="85"/>
      <c r="CW767" s="85"/>
      <c r="CX767" s="85"/>
      <c r="CY767" s="85"/>
      <c r="CZ767" s="85"/>
      <c r="DA767" s="85"/>
      <c r="DB767" s="85"/>
      <c r="DC767" s="85"/>
      <c r="DD767" s="85"/>
      <c r="DE767" s="85"/>
    </row>
    <row r="768" spans="1:109" x14ac:dyDescent="0.2">
      <c r="A768" s="85"/>
      <c r="B768" s="85"/>
      <c r="C768" s="85"/>
      <c r="D768" s="85"/>
      <c r="E768" s="86"/>
      <c r="F768" s="85"/>
      <c r="G768" s="87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8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x14ac:dyDescent="0.2">
      <c r="A769" s="85"/>
      <c r="B769" s="85"/>
      <c r="C769" s="85"/>
      <c r="D769" s="85"/>
      <c r="E769" s="86"/>
      <c r="F769" s="85"/>
      <c r="G769" s="87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8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  <c r="CM769" s="85"/>
      <c r="CN769" s="85"/>
      <c r="CO769" s="85"/>
      <c r="CP769" s="85"/>
      <c r="CQ769" s="85"/>
      <c r="CR769" s="85"/>
      <c r="CS769" s="85"/>
      <c r="CT769" s="85"/>
      <c r="CU769" s="85"/>
      <c r="CV769" s="85"/>
      <c r="CW769" s="85"/>
      <c r="CX769" s="85"/>
      <c r="CY769" s="85"/>
      <c r="CZ769" s="85"/>
      <c r="DA769" s="85"/>
      <c r="DB769" s="85"/>
      <c r="DC769" s="85"/>
      <c r="DD769" s="85"/>
      <c r="DE769" s="85"/>
    </row>
    <row r="770" spans="1:109" x14ac:dyDescent="0.2">
      <c r="A770" s="85"/>
      <c r="B770" s="85"/>
      <c r="C770" s="85"/>
      <c r="D770" s="85"/>
      <c r="E770" s="86"/>
      <c r="F770" s="85"/>
      <c r="G770" s="87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8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x14ac:dyDescent="0.2">
      <c r="A771" s="85"/>
      <c r="B771" s="85"/>
      <c r="C771" s="85"/>
      <c r="D771" s="85"/>
      <c r="E771" s="86"/>
      <c r="F771" s="85"/>
      <c r="G771" s="87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8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  <c r="CM771" s="85"/>
      <c r="CN771" s="85"/>
      <c r="CO771" s="85"/>
      <c r="CP771" s="85"/>
      <c r="CQ771" s="85"/>
      <c r="CR771" s="85"/>
      <c r="CS771" s="85"/>
      <c r="CT771" s="85"/>
      <c r="CU771" s="85"/>
      <c r="CV771" s="85"/>
      <c r="CW771" s="85"/>
      <c r="CX771" s="85"/>
      <c r="CY771" s="85"/>
      <c r="CZ771" s="85"/>
      <c r="DA771" s="85"/>
      <c r="DB771" s="85"/>
      <c r="DC771" s="85"/>
      <c r="DD771" s="85"/>
      <c r="DE771" s="85"/>
    </row>
    <row r="772" spans="1:109" x14ac:dyDescent="0.2">
      <c r="A772" s="85"/>
      <c r="B772" s="85"/>
      <c r="C772" s="85"/>
      <c r="D772" s="85"/>
      <c r="E772" s="86"/>
      <c r="F772" s="85"/>
      <c r="G772" s="87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8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x14ac:dyDescent="0.2">
      <c r="A773" s="85"/>
      <c r="B773" s="85"/>
      <c r="C773" s="85"/>
      <c r="D773" s="85"/>
      <c r="E773" s="86"/>
      <c r="F773" s="85"/>
      <c r="G773" s="87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8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  <c r="CM773" s="85"/>
      <c r="CN773" s="85"/>
      <c r="CO773" s="85"/>
      <c r="CP773" s="85"/>
      <c r="CQ773" s="85"/>
      <c r="CR773" s="85"/>
      <c r="CS773" s="85"/>
      <c r="CT773" s="85"/>
      <c r="CU773" s="85"/>
      <c r="CV773" s="85"/>
      <c r="CW773" s="85"/>
      <c r="CX773" s="85"/>
      <c r="CY773" s="85"/>
      <c r="CZ773" s="85"/>
      <c r="DA773" s="85"/>
      <c r="DB773" s="85"/>
      <c r="DC773" s="85"/>
      <c r="DD773" s="85"/>
      <c r="DE773" s="85"/>
    </row>
    <row r="774" spans="1:109" x14ac:dyDescent="0.2">
      <c r="A774" s="85"/>
      <c r="B774" s="85"/>
      <c r="C774" s="85"/>
      <c r="D774" s="85"/>
      <c r="E774" s="86"/>
      <c r="F774" s="85"/>
      <c r="G774" s="87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8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x14ac:dyDescent="0.2">
      <c r="A775" s="85"/>
      <c r="B775" s="85"/>
      <c r="C775" s="85"/>
      <c r="D775" s="85"/>
      <c r="E775" s="86"/>
      <c r="F775" s="85"/>
      <c r="G775" s="87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8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  <c r="CM775" s="85"/>
      <c r="CN775" s="85"/>
      <c r="CO775" s="85"/>
      <c r="CP775" s="85"/>
      <c r="CQ775" s="85"/>
      <c r="CR775" s="85"/>
      <c r="CS775" s="85"/>
      <c r="CT775" s="85"/>
      <c r="CU775" s="85"/>
      <c r="CV775" s="85"/>
      <c r="CW775" s="85"/>
      <c r="CX775" s="85"/>
      <c r="CY775" s="85"/>
      <c r="CZ775" s="85"/>
      <c r="DA775" s="85"/>
      <c r="DB775" s="85"/>
      <c r="DC775" s="85"/>
      <c r="DD775" s="85"/>
      <c r="DE775" s="85"/>
    </row>
    <row r="776" spans="1:109" x14ac:dyDescent="0.2">
      <c r="A776" s="85"/>
      <c r="B776" s="85"/>
      <c r="C776" s="85"/>
      <c r="D776" s="85"/>
      <c r="E776" s="86"/>
      <c r="F776" s="85"/>
      <c r="G776" s="87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8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x14ac:dyDescent="0.2">
      <c r="A777" s="85"/>
      <c r="B777" s="85"/>
      <c r="C777" s="85"/>
      <c r="D777" s="85"/>
      <c r="E777" s="86"/>
      <c r="F777" s="85"/>
      <c r="G777" s="87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8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  <c r="CM777" s="85"/>
      <c r="CN777" s="85"/>
      <c r="CO777" s="85"/>
      <c r="CP777" s="85"/>
      <c r="CQ777" s="85"/>
      <c r="CR777" s="85"/>
      <c r="CS777" s="85"/>
      <c r="CT777" s="85"/>
      <c r="CU777" s="85"/>
      <c r="CV777" s="85"/>
      <c r="CW777" s="85"/>
      <c r="CX777" s="85"/>
      <c r="CY777" s="85"/>
      <c r="CZ777" s="85"/>
      <c r="DA777" s="85"/>
      <c r="DB777" s="85"/>
      <c r="DC777" s="85"/>
      <c r="DD777" s="85"/>
      <c r="DE777" s="85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x14ac:dyDescent="0.2">
      <c r="A779" s="85"/>
      <c r="B779" s="85"/>
      <c r="C779" s="85"/>
      <c r="D779" s="85"/>
      <c r="E779" s="86"/>
      <c r="F779" s="85"/>
      <c r="G779" s="87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8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  <c r="CM779" s="85"/>
      <c r="CN779" s="85"/>
      <c r="CO779" s="85"/>
      <c r="CP779" s="85"/>
      <c r="CQ779" s="85"/>
      <c r="CR779" s="85"/>
      <c r="CS779" s="85"/>
      <c r="CT779" s="85"/>
      <c r="CU779" s="85"/>
      <c r="CV779" s="85"/>
      <c r="CW779" s="85"/>
      <c r="CX779" s="85"/>
      <c r="CY779" s="85"/>
      <c r="CZ779" s="85"/>
      <c r="DA779" s="85"/>
      <c r="DB779" s="85"/>
      <c r="DC779" s="85"/>
      <c r="DD779" s="85"/>
      <c r="DE779" s="85"/>
    </row>
    <row r="780" spans="1:109" x14ac:dyDescent="0.2">
      <c r="A780" s="85"/>
      <c r="B780" s="85"/>
      <c r="C780" s="85"/>
      <c r="D780" s="85"/>
      <c r="E780" s="86"/>
      <c r="F780" s="85"/>
      <c r="G780" s="87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8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x14ac:dyDescent="0.2">
      <c r="A781" s="85"/>
      <c r="B781" s="85"/>
      <c r="C781" s="85"/>
      <c r="D781" s="85"/>
      <c r="E781" s="86"/>
      <c r="F781" s="85"/>
      <c r="G781" s="87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8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  <c r="CM781" s="85"/>
      <c r="CN781" s="85"/>
      <c r="CO781" s="85"/>
      <c r="CP781" s="85"/>
      <c r="CQ781" s="85"/>
      <c r="CR781" s="85"/>
      <c r="CS781" s="85"/>
      <c r="CT781" s="85"/>
      <c r="CU781" s="85"/>
      <c r="CV781" s="85"/>
      <c r="CW781" s="85"/>
      <c r="CX781" s="85"/>
      <c r="CY781" s="85"/>
      <c r="CZ781" s="85"/>
      <c r="DA781" s="85"/>
      <c r="DB781" s="85"/>
      <c r="DC781" s="85"/>
      <c r="DD781" s="85"/>
      <c r="DE781" s="85"/>
    </row>
    <row r="782" spans="1:109" x14ac:dyDescent="0.2">
      <c r="A782" s="85"/>
      <c r="B782" s="85"/>
      <c r="C782" s="85"/>
      <c r="D782" s="85"/>
      <c r="E782" s="86"/>
      <c r="F782" s="85"/>
      <c r="G782" s="87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8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x14ac:dyDescent="0.2">
      <c r="A783" s="85"/>
      <c r="B783" s="85"/>
      <c r="C783" s="85"/>
      <c r="D783" s="85"/>
      <c r="E783" s="86"/>
      <c r="F783" s="85"/>
      <c r="G783" s="87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8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  <c r="CM783" s="85"/>
      <c r="CN783" s="85"/>
      <c r="CO783" s="85"/>
      <c r="CP783" s="85"/>
      <c r="CQ783" s="85"/>
      <c r="CR783" s="85"/>
      <c r="CS783" s="85"/>
      <c r="CT783" s="85"/>
      <c r="CU783" s="85"/>
      <c r="CV783" s="85"/>
      <c r="CW783" s="85"/>
      <c r="CX783" s="85"/>
      <c r="CY783" s="85"/>
      <c r="CZ783" s="85"/>
      <c r="DA783" s="85"/>
      <c r="DB783" s="85"/>
      <c r="DC783" s="85"/>
      <c r="DD783" s="85"/>
      <c r="DE783" s="85"/>
    </row>
    <row r="784" spans="1:109" x14ac:dyDescent="0.2">
      <c r="A784" s="85"/>
      <c r="B784" s="85"/>
      <c r="C784" s="85"/>
      <c r="D784" s="85"/>
      <c r="E784" s="86"/>
      <c r="F784" s="85"/>
      <c r="G784" s="87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8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x14ac:dyDescent="0.2">
      <c r="A785" s="85"/>
      <c r="B785" s="85"/>
      <c r="C785" s="85"/>
      <c r="D785" s="85"/>
      <c r="E785" s="86"/>
      <c r="F785" s="85"/>
      <c r="G785" s="87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8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  <c r="CM785" s="85"/>
      <c r="CN785" s="85"/>
      <c r="CO785" s="85"/>
      <c r="CP785" s="85"/>
      <c r="CQ785" s="85"/>
      <c r="CR785" s="85"/>
      <c r="CS785" s="85"/>
      <c r="CT785" s="85"/>
      <c r="CU785" s="85"/>
      <c r="CV785" s="85"/>
      <c r="CW785" s="85"/>
      <c r="CX785" s="85"/>
      <c r="CY785" s="85"/>
      <c r="CZ785" s="85"/>
      <c r="DA785" s="85"/>
      <c r="DB785" s="85"/>
      <c r="DC785" s="85"/>
      <c r="DD785" s="85"/>
      <c r="DE785" s="85"/>
    </row>
    <row r="786" spans="1:109" x14ac:dyDescent="0.2">
      <c r="A786" s="85"/>
      <c r="B786" s="85"/>
      <c r="C786" s="85"/>
      <c r="D786" s="85"/>
      <c r="E786" s="86"/>
      <c r="F786" s="85"/>
      <c r="G786" s="87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8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x14ac:dyDescent="0.2">
      <c r="A787" s="85"/>
      <c r="B787" s="85"/>
      <c r="C787" s="85"/>
      <c r="D787" s="85"/>
      <c r="E787" s="86"/>
      <c r="F787" s="85"/>
      <c r="G787" s="87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8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  <c r="CM787" s="85"/>
      <c r="CN787" s="85"/>
      <c r="CO787" s="85"/>
      <c r="CP787" s="85"/>
      <c r="CQ787" s="85"/>
      <c r="CR787" s="85"/>
      <c r="CS787" s="85"/>
      <c r="CT787" s="85"/>
      <c r="CU787" s="85"/>
      <c r="CV787" s="85"/>
      <c r="CW787" s="85"/>
      <c r="CX787" s="85"/>
      <c r="CY787" s="85"/>
      <c r="CZ787" s="85"/>
      <c r="DA787" s="85"/>
      <c r="DB787" s="85"/>
      <c r="DC787" s="85"/>
      <c r="DD787" s="85"/>
      <c r="DE787" s="85"/>
    </row>
    <row r="788" spans="1:109" x14ac:dyDescent="0.2">
      <c r="A788" s="85"/>
      <c r="B788" s="85"/>
      <c r="C788" s="85"/>
      <c r="D788" s="85"/>
      <c r="E788" s="86"/>
      <c r="F788" s="85"/>
      <c r="G788" s="87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8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x14ac:dyDescent="0.2">
      <c r="A789" s="85"/>
      <c r="B789" s="85"/>
      <c r="C789" s="85"/>
      <c r="D789" s="85"/>
      <c r="E789" s="86"/>
      <c r="F789" s="85"/>
      <c r="G789" s="87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8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  <c r="CM789" s="85"/>
      <c r="CN789" s="85"/>
      <c r="CO789" s="85"/>
      <c r="CP789" s="85"/>
      <c r="CQ789" s="85"/>
      <c r="CR789" s="85"/>
      <c r="CS789" s="85"/>
      <c r="CT789" s="85"/>
      <c r="CU789" s="85"/>
      <c r="CV789" s="85"/>
      <c r="CW789" s="85"/>
      <c r="CX789" s="85"/>
      <c r="CY789" s="85"/>
      <c r="CZ789" s="85"/>
      <c r="DA789" s="85"/>
      <c r="DB789" s="85"/>
      <c r="DC789" s="85"/>
      <c r="DD789" s="85"/>
      <c r="DE789" s="85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x14ac:dyDescent="0.2">
      <c r="A791" s="85"/>
      <c r="B791" s="85"/>
      <c r="C791" s="85"/>
      <c r="D791" s="85"/>
      <c r="E791" s="86"/>
      <c r="F791" s="85"/>
      <c r="G791" s="87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8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  <c r="CM791" s="85"/>
      <c r="CN791" s="85"/>
      <c r="CO791" s="85"/>
      <c r="CP791" s="85"/>
      <c r="CQ791" s="85"/>
      <c r="CR791" s="85"/>
      <c r="CS791" s="85"/>
      <c r="CT791" s="85"/>
      <c r="CU791" s="85"/>
      <c r="CV791" s="85"/>
      <c r="CW791" s="85"/>
      <c r="CX791" s="85"/>
      <c r="CY791" s="85"/>
      <c r="CZ791" s="85"/>
      <c r="DA791" s="85"/>
      <c r="DB791" s="85"/>
      <c r="DC791" s="85"/>
      <c r="DD791" s="85"/>
      <c r="DE791" s="85"/>
    </row>
    <row r="792" spans="1:109" x14ac:dyDescent="0.2">
      <c r="A792" s="85"/>
      <c r="B792" s="85"/>
      <c r="C792" s="85"/>
      <c r="D792" s="85"/>
      <c r="E792" s="86"/>
      <c r="F792" s="85"/>
      <c r="G792" s="87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8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x14ac:dyDescent="0.2">
      <c r="A793" s="85"/>
      <c r="B793" s="85"/>
      <c r="C793" s="85"/>
      <c r="D793" s="85"/>
      <c r="E793" s="86"/>
      <c r="F793" s="85"/>
      <c r="G793" s="87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8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  <c r="CM793" s="85"/>
      <c r="CN793" s="85"/>
      <c r="CO793" s="85"/>
      <c r="CP793" s="85"/>
      <c r="CQ793" s="85"/>
      <c r="CR793" s="85"/>
      <c r="CS793" s="85"/>
      <c r="CT793" s="85"/>
      <c r="CU793" s="85"/>
      <c r="CV793" s="85"/>
      <c r="CW793" s="85"/>
      <c r="CX793" s="85"/>
      <c r="CY793" s="85"/>
      <c r="CZ793" s="85"/>
      <c r="DA793" s="85"/>
      <c r="DB793" s="85"/>
      <c r="DC793" s="85"/>
      <c r="DD793" s="85"/>
      <c r="DE793" s="85"/>
    </row>
    <row r="794" spans="1:109" x14ac:dyDescent="0.2">
      <c r="A794" s="85"/>
      <c r="B794" s="85"/>
      <c r="C794" s="85"/>
      <c r="D794" s="85"/>
      <c r="E794" s="86"/>
      <c r="F794" s="85"/>
      <c r="G794" s="87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8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x14ac:dyDescent="0.2">
      <c r="A795" s="85"/>
      <c r="B795" s="85"/>
      <c r="C795" s="85"/>
      <c r="D795" s="85"/>
      <c r="E795" s="86"/>
      <c r="F795" s="85"/>
      <c r="G795" s="87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8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  <c r="CM795" s="85"/>
      <c r="CN795" s="85"/>
      <c r="CO795" s="85"/>
      <c r="CP795" s="85"/>
      <c r="CQ795" s="85"/>
      <c r="CR795" s="85"/>
      <c r="CS795" s="85"/>
      <c r="CT795" s="85"/>
      <c r="CU795" s="85"/>
      <c r="CV795" s="85"/>
      <c r="CW795" s="85"/>
      <c r="CX795" s="85"/>
      <c r="CY795" s="85"/>
      <c r="CZ795" s="85"/>
      <c r="DA795" s="85"/>
      <c r="DB795" s="85"/>
      <c r="DC795" s="85"/>
      <c r="DD795" s="85"/>
      <c r="DE795" s="85"/>
    </row>
    <row r="796" spans="1:109" x14ac:dyDescent="0.2">
      <c r="A796" s="85"/>
      <c r="B796" s="85"/>
      <c r="C796" s="85"/>
      <c r="D796" s="85"/>
      <c r="E796" s="86"/>
      <c r="F796" s="85"/>
      <c r="G796" s="87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8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x14ac:dyDescent="0.2">
      <c r="A797" s="85"/>
      <c r="B797" s="85"/>
      <c r="C797" s="85"/>
      <c r="D797" s="85"/>
      <c r="E797" s="86"/>
      <c r="F797" s="85"/>
      <c r="G797" s="87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8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  <c r="CM797" s="85"/>
      <c r="CN797" s="85"/>
      <c r="CO797" s="85"/>
      <c r="CP797" s="85"/>
      <c r="CQ797" s="85"/>
      <c r="CR797" s="85"/>
      <c r="CS797" s="85"/>
      <c r="CT797" s="85"/>
      <c r="CU797" s="85"/>
      <c r="CV797" s="85"/>
      <c r="CW797" s="85"/>
      <c r="CX797" s="85"/>
      <c r="CY797" s="85"/>
      <c r="CZ797" s="85"/>
      <c r="DA797" s="85"/>
      <c r="DB797" s="85"/>
      <c r="DC797" s="85"/>
      <c r="DD797" s="85"/>
      <c r="DE797" s="85"/>
    </row>
    <row r="798" spans="1:109" x14ac:dyDescent="0.2">
      <c r="A798" s="85"/>
      <c r="B798" s="85"/>
      <c r="C798" s="85"/>
      <c r="D798" s="85"/>
      <c r="E798" s="86"/>
      <c r="F798" s="85"/>
      <c r="G798" s="87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8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x14ac:dyDescent="0.2">
      <c r="A799" s="85"/>
      <c r="B799" s="85"/>
      <c r="C799" s="85"/>
      <c r="D799" s="85"/>
      <c r="E799" s="86"/>
      <c r="F799" s="85"/>
      <c r="G799" s="87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8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  <c r="CM799" s="85"/>
      <c r="CN799" s="85"/>
      <c r="CO799" s="85"/>
      <c r="CP799" s="85"/>
      <c r="CQ799" s="85"/>
      <c r="CR799" s="85"/>
      <c r="CS799" s="85"/>
      <c r="CT799" s="85"/>
      <c r="CU799" s="85"/>
      <c r="CV799" s="85"/>
      <c r="CW799" s="85"/>
      <c r="CX799" s="85"/>
      <c r="CY799" s="85"/>
      <c r="CZ799" s="85"/>
      <c r="DA799" s="85"/>
      <c r="DB799" s="85"/>
      <c r="DC799" s="85"/>
      <c r="DD799" s="85"/>
      <c r="DE799" s="85"/>
    </row>
    <row r="800" spans="1:109" x14ac:dyDescent="0.2">
      <c r="A800" s="85"/>
      <c r="B800" s="85"/>
      <c r="C800" s="85"/>
      <c r="D800" s="85"/>
      <c r="E800" s="86"/>
      <c r="F800" s="85"/>
      <c r="G800" s="87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8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x14ac:dyDescent="0.2">
      <c r="A801" s="85"/>
      <c r="B801" s="85"/>
      <c r="C801" s="85"/>
      <c r="D801" s="85"/>
      <c r="E801" s="86"/>
      <c r="F801" s="85"/>
      <c r="G801" s="87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8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  <c r="CM801" s="85"/>
      <c r="CN801" s="85"/>
      <c r="CO801" s="85"/>
      <c r="CP801" s="85"/>
      <c r="CQ801" s="85"/>
      <c r="CR801" s="85"/>
      <c r="CS801" s="85"/>
      <c r="CT801" s="85"/>
      <c r="CU801" s="85"/>
      <c r="CV801" s="85"/>
      <c r="CW801" s="85"/>
      <c r="CX801" s="85"/>
      <c r="CY801" s="85"/>
      <c r="CZ801" s="85"/>
      <c r="DA801" s="85"/>
      <c r="DB801" s="85"/>
      <c r="DC801" s="85"/>
      <c r="DD801" s="85"/>
      <c r="DE801" s="85"/>
    </row>
    <row r="802" spans="1:109" x14ac:dyDescent="0.2">
      <c r="A802" s="85"/>
      <c r="B802" s="85"/>
      <c r="C802" s="85"/>
      <c r="D802" s="85"/>
      <c r="E802" s="86"/>
      <c r="F802" s="85"/>
      <c r="G802" s="87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8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x14ac:dyDescent="0.2">
      <c r="A803" s="85"/>
      <c r="B803" s="85"/>
      <c r="C803" s="85"/>
      <c r="D803" s="85"/>
      <c r="E803" s="86"/>
      <c r="F803" s="85"/>
      <c r="G803" s="87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8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  <c r="CM803" s="85"/>
      <c r="CN803" s="85"/>
      <c r="CO803" s="85"/>
      <c r="CP803" s="85"/>
      <c r="CQ803" s="85"/>
      <c r="CR803" s="85"/>
      <c r="CS803" s="85"/>
      <c r="CT803" s="85"/>
      <c r="CU803" s="85"/>
      <c r="CV803" s="85"/>
      <c r="CW803" s="85"/>
      <c r="CX803" s="85"/>
      <c r="CY803" s="85"/>
      <c r="CZ803" s="85"/>
      <c r="DA803" s="85"/>
      <c r="DB803" s="85"/>
      <c r="DC803" s="85"/>
      <c r="DD803" s="85"/>
      <c r="DE803" s="85"/>
    </row>
    <row r="804" spans="1:109" x14ac:dyDescent="0.2">
      <c r="A804" s="85"/>
      <c r="B804" s="85"/>
      <c r="C804" s="85"/>
      <c r="D804" s="85"/>
      <c r="E804" s="86"/>
      <c r="F804" s="85"/>
      <c r="G804" s="87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8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x14ac:dyDescent="0.2">
      <c r="A805" s="85"/>
      <c r="B805" s="85"/>
      <c r="C805" s="85"/>
      <c r="D805" s="85"/>
      <c r="E805" s="86"/>
      <c r="F805" s="85"/>
      <c r="G805" s="87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8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  <c r="CM805" s="85"/>
      <c r="CN805" s="85"/>
      <c r="CO805" s="85"/>
      <c r="CP805" s="85"/>
      <c r="CQ805" s="85"/>
      <c r="CR805" s="85"/>
      <c r="CS805" s="85"/>
      <c r="CT805" s="85"/>
      <c r="CU805" s="85"/>
      <c r="CV805" s="85"/>
      <c r="CW805" s="85"/>
      <c r="CX805" s="85"/>
      <c r="CY805" s="85"/>
      <c r="CZ805" s="85"/>
      <c r="DA805" s="85"/>
      <c r="DB805" s="85"/>
      <c r="DC805" s="85"/>
      <c r="DD805" s="85"/>
      <c r="DE805" s="85"/>
    </row>
    <row r="806" spans="1:109" x14ac:dyDescent="0.2">
      <c r="A806" s="85"/>
      <c r="B806" s="85"/>
      <c r="C806" s="85"/>
      <c r="D806" s="85"/>
      <c r="E806" s="86"/>
      <c r="F806" s="85"/>
      <c r="G806" s="87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8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x14ac:dyDescent="0.2">
      <c r="A807" s="85"/>
      <c r="B807" s="85"/>
      <c r="C807" s="85"/>
      <c r="D807" s="85"/>
      <c r="E807" s="86"/>
      <c r="F807" s="85"/>
      <c r="G807" s="87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8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  <c r="CM807" s="85"/>
      <c r="CN807" s="85"/>
      <c r="CO807" s="85"/>
      <c r="CP807" s="85"/>
      <c r="CQ807" s="85"/>
      <c r="CR807" s="85"/>
      <c r="CS807" s="85"/>
      <c r="CT807" s="85"/>
      <c r="CU807" s="85"/>
      <c r="CV807" s="85"/>
      <c r="CW807" s="85"/>
      <c r="CX807" s="85"/>
      <c r="CY807" s="85"/>
      <c r="CZ807" s="85"/>
      <c r="DA807" s="85"/>
      <c r="DB807" s="85"/>
      <c r="DC807" s="85"/>
      <c r="DD807" s="85"/>
      <c r="DE807" s="85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  <row r="1663" spans="1:109" x14ac:dyDescent="0.2">
      <c r="A1663" s="85"/>
      <c r="B1663" s="85"/>
      <c r="C1663" s="85"/>
      <c r="D1663" s="85"/>
      <c r="E1663" s="86"/>
      <c r="F1663" s="85"/>
      <c r="G1663" s="87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85"/>
      <c r="AI1663" s="85"/>
      <c r="AJ1663" s="85"/>
      <c r="AK1663" s="85"/>
      <c r="AL1663" s="85"/>
      <c r="AM1663" s="85"/>
      <c r="AN1663" s="85"/>
      <c r="AO1663" s="85"/>
      <c r="AP1663" s="85"/>
      <c r="AQ1663" s="85"/>
      <c r="AR1663" s="85"/>
      <c r="AS1663" s="85"/>
      <c r="AT1663" s="85"/>
      <c r="AU1663" s="85"/>
      <c r="AV1663" s="85"/>
      <c r="AW1663" s="85"/>
      <c r="AX1663" s="85"/>
      <c r="AY1663" s="85"/>
      <c r="AZ1663" s="85"/>
      <c r="BA1663" s="85"/>
      <c r="BB1663" s="85"/>
      <c r="BC1663" s="85"/>
      <c r="BD1663" s="85"/>
      <c r="BE1663" s="85"/>
      <c r="BF1663" s="88"/>
      <c r="BG1663" s="85"/>
      <c r="BH1663" s="85"/>
      <c r="BI1663" s="85"/>
      <c r="BJ1663" s="85"/>
      <c r="BK1663" s="85"/>
      <c r="BL1663" s="85"/>
      <c r="BM1663" s="85"/>
      <c r="BN1663" s="85"/>
      <c r="BO1663" s="85"/>
      <c r="BP1663" s="85"/>
      <c r="BQ1663" s="85"/>
      <c r="BR1663" s="85"/>
      <c r="BS1663" s="85"/>
      <c r="BT1663" s="85"/>
      <c r="BU1663" s="85"/>
      <c r="BV1663" s="85"/>
      <c r="BW1663" s="85"/>
      <c r="BX1663" s="85"/>
      <c r="BY1663" s="85"/>
      <c r="BZ1663" s="85"/>
      <c r="CA1663" s="85"/>
      <c r="CB1663" s="85"/>
      <c r="CC1663" s="85"/>
      <c r="CD1663" s="85"/>
      <c r="CE1663" s="85"/>
      <c r="CF1663" s="85"/>
      <c r="CG1663" s="85"/>
      <c r="CH1663" s="85"/>
      <c r="CI1663" s="85"/>
      <c r="CJ1663" s="85"/>
      <c r="CK1663" s="85"/>
      <c r="CL1663" s="85"/>
      <c r="CM1663" s="85"/>
      <c r="CN1663" s="85"/>
      <c r="CO1663" s="85"/>
      <c r="CP1663" s="85"/>
      <c r="CQ1663" s="85"/>
      <c r="CR1663" s="85"/>
      <c r="CS1663" s="85"/>
      <c r="CT1663" s="85"/>
      <c r="CU1663" s="85"/>
      <c r="CV1663" s="85"/>
      <c r="CW1663" s="85"/>
      <c r="CX1663" s="85"/>
      <c r="CY1663" s="85"/>
      <c r="CZ1663" s="85"/>
      <c r="DA1663" s="85"/>
      <c r="DB1663" s="85"/>
      <c r="DC1663" s="85"/>
      <c r="DD1663" s="85"/>
      <c r="DE1663" s="85"/>
    </row>
    <row r="1664" spans="1:109" x14ac:dyDescent="0.2">
      <c r="A1664" s="85"/>
      <c r="B1664" s="85"/>
      <c r="C1664" s="85"/>
      <c r="D1664" s="85"/>
      <c r="E1664" s="86"/>
      <c r="F1664" s="85"/>
      <c r="G1664" s="87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85"/>
      <c r="AI1664" s="85"/>
      <c r="AJ1664" s="85"/>
      <c r="AK1664" s="85"/>
      <c r="AL1664" s="85"/>
      <c r="AM1664" s="85"/>
      <c r="AN1664" s="85"/>
      <c r="AO1664" s="85"/>
      <c r="AP1664" s="85"/>
      <c r="AQ1664" s="85"/>
      <c r="AR1664" s="85"/>
      <c r="AS1664" s="85"/>
      <c r="AT1664" s="85"/>
      <c r="AU1664" s="85"/>
      <c r="AV1664" s="85"/>
      <c r="AW1664" s="85"/>
      <c r="AX1664" s="85"/>
      <c r="AY1664" s="85"/>
      <c r="AZ1664" s="85"/>
      <c r="BA1664" s="85"/>
      <c r="BB1664" s="85"/>
      <c r="BC1664" s="85"/>
      <c r="BD1664" s="85"/>
      <c r="BE1664" s="85"/>
      <c r="BF1664" s="88"/>
      <c r="BG1664" s="85"/>
      <c r="BH1664" s="85"/>
      <c r="BI1664" s="85"/>
      <c r="BJ1664" s="85"/>
      <c r="BK1664" s="85"/>
      <c r="BL1664" s="85"/>
      <c r="BM1664" s="85"/>
      <c r="BN1664" s="85"/>
      <c r="BO1664" s="85"/>
      <c r="BP1664" s="85"/>
      <c r="BQ1664" s="85"/>
      <c r="BR1664" s="85"/>
      <c r="BS1664" s="85"/>
      <c r="BT1664" s="85"/>
      <c r="BU1664" s="85"/>
      <c r="BV1664" s="85"/>
      <c r="BW1664" s="85"/>
      <c r="BX1664" s="85"/>
      <c r="BY1664" s="85"/>
      <c r="BZ1664" s="85"/>
      <c r="CA1664" s="85"/>
      <c r="CB1664" s="85"/>
      <c r="CC1664" s="85"/>
      <c r="CD1664" s="85"/>
      <c r="CE1664" s="85"/>
      <c r="CF1664" s="85"/>
      <c r="CG1664" s="85"/>
      <c r="CH1664" s="85"/>
      <c r="CI1664" s="85"/>
      <c r="CJ1664" s="85"/>
      <c r="CK1664" s="85"/>
      <c r="CL1664" s="85"/>
      <c r="CM1664" s="85"/>
      <c r="CN1664" s="85"/>
      <c r="CO1664" s="85"/>
      <c r="CP1664" s="85"/>
      <c r="CQ1664" s="85"/>
      <c r="CR1664" s="85"/>
      <c r="CS1664" s="85"/>
      <c r="CT1664" s="85"/>
      <c r="CU1664" s="85"/>
      <c r="CV1664" s="85"/>
      <c r="CW1664" s="85"/>
      <c r="CX1664" s="85"/>
      <c r="CY1664" s="85"/>
      <c r="CZ1664" s="85"/>
      <c r="DA1664" s="85"/>
      <c r="DB1664" s="85"/>
      <c r="DC1664" s="85"/>
      <c r="DD1664" s="85"/>
      <c r="DE1664" s="85"/>
    </row>
    <row r="1665" spans="1:109" x14ac:dyDescent="0.2">
      <c r="A1665" s="85"/>
      <c r="B1665" s="85"/>
      <c r="C1665" s="85"/>
      <c r="D1665" s="85"/>
      <c r="E1665" s="86"/>
      <c r="F1665" s="85"/>
      <c r="G1665" s="87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85"/>
      <c r="AI1665" s="85"/>
      <c r="AJ1665" s="85"/>
      <c r="AK1665" s="85"/>
      <c r="AL1665" s="85"/>
      <c r="AM1665" s="85"/>
      <c r="AN1665" s="85"/>
      <c r="AO1665" s="85"/>
      <c r="AP1665" s="85"/>
      <c r="AQ1665" s="85"/>
      <c r="AR1665" s="85"/>
      <c r="AS1665" s="85"/>
      <c r="AT1665" s="85"/>
      <c r="AU1665" s="85"/>
      <c r="AV1665" s="85"/>
      <c r="AW1665" s="85"/>
      <c r="AX1665" s="85"/>
      <c r="AY1665" s="85"/>
      <c r="AZ1665" s="85"/>
      <c r="BA1665" s="85"/>
      <c r="BB1665" s="85"/>
      <c r="BC1665" s="85"/>
      <c r="BD1665" s="85"/>
      <c r="BE1665" s="85"/>
      <c r="BF1665" s="88"/>
      <c r="BG1665" s="85"/>
      <c r="BH1665" s="85"/>
      <c r="BI1665" s="85"/>
      <c r="BJ1665" s="85"/>
      <c r="BK1665" s="85"/>
      <c r="BL1665" s="85"/>
      <c r="BM1665" s="85"/>
      <c r="BN1665" s="85"/>
      <c r="BO1665" s="85"/>
      <c r="BP1665" s="85"/>
      <c r="BQ1665" s="85"/>
      <c r="BR1665" s="85"/>
      <c r="BS1665" s="85"/>
      <c r="BT1665" s="85"/>
      <c r="BU1665" s="85"/>
      <c r="BV1665" s="85"/>
      <c r="BW1665" s="85"/>
      <c r="BX1665" s="85"/>
      <c r="BY1665" s="85"/>
      <c r="BZ1665" s="85"/>
      <c r="CA1665" s="85"/>
      <c r="CB1665" s="85"/>
      <c r="CC1665" s="85"/>
      <c r="CD1665" s="85"/>
      <c r="CE1665" s="85"/>
      <c r="CF1665" s="85"/>
      <c r="CG1665" s="85"/>
      <c r="CH1665" s="85"/>
      <c r="CI1665" s="85"/>
      <c r="CJ1665" s="85"/>
      <c r="CK1665" s="85"/>
      <c r="CL1665" s="85"/>
      <c r="CM1665" s="85"/>
      <c r="CN1665" s="85"/>
      <c r="CO1665" s="85"/>
      <c r="CP1665" s="85"/>
      <c r="CQ1665" s="85"/>
      <c r="CR1665" s="85"/>
      <c r="CS1665" s="85"/>
      <c r="CT1665" s="85"/>
      <c r="CU1665" s="85"/>
      <c r="CV1665" s="85"/>
      <c r="CW1665" s="85"/>
      <c r="CX1665" s="85"/>
      <c r="CY1665" s="85"/>
      <c r="CZ1665" s="85"/>
      <c r="DA1665" s="85"/>
      <c r="DB1665" s="85"/>
      <c r="DC1665" s="85"/>
      <c r="DD1665" s="85"/>
      <c r="DE1665" s="85"/>
    </row>
    <row r="1666" spans="1:109" x14ac:dyDescent="0.2">
      <c r="A1666" s="85"/>
      <c r="B1666" s="85"/>
      <c r="C1666" s="85"/>
      <c r="D1666" s="85"/>
      <c r="E1666" s="86"/>
      <c r="F1666" s="85"/>
      <c r="G1666" s="87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85"/>
      <c r="AI1666" s="85"/>
      <c r="AJ1666" s="85"/>
      <c r="AK1666" s="85"/>
      <c r="AL1666" s="85"/>
      <c r="AM1666" s="85"/>
      <c r="AN1666" s="85"/>
      <c r="AO1666" s="85"/>
      <c r="AP1666" s="85"/>
      <c r="AQ1666" s="85"/>
      <c r="AR1666" s="85"/>
      <c r="AS1666" s="85"/>
      <c r="AT1666" s="85"/>
      <c r="AU1666" s="85"/>
      <c r="AV1666" s="85"/>
      <c r="AW1666" s="85"/>
      <c r="AX1666" s="85"/>
      <c r="AY1666" s="85"/>
      <c r="AZ1666" s="85"/>
      <c r="BA1666" s="85"/>
      <c r="BB1666" s="85"/>
      <c r="BC1666" s="85"/>
      <c r="BD1666" s="85"/>
      <c r="BE1666" s="85"/>
      <c r="BF1666" s="88"/>
      <c r="BG1666" s="85"/>
      <c r="BH1666" s="85"/>
      <c r="BI1666" s="85"/>
      <c r="BJ1666" s="85"/>
      <c r="BK1666" s="85"/>
      <c r="BL1666" s="85"/>
      <c r="BM1666" s="85"/>
      <c r="BN1666" s="85"/>
      <c r="BO1666" s="85"/>
      <c r="BP1666" s="85"/>
      <c r="BQ1666" s="85"/>
      <c r="BR1666" s="85"/>
      <c r="BS1666" s="85"/>
      <c r="BT1666" s="85"/>
      <c r="BU1666" s="85"/>
      <c r="BV1666" s="85"/>
      <c r="BW1666" s="85"/>
      <c r="BX1666" s="85"/>
      <c r="BY1666" s="85"/>
      <c r="BZ1666" s="85"/>
      <c r="CA1666" s="85"/>
      <c r="CB1666" s="85"/>
      <c r="CC1666" s="85"/>
      <c r="CD1666" s="85"/>
      <c r="CE1666" s="85"/>
      <c r="CF1666" s="85"/>
      <c r="CG1666" s="85"/>
      <c r="CH1666" s="85"/>
      <c r="CI1666" s="85"/>
      <c r="CJ1666" s="85"/>
      <c r="CK1666" s="85"/>
      <c r="CL1666" s="85"/>
      <c r="CM1666" s="85"/>
      <c r="CN1666" s="85"/>
      <c r="CO1666" s="85"/>
      <c r="CP1666" s="85"/>
      <c r="CQ1666" s="85"/>
      <c r="CR1666" s="85"/>
      <c r="CS1666" s="85"/>
      <c r="CT1666" s="85"/>
      <c r="CU1666" s="85"/>
      <c r="CV1666" s="85"/>
      <c r="CW1666" s="85"/>
      <c r="CX1666" s="85"/>
      <c r="CY1666" s="85"/>
      <c r="CZ1666" s="85"/>
      <c r="DA1666" s="85"/>
      <c r="DB1666" s="85"/>
      <c r="DC1666" s="85"/>
      <c r="DD1666" s="85"/>
      <c r="DE1666" s="85"/>
    </row>
    <row r="1667" spans="1:109" x14ac:dyDescent="0.2">
      <c r="A1667" s="85"/>
      <c r="B1667" s="85"/>
      <c r="C1667" s="85"/>
      <c r="D1667" s="85"/>
      <c r="E1667" s="86"/>
      <c r="F1667" s="85"/>
      <c r="G1667" s="87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85"/>
      <c r="AI1667" s="85"/>
      <c r="AJ1667" s="85"/>
      <c r="AK1667" s="85"/>
      <c r="AL1667" s="85"/>
      <c r="AM1667" s="85"/>
      <c r="AN1667" s="85"/>
      <c r="AO1667" s="85"/>
      <c r="AP1667" s="85"/>
      <c r="AQ1667" s="85"/>
      <c r="AR1667" s="85"/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8"/>
      <c r="BG1667" s="85"/>
      <c r="BH1667" s="85"/>
      <c r="BI1667" s="85"/>
      <c r="BJ1667" s="85"/>
      <c r="BK1667" s="85"/>
      <c r="BL1667" s="85"/>
      <c r="BM1667" s="85"/>
      <c r="BN1667" s="85"/>
      <c r="BO1667" s="85"/>
      <c r="BP1667" s="85"/>
      <c r="BQ1667" s="85"/>
      <c r="BR1667" s="85"/>
      <c r="BS1667" s="85"/>
      <c r="BT1667" s="85"/>
      <c r="BU1667" s="85"/>
      <c r="BV1667" s="85"/>
      <c r="BW1667" s="85"/>
      <c r="BX1667" s="85"/>
      <c r="BY1667" s="85"/>
      <c r="BZ1667" s="85"/>
      <c r="CA1667" s="85"/>
      <c r="CB1667" s="85"/>
      <c r="CC1667" s="85"/>
      <c r="CD1667" s="85"/>
      <c r="CE1667" s="85"/>
      <c r="CF1667" s="85"/>
      <c r="CG1667" s="85"/>
      <c r="CH1667" s="85"/>
      <c r="CI1667" s="85"/>
      <c r="CJ1667" s="85"/>
      <c r="CK1667" s="85"/>
      <c r="CL1667" s="85"/>
      <c r="CM1667" s="85"/>
      <c r="CN1667" s="85"/>
      <c r="CO1667" s="85"/>
      <c r="CP1667" s="85"/>
      <c r="CQ1667" s="85"/>
      <c r="CR1667" s="85"/>
      <c r="CS1667" s="85"/>
      <c r="CT1667" s="85"/>
      <c r="CU1667" s="85"/>
      <c r="CV1667" s="85"/>
      <c r="CW1667" s="85"/>
      <c r="CX1667" s="85"/>
      <c r="CY1667" s="85"/>
      <c r="CZ1667" s="85"/>
      <c r="DA1667" s="85"/>
      <c r="DB1667" s="85"/>
      <c r="DC1667" s="85"/>
      <c r="DD1667" s="85"/>
      <c r="DE1667" s="85"/>
    </row>
    <row r="1668" spans="1:109" x14ac:dyDescent="0.2">
      <c r="A1668" s="85"/>
      <c r="B1668" s="85"/>
      <c r="C1668" s="85"/>
      <c r="D1668" s="85"/>
      <c r="E1668" s="86"/>
      <c r="F1668" s="85"/>
      <c r="G1668" s="87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85"/>
      <c r="AI1668" s="85"/>
      <c r="AJ1668" s="85"/>
      <c r="AK1668" s="85"/>
      <c r="AL1668" s="85"/>
      <c r="AM1668" s="85"/>
      <c r="AN1668" s="85"/>
      <c r="AO1668" s="85"/>
      <c r="AP1668" s="85"/>
      <c r="AQ1668" s="85"/>
      <c r="AR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8"/>
      <c r="BG1668" s="85"/>
      <c r="BH1668" s="85"/>
      <c r="BI1668" s="85"/>
      <c r="BJ1668" s="85"/>
      <c r="BK1668" s="85"/>
      <c r="BL1668" s="85"/>
      <c r="BM1668" s="85"/>
      <c r="BN1668" s="85"/>
      <c r="BO1668" s="85"/>
      <c r="BP1668" s="85"/>
      <c r="BQ1668" s="85"/>
      <c r="BR1668" s="85"/>
      <c r="BS1668" s="85"/>
      <c r="BT1668" s="85"/>
      <c r="BU1668" s="85"/>
      <c r="BV1668" s="85"/>
      <c r="BW1668" s="85"/>
      <c r="BX1668" s="85"/>
      <c r="BY1668" s="85"/>
      <c r="BZ1668" s="85"/>
      <c r="CA1668" s="85"/>
      <c r="CB1668" s="85"/>
      <c r="CC1668" s="85"/>
      <c r="CD1668" s="85"/>
      <c r="CE1668" s="85"/>
      <c r="CF1668" s="85"/>
      <c r="CG1668" s="85"/>
      <c r="CH1668" s="85"/>
      <c r="CI1668" s="85"/>
      <c r="CJ1668" s="85"/>
      <c r="CK1668" s="85"/>
      <c r="CL1668" s="85"/>
      <c r="CM1668" s="85"/>
      <c r="CN1668" s="85"/>
      <c r="CO1668" s="85"/>
      <c r="CP1668" s="85"/>
      <c r="CQ1668" s="85"/>
      <c r="CR1668" s="85"/>
      <c r="CS1668" s="85"/>
      <c r="CT1668" s="85"/>
      <c r="CU1668" s="85"/>
      <c r="CV1668" s="85"/>
      <c r="CW1668" s="85"/>
      <c r="CX1668" s="85"/>
      <c r="CY1668" s="85"/>
      <c r="CZ1668" s="85"/>
      <c r="DA1668" s="85"/>
      <c r="DB1668" s="85"/>
      <c r="DC1668" s="85"/>
      <c r="DD1668" s="85"/>
      <c r="DE1668" s="85"/>
    </row>
    <row r="1669" spans="1:109" x14ac:dyDescent="0.2">
      <c r="A1669" s="85"/>
      <c r="B1669" s="85"/>
      <c r="C1669" s="85"/>
      <c r="D1669" s="85"/>
      <c r="E1669" s="86"/>
      <c r="F1669" s="85"/>
      <c r="G1669" s="87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85"/>
      <c r="AI1669" s="85"/>
      <c r="AJ1669" s="85"/>
      <c r="AK1669" s="85"/>
      <c r="AL1669" s="85"/>
      <c r="AM1669" s="85"/>
      <c r="AN1669" s="85"/>
      <c r="AO1669" s="85"/>
      <c r="AP1669" s="85"/>
      <c r="AQ1669" s="85"/>
      <c r="AR1669" s="85"/>
      <c r="AS1669" s="85"/>
      <c r="AT1669" s="85"/>
      <c r="AU1669" s="85"/>
      <c r="AV1669" s="85"/>
      <c r="AW1669" s="85"/>
      <c r="AX1669" s="85"/>
      <c r="AY1669" s="85"/>
      <c r="AZ1669" s="85"/>
      <c r="BA1669" s="85"/>
      <c r="BB1669" s="85"/>
      <c r="BC1669" s="85"/>
      <c r="BD1669" s="85"/>
      <c r="BE1669" s="85"/>
      <c r="BF1669" s="88"/>
      <c r="BG1669" s="85"/>
      <c r="BH1669" s="85"/>
      <c r="BI1669" s="85"/>
      <c r="BJ1669" s="85"/>
      <c r="BK1669" s="85"/>
      <c r="BL1669" s="85"/>
      <c r="BM1669" s="85"/>
      <c r="BN1669" s="85"/>
      <c r="BO1669" s="85"/>
      <c r="BP1669" s="85"/>
      <c r="BQ1669" s="85"/>
      <c r="BR1669" s="85"/>
      <c r="BS1669" s="85"/>
      <c r="BT1669" s="85"/>
      <c r="BU1669" s="85"/>
      <c r="BV1669" s="85"/>
      <c r="BW1669" s="85"/>
      <c r="BX1669" s="85"/>
      <c r="BY1669" s="85"/>
      <c r="BZ1669" s="85"/>
      <c r="CA1669" s="85"/>
      <c r="CB1669" s="85"/>
      <c r="CC1669" s="85"/>
      <c r="CD1669" s="85"/>
      <c r="CE1669" s="85"/>
      <c r="CF1669" s="85"/>
      <c r="CG1669" s="85"/>
      <c r="CH1669" s="85"/>
      <c r="CI1669" s="85"/>
      <c r="CJ1669" s="85"/>
      <c r="CK1669" s="85"/>
      <c r="CL1669" s="85"/>
      <c r="CM1669" s="85"/>
      <c r="CN1669" s="85"/>
      <c r="CO1669" s="85"/>
      <c r="CP1669" s="85"/>
      <c r="CQ1669" s="85"/>
      <c r="CR1669" s="85"/>
      <c r="CS1669" s="85"/>
      <c r="CT1669" s="85"/>
      <c r="CU1669" s="85"/>
      <c r="CV1669" s="85"/>
      <c r="CW1669" s="85"/>
      <c r="CX1669" s="85"/>
      <c r="CY1669" s="85"/>
      <c r="CZ1669" s="85"/>
      <c r="DA1669" s="85"/>
      <c r="DB1669" s="85"/>
      <c r="DC1669" s="85"/>
      <c r="DD1669" s="85"/>
      <c r="DE1669" s="85"/>
    </row>
    <row r="1670" spans="1:109" x14ac:dyDescent="0.2">
      <c r="A1670" s="85"/>
      <c r="B1670" s="85"/>
      <c r="C1670" s="85"/>
      <c r="D1670" s="85"/>
      <c r="E1670" s="86"/>
      <c r="F1670" s="85"/>
      <c r="G1670" s="87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85"/>
      <c r="AI1670" s="85"/>
      <c r="AJ1670" s="85"/>
      <c r="AK1670" s="85"/>
      <c r="AL1670" s="85"/>
      <c r="AM1670" s="85"/>
      <c r="AN1670" s="85"/>
      <c r="AO1670" s="85"/>
      <c r="AP1670" s="85"/>
      <c r="AQ1670" s="85"/>
      <c r="AR1670" s="85"/>
      <c r="AS1670" s="85"/>
      <c r="AT1670" s="85"/>
      <c r="AU1670" s="85"/>
      <c r="AV1670" s="85"/>
      <c r="AW1670" s="85"/>
      <c r="AX1670" s="85"/>
      <c r="AY1670" s="85"/>
      <c r="AZ1670" s="85"/>
      <c r="BA1670" s="85"/>
      <c r="BB1670" s="85"/>
      <c r="BC1670" s="85"/>
      <c r="BD1670" s="85"/>
      <c r="BE1670" s="85"/>
      <c r="BF1670" s="88"/>
      <c r="BG1670" s="85"/>
      <c r="BH1670" s="85"/>
      <c r="BI1670" s="85"/>
      <c r="BJ1670" s="85"/>
      <c r="BK1670" s="85"/>
      <c r="BL1670" s="85"/>
      <c r="BM1670" s="85"/>
      <c r="BN1670" s="85"/>
      <c r="BO1670" s="85"/>
      <c r="BP1670" s="85"/>
      <c r="BQ1670" s="85"/>
      <c r="BR1670" s="85"/>
      <c r="BS1670" s="85"/>
      <c r="BT1670" s="85"/>
      <c r="BU1670" s="85"/>
      <c r="BV1670" s="85"/>
      <c r="BW1670" s="85"/>
      <c r="BX1670" s="85"/>
      <c r="BY1670" s="85"/>
      <c r="BZ1670" s="85"/>
      <c r="CA1670" s="85"/>
      <c r="CB1670" s="85"/>
      <c r="CC1670" s="85"/>
      <c r="CD1670" s="85"/>
      <c r="CE1670" s="85"/>
      <c r="CF1670" s="85"/>
      <c r="CG1670" s="85"/>
      <c r="CH1670" s="85"/>
      <c r="CI1670" s="85"/>
      <c r="CJ1670" s="85"/>
      <c r="CK1670" s="85"/>
      <c r="CL1670" s="85"/>
      <c r="CM1670" s="85"/>
      <c r="CN1670" s="85"/>
      <c r="CO1670" s="85"/>
      <c r="CP1670" s="85"/>
      <c r="CQ1670" s="85"/>
      <c r="CR1670" s="85"/>
      <c r="CS1670" s="85"/>
      <c r="CT1670" s="85"/>
      <c r="CU1670" s="85"/>
      <c r="CV1670" s="85"/>
      <c r="CW1670" s="85"/>
      <c r="CX1670" s="85"/>
      <c r="CY1670" s="85"/>
      <c r="CZ1670" s="85"/>
      <c r="DA1670" s="85"/>
      <c r="DB1670" s="85"/>
      <c r="DC1670" s="85"/>
      <c r="DD1670" s="85"/>
      <c r="DE1670" s="85"/>
    </row>
    <row r="1671" spans="1:109" x14ac:dyDescent="0.2">
      <c r="A1671" s="85"/>
      <c r="B1671" s="85"/>
      <c r="C1671" s="85"/>
      <c r="D1671" s="85"/>
      <c r="E1671" s="86"/>
      <c r="F1671" s="85"/>
      <c r="G1671" s="87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85"/>
      <c r="AI1671" s="85"/>
      <c r="AJ1671" s="85"/>
      <c r="AK1671" s="85"/>
      <c r="AL1671" s="85"/>
      <c r="AM1671" s="85"/>
      <c r="AN1671" s="85"/>
      <c r="AO1671" s="85"/>
      <c r="AP1671" s="85"/>
      <c r="AQ1671" s="85"/>
      <c r="AR1671" s="85"/>
      <c r="AS1671" s="85"/>
      <c r="AT1671" s="85"/>
      <c r="AU1671" s="85"/>
      <c r="AV1671" s="85"/>
      <c r="AW1671" s="85"/>
      <c r="AX1671" s="85"/>
      <c r="AY1671" s="85"/>
      <c r="AZ1671" s="85"/>
      <c r="BA1671" s="85"/>
      <c r="BB1671" s="85"/>
      <c r="BC1671" s="85"/>
      <c r="BD1671" s="85"/>
      <c r="BE1671" s="85"/>
      <c r="BF1671" s="88"/>
      <c r="BG1671" s="85"/>
      <c r="BH1671" s="85"/>
      <c r="BI1671" s="85"/>
      <c r="BJ1671" s="85"/>
      <c r="BK1671" s="85"/>
      <c r="BL1671" s="85"/>
      <c r="BM1671" s="85"/>
      <c r="BN1671" s="85"/>
      <c r="BO1671" s="85"/>
      <c r="BP1671" s="85"/>
      <c r="BQ1671" s="85"/>
      <c r="BR1671" s="85"/>
      <c r="BS1671" s="85"/>
      <c r="BT1671" s="85"/>
      <c r="BU1671" s="85"/>
      <c r="BV1671" s="85"/>
      <c r="BW1671" s="85"/>
      <c r="BX1671" s="85"/>
      <c r="BY1671" s="85"/>
      <c r="BZ1671" s="85"/>
      <c r="CA1671" s="85"/>
      <c r="CB1671" s="85"/>
      <c r="CC1671" s="85"/>
      <c r="CD1671" s="85"/>
      <c r="CE1671" s="85"/>
      <c r="CF1671" s="85"/>
      <c r="CG1671" s="85"/>
      <c r="CH1671" s="85"/>
      <c r="CI1671" s="85"/>
      <c r="CJ1671" s="85"/>
      <c r="CK1671" s="85"/>
      <c r="CL1671" s="85"/>
      <c r="CM1671" s="85"/>
      <c r="CN1671" s="85"/>
      <c r="CO1671" s="85"/>
      <c r="CP1671" s="85"/>
      <c r="CQ1671" s="85"/>
      <c r="CR1671" s="85"/>
      <c r="CS1671" s="85"/>
      <c r="CT1671" s="85"/>
      <c r="CU1671" s="85"/>
      <c r="CV1671" s="85"/>
      <c r="CW1671" s="85"/>
      <c r="CX1671" s="85"/>
      <c r="CY1671" s="85"/>
      <c r="CZ1671" s="85"/>
      <c r="DA1671" s="85"/>
      <c r="DB1671" s="85"/>
      <c r="DC1671" s="85"/>
      <c r="DD1671" s="85"/>
      <c r="DE1671" s="85"/>
    </row>
    <row r="1672" spans="1:109" x14ac:dyDescent="0.2">
      <c r="A1672" s="85"/>
      <c r="B1672" s="85"/>
      <c r="C1672" s="85"/>
      <c r="D1672" s="85"/>
      <c r="E1672" s="86"/>
      <c r="F1672" s="85"/>
      <c r="G1672" s="87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85"/>
      <c r="AI1672" s="85"/>
      <c r="AJ1672" s="85"/>
      <c r="AK1672" s="85"/>
      <c r="AL1672" s="85"/>
      <c r="AM1672" s="85"/>
      <c r="AN1672" s="85"/>
      <c r="AO1672" s="85"/>
      <c r="AP1672" s="85"/>
      <c r="AQ1672" s="85"/>
      <c r="AR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8"/>
      <c r="BG1672" s="85"/>
      <c r="BH1672" s="85"/>
      <c r="BI1672" s="85"/>
      <c r="BJ1672" s="85"/>
      <c r="BK1672" s="85"/>
      <c r="BL1672" s="85"/>
      <c r="BM1672" s="85"/>
      <c r="BN1672" s="85"/>
      <c r="BO1672" s="85"/>
      <c r="BP1672" s="85"/>
      <c r="BQ1672" s="85"/>
      <c r="BR1672" s="85"/>
      <c r="BS1672" s="85"/>
      <c r="BT1672" s="85"/>
      <c r="BU1672" s="85"/>
      <c r="BV1672" s="85"/>
      <c r="BW1672" s="85"/>
      <c r="BX1672" s="85"/>
      <c r="BY1672" s="85"/>
      <c r="BZ1672" s="85"/>
      <c r="CA1672" s="85"/>
      <c r="CB1672" s="85"/>
      <c r="CC1672" s="85"/>
      <c r="CD1672" s="85"/>
      <c r="CE1672" s="85"/>
      <c r="CF1672" s="85"/>
      <c r="CG1672" s="85"/>
      <c r="CH1672" s="85"/>
      <c r="CI1672" s="85"/>
      <c r="CJ1672" s="85"/>
      <c r="CK1672" s="85"/>
      <c r="CL1672" s="85"/>
      <c r="CM1672" s="85"/>
      <c r="CN1672" s="85"/>
      <c r="CO1672" s="85"/>
      <c r="CP1672" s="85"/>
      <c r="CQ1672" s="85"/>
      <c r="CR1672" s="85"/>
      <c r="CS1672" s="85"/>
      <c r="CT1672" s="85"/>
      <c r="CU1672" s="85"/>
      <c r="CV1672" s="85"/>
      <c r="CW1672" s="85"/>
      <c r="CX1672" s="85"/>
      <c r="CY1672" s="85"/>
      <c r="CZ1672" s="85"/>
      <c r="DA1672" s="85"/>
      <c r="DB1672" s="85"/>
      <c r="DC1672" s="85"/>
      <c r="DD1672" s="85"/>
      <c r="DE1672" s="85"/>
    </row>
    <row r="1673" spans="1:109" x14ac:dyDescent="0.2">
      <c r="A1673" s="85"/>
      <c r="B1673" s="85"/>
      <c r="C1673" s="85"/>
      <c r="D1673" s="85"/>
      <c r="E1673" s="86"/>
      <c r="F1673" s="85"/>
      <c r="G1673" s="87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85"/>
      <c r="AI1673" s="85"/>
      <c r="AJ1673" s="85"/>
      <c r="AK1673" s="85"/>
      <c r="AL1673" s="85"/>
      <c r="AM1673" s="85"/>
      <c r="AN1673" s="85"/>
      <c r="AO1673" s="85"/>
      <c r="AP1673" s="85"/>
      <c r="AQ1673" s="85"/>
      <c r="AR1673" s="85"/>
      <c r="AS1673" s="85"/>
      <c r="AT1673" s="85"/>
      <c r="AU1673" s="85"/>
      <c r="AV1673" s="85"/>
      <c r="AW1673" s="85"/>
      <c r="AX1673" s="85"/>
      <c r="AY1673" s="85"/>
      <c r="AZ1673" s="85"/>
      <c r="BA1673" s="85"/>
      <c r="BB1673" s="85"/>
      <c r="BC1673" s="85"/>
      <c r="BD1673" s="85"/>
      <c r="BE1673" s="85"/>
      <c r="BF1673" s="88"/>
      <c r="BG1673" s="85"/>
      <c r="BH1673" s="85"/>
      <c r="BI1673" s="85"/>
      <c r="BJ1673" s="85"/>
      <c r="BK1673" s="85"/>
      <c r="BL1673" s="85"/>
      <c r="BM1673" s="85"/>
      <c r="BN1673" s="85"/>
      <c r="BO1673" s="85"/>
      <c r="BP1673" s="85"/>
      <c r="BQ1673" s="85"/>
      <c r="BR1673" s="85"/>
      <c r="BS1673" s="85"/>
      <c r="BT1673" s="85"/>
      <c r="BU1673" s="85"/>
      <c r="BV1673" s="85"/>
      <c r="BW1673" s="85"/>
      <c r="BX1673" s="85"/>
      <c r="BY1673" s="85"/>
      <c r="BZ1673" s="85"/>
      <c r="CA1673" s="85"/>
      <c r="CB1673" s="85"/>
      <c r="CC1673" s="85"/>
      <c r="CD1673" s="85"/>
      <c r="CE1673" s="85"/>
      <c r="CF1673" s="85"/>
      <c r="CG1673" s="85"/>
      <c r="CH1673" s="85"/>
      <c r="CI1673" s="85"/>
      <c r="CJ1673" s="85"/>
      <c r="CK1673" s="85"/>
      <c r="CL1673" s="85"/>
      <c r="CM1673" s="85"/>
      <c r="CN1673" s="85"/>
      <c r="CO1673" s="85"/>
      <c r="CP1673" s="85"/>
      <c r="CQ1673" s="85"/>
      <c r="CR1673" s="85"/>
      <c r="CS1673" s="85"/>
      <c r="CT1673" s="85"/>
      <c r="CU1673" s="85"/>
      <c r="CV1673" s="85"/>
      <c r="CW1673" s="85"/>
      <c r="CX1673" s="85"/>
      <c r="CY1673" s="85"/>
      <c r="CZ1673" s="85"/>
      <c r="DA1673" s="85"/>
      <c r="DB1673" s="85"/>
      <c r="DC1673" s="85"/>
      <c r="DD1673" s="85"/>
      <c r="DE1673" s="85"/>
    </row>
    <row r="1674" spans="1:109" x14ac:dyDescent="0.2">
      <c r="A1674" s="85"/>
      <c r="B1674" s="85"/>
      <c r="C1674" s="85"/>
      <c r="D1674" s="85"/>
      <c r="E1674" s="86"/>
      <c r="F1674" s="85"/>
      <c r="G1674" s="87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85"/>
      <c r="AI1674" s="85"/>
      <c r="AJ1674" s="85"/>
      <c r="AK1674" s="85"/>
      <c r="AL1674" s="85"/>
      <c r="AM1674" s="85"/>
      <c r="AN1674" s="85"/>
      <c r="AO1674" s="85"/>
      <c r="AP1674" s="85"/>
      <c r="AQ1674" s="85"/>
      <c r="AR1674" s="85"/>
      <c r="AS1674" s="85"/>
      <c r="AT1674" s="85"/>
      <c r="AU1674" s="85"/>
      <c r="AV1674" s="85"/>
      <c r="AW1674" s="85"/>
      <c r="AX1674" s="85"/>
      <c r="AY1674" s="85"/>
      <c r="AZ1674" s="85"/>
      <c r="BA1674" s="85"/>
      <c r="BB1674" s="85"/>
      <c r="BC1674" s="85"/>
      <c r="BD1674" s="85"/>
      <c r="BE1674" s="85"/>
      <c r="BF1674" s="88"/>
      <c r="BG1674" s="85"/>
      <c r="BH1674" s="85"/>
      <c r="BI1674" s="85"/>
      <c r="BJ1674" s="85"/>
      <c r="BK1674" s="85"/>
      <c r="BL1674" s="85"/>
      <c r="BM1674" s="85"/>
      <c r="BN1674" s="85"/>
      <c r="BO1674" s="85"/>
      <c r="BP1674" s="85"/>
      <c r="BQ1674" s="85"/>
      <c r="BR1674" s="85"/>
      <c r="BS1674" s="85"/>
      <c r="BT1674" s="85"/>
      <c r="BU1674" s="85"/>
      <c r="BV1674" s="85"/>
      <c r="BW1674" s="85"/>
      <c r="BX1674" s="85"/>
      <c r="BY1674" s="85"/>
      <c r="BZ1674" s="85"/>
      <c r="CA1674" s="85"/>
      <c r="CB1674" s="85"/>
      <c r="CC1674" s="85"/>
      <c r="CD1674" s="85"/>
      <c r="CE1674" s="85"/>
      <c r="CF1674" s="85"/>
      <c r="CG1674" s="85"/>
      <c r="CH1674" s="85"/>
      <c r="CI1674" s="85"/>
      <c r="CJ1674" s="85"/>
      <c r="CK1674" s="85"/>
      <c r="CL1674" s="85"/>
      <c r="CM1674" s="85"/>
      <c r="CN1674" s="85"/>
      <c r="CO1674" s="85"/>
      <c r="CP1674" s="85"/>
      <c r="CQ1674" s="85"/>
      <c r="CR1674" s="85"/>
      <c r="CS1674" s="85"/>
      <c r="CT1674" s="85"/>
      <c r="CU1674" s="85"/>
      <c r="CV1674" s="85"/>
      <c r="CW1674" s="85"/>
      <c r="CX1674" s="85"/>
      <c r="CY1674" s="85"/>
      <c r="CZ1674" s="85"/>
      <c r="DA1674" s="85"/>
      <c r="DB1674" s="85"/>
      <c r="DC1674" s="85"/>
      <c r="DD1674" s="85"/>
      <c r="DE1674" s="85"/>
    </row>
    <row r="1675" spans="1:109" x14ac:dyDescent="0.2">
      <c r="A1675" s="85"/>
      <c r="B1675" s="85"/>
      <c r="C1675" s="85"/>
      <c r="D1675" s="85"/>
      <c r="E1675" s="86"/>
      <c r="F1675" s="85"/>
      <c r="G1675" s="87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85"/>
      <c r="AI1675" s="85"/>
      <c r="AJ1675" s="85"/>
      <c r="AK1675" s="85"/>
      <c r="AL1675" s="85"/>
      <c r="AM1675" s="85"/>
      <c r="AN1675" s="85"/>
      <c r="AO1675" s="85"/>
      <c r="AP1675" s="85"/>
      <c r="AQ1675" s="85"/>
      <c r="AR1675" s="85"/>
      <c r="AS1675" s="85"/>
      <c r="AT1675" s="85"/>
      <c r="AU1675" s="85"/>
      <c r="AV1675" s="85"/>
      <c r="AW1675" s="85"/>
      <c r="AX1675" s="85"/>
      <c r="AY1675" s="85"/>
      <c r="AZ1675" s="85"/>
      <c r="BA1675" s="85"/>
      <c r="BB1675" s="85"/>
      <c r="BC1675" s="85"/>
      <c r="BD1675" s="85"/>
      <c r="BE1675" s="85"/>
      <c r="BF1675" s="88"/>
      <c r="BG1675" s="85"/>
      <c r="BH1675" s="85"/>
      <c r="BI1675" s="85"/>
      <c r="BJ1675" s="85"/>
      <c r="BK1675" s="85"/>
      <c r="BL1675" s="85"/>
      <c r="BM1675" s="85"/>
      <c r="BN1675" s="85"/>
      <c r="BO1675" s="85"/>
      <c r="BP1675" s="85"/>
      <c r="BQ1675" s="85"/>
      <c r="BR1675" s="85"/>
      <c r="BS1675" s="85"/>
      <c r="BT1675" s="85"/>
      <c r="BU1675" s="85"/>
      <c r="BV1675" s="85"/>
      <c r="BW1675" s="85"/>
      <c r="BX1675" s="85"/>
      <c r="BY1675" s="85"/>
      <c r="BZ1675" s="85"/>
      <c r="CA1675" s="85"/>
      <c r="CB1675" s="85"/>
      <c r="CC1675" s="85"/>
      <c r="CD1675" s="85"/>
      <c r="CE1675" s="85"/>
      <c r="CF1675" s="85"/>
      <c r="CG1675" s="85"/>
      <c r="CH1675" s="85"/>
      <c r="CI1675" s="85"/>
      <c r="CJ1675" s="85"/>
      <c r="CK1675" s="85"/>
      <c r="CL1675" s="85"/>
      <c r="CM1675" s="85"/>
      <c r="CN1675" s="85"/>
      <c r="CO1675" s="85"/>
      <c r="CP1675" s="85"/>
      <c r="CQ1675" s="85"/>
      <c r="CR1675" s="85"/>
      <c r="CS1675" s="85"/>
      <c r="CT1675" s="85"/>
      <c r="CU1675" s="85"/>
      <c r="CV1675" s="85"/>
      <c r="CW1675" s="85"/>
      <c r="CX1675" s="85"/>
      <c r="CY1675" s="85"/>
      <c r="CZ1675" s="85"/>
      <c r="DA1675" s="85"/>
      <c r="DB1675" s="85"/>
      <c r="DC1675" s="85"/>
      <c r="DD1675" s="85"/>
      <c r="DE1675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Y677"/>
  <sheetViews>
    <sheetView workbookViewId="0">
      <pane ySplit="3" topLeftCell="A648" activePane="bottomLeft" state="frozenSplit"/>
      <selection pane="bottomLeft" activeCell="A667" sqref="A667:XFD677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1.85546875" style="99" bestFit="1" customWidth="1"/>
    <col min="4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2.5703125" style="8" bestFit="1" customWidth="1"/>
    <col min="11" max="11" width="13" style="77" bestFit="1" customWidth="1"/>
    <col min="12" max="12" width="11.42578125" style="77"/>
    <col min="13" max="13" width="14.42578125" style="99" bestFit="1" customWidth="1"/>
    <col min="14" max="14" width="11.42578125" style="99"/>
    <col min="15" max="15" width="13.5703125" style="99" bestFit="1" customWidth="1"/>
    <col min="16" max="16" width="11.42578125" style="99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72" t="s">
        <v>72</v>
      </c>
      <c r="N1" s="170" t="s">
        <v>4</v>
      </c>
      <c r="O1" s="172" t="s">
        <v>83</v>
      </c>
      <c r="P1" s="170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191</v>
      </c>
      <c r="D2" s="81" t="s">
        <v>33</v>
      </c>
      <c r="E2" s="81" t="s">
        <v>36</v>
      </c>
      <c r="F2" s="81" t="s">
        <v>37</v>
      </c>
      <c r="G2" s="81" t="s">
        <v>84</v>
      </c>
      <c r="H2" s="81" t="s">
        <v>85</v>
      </c>
      <c r="I2" s="105" t="s">
        <v>84</v>
      </c>
      <c r="J2" s="105" t="s">
        <v>37</v>
      </c>
      <c r="K2" s="102" t="s">
        <v>39</v>
      </c>
      <c r="L2" s="102" t="s">
        <v>50</v>
      </c>
      <c r="M2" s="173" t="s">
        <v>40</v>
      </c>
      <c r="N2" s="171" t="s">
        <v>40</v>
      </c>
      <c r="O2" s="173" t="s">
        <v>86</v>
      </c>
      <c r="P2" s="171" t="s">
        <v>40</v>
      </c>
      <c r="Q2" s="102" t="s">
        <v>39</v>
      </c>
      <c r="R2" s="102" t="s">
        <v>50</v>
      </c>
      <c r="S2" s="82" t="s">
        <v>12</v>
      </c>
    </row>
    <row r="9" spans="1:19" s="157" customFormat="1" x14ac:dyDescent="0.2">
      <c r="A9" s="157">
        <f>Input!A9</f>
        <v>7953</v>
      </c>
      <c r="B9" s="157" t="str">
        <f>Input!B9</f>
        <v>Hu1-13</v>
      </c>
      <c r="C9" s="158">
        <f>Calc!O9*1000</f>
        <v>13708.259181891837</v>
      </c>
      <c r="D9" s="158">
        <f>Calc!P9*1000</f>
        <v>0.78932615517514382</v>
      </c>
      <c r="E9" s="158">
        <f>Calc!X9</f>
        <v>0.87276110844688348</v>
      </c>
      <c r="F9" s="158">
        <f>Calc!Y9</f>
        <v>3.2490406462471794E-3</v>
      </c>
      <c r="G9" s="158">
        <f>Calc!AN9</f>
        <v>0.99311947988292115</v>
      </c>
      <c r="H9" s="158">
        <f>Calc!AO9</f>
        <v>3.3987066244708045E-3</v>
      </c>
      <c r="I9" s="159">
        <f>Calc!AH9</f>
        <v>47663.970239715913</v>
      </c>
      <c r="J9" s="159">
        <f>Calc!AI9</f>
        <v>241.00775828665428</v>
      </c>
      <c r="K9" s="160">
        <f>Calc!AJ9</f>
        <v>-1.2794798731040613</v>
      </c>
      <c r="L9" s="160">
        <f>Calc!AK9</f>
        <v>0.90686947237001236</v>
      </c>
      <c r="M9" s="158">
        <f>Calc!AP9</f>
        <v>576.87639999999999</v>
      </c>
      <c r="N9" s="158" t="e">
        <f>Calc!AQ9</f>
        <v>#VALUE!</v>
      </c>
      <c r="O9" s="158">
        <f>Calc!AW9</f>
        <v>576.87469999999996</v>
      </c>
      <c r="P9" s="158">
        <f>Calc!AX9</f>
        <v>216.9972963765</v>
      </c>
      <c r="Q9" s="160">
        <f>Calc!BB9</f>
        <v>-6.5330545832031106</v>
      </c>
      <c r="R9" s="160">
        <f>Calc!BC9</f>
        <v>6.1233404839476764</v>
      </c>
      <c r="S9" s="157">
        <f>Input!E9</f>
        <v>0</v>
      </c>
    </row>
    <row r="10" spans="1:19" x14ac:dyDescent="0.2">
      <c r="A10" s="1">
        <f>Input!A10</f>
        <v>8159</v>
      </c>
      <c r="B10" s="1" t="str">
        <f>Input!B10</f>
        <v>M1-5-1899</v>
      </c>
      <c r="C10" s="99">
        <f>Calc!O10*1000</f>
        <v>2004.6093557683466</v>
      </c>
      <c r="D10" s="99">
        <f>Calc!P10*1000</f>
        <v>9.0968118149753349E-2</v>
      </c>
      <c r="E10" s="99">
        <f>Calc!X10</f>
        <v>13.696341387263741</v>
      </c>
      <c r="F10" s="99">
        <f>Calc!Y10</f>
        <v>3.6551056223676659E-2</v>
      </c>
      <c r="G10" s="99">
        <f>Calc!AN10</f>
        <v>0.16674939599006891</v>
      </c>
      <c r="H10" s="5">
        <f>Calc!AO10</f>
        <v>6.3158459402495382E-4</v>
      </c>
      <c r="I10" s="8">
        <f>Calc!AH10</f>
        <v>74.061540767099856</v>
      </c>
      <c r="J10" s="8">
        <f>Calc!AI10</f>
        <v>0.34313662249043336</v>
      </c>
      <c r="K10" s="77">
        <f>Calc!AJ10</f>
        <v>-102.5927121968363</v>
      </c>
      <c r="L10" s="77">
        <f>Calc!AK10</f>
        <v>0.58815142909111218</v>
      </c>
      <c r="M10" s="99">
        <f>Calc!AP10</f>
        <v>22.536999999999999</v>
      </c>
      <c r="N10" s="99">
        <f>Calc!AQ10</f>
        <v>9.4799999999999995E-2</v>
      </c>
      <c r="O10" s="99">
        <f>Calc!AW10</f>
        <v>22.331199999999999</v>
      </c>
      <c r="P10" s="99">
        <f>Calc!AX10</f>
        <v>0.1494986915</v>
      </c>
      <c r="Q10" s="77">
        <f>Calc!BB10</f>
        <v>-109.27652208071595</v>
      </c>
      <c r="R10" s="77">
        <f>Calc!BC10</f>
        <v>0.62816810048584404</v>
      </c>
      <c r="S10" s="1">
        <f>Input!E10</f>
        <v>1899</v>
      </c>
    </row>
    <row r="11" spans="1:19" s="157" customFormat="1" x14ac:dyDescent="0.2">
      <c r="A11" s="157">
        <f>Input!A11</f>
        <v>7953</v>
      </c>
      <c r="B11" s="157" t="str">
        <f>Input!B11</f>
        <v>Hu1-13</v>
      </c>
      <c r="C11" s="158">
        <f>Calc!O11*1000</f>
        <v>13708.259181891837</v>
      </c>
      <c r="D11" s="158">
        <f>Calc!P11*1000</f>
        <v>0.78932615517514382</v>
      </c>
      <c r="E11" s="158">
        <f>Calc!X11</f>
        <v>0.87276110844688348</v>
      </c>
      <c r="F11" s="158">
        <f>Calc!Y11</f>
        <v>3.2490406462471794E-3</v>
      </c>
      <c r="G11" s="158">
        <f>Calc!AN11</f>
        <v>0.99311947988292115</v>
      </c>
      <c r="H11" s="158">
        <f>Calc!AO11</f>
        <v>3.3987066244708045E-3</v>
      </c>
      <c r="I11" s="159">
        <f>Calc!AH11</f>
        <v>47663.970239715913</v>
      </c>
      <c r="J11" s="159">
        <f>Calc!AI11</f>
        <v>241.00775828665428</v>
      </c>
      <c r="K11" s="160">
        <f>Calc!AJ11</f>
        <v>-1.2794798731040613</v>
      </c>
      <c r="L11" s="160">
        <f>Calc!AK11</f>
        <v>0.90686947237001236</v>
      </c>
      <c r="M11" s="158">
        <f>Calc!AP11</f>
        <v>576.87639999999999</v>
      </c>
      <c r="N11" s="158" t="e">
        <f>Calc!AQ11</f>
        <v>#VALUE!</v>
      </c>
      <c r="O11" s="158">
        <f>Calc!AW11</f>
        <v>576.87469999999996</v>
      </c>
      <c r="P11" s="158">
        <f>Calc!AX11</f>
        <v>217.43364206250001</v>
      </c>
      <c r="Q11" s="160">
        <f>Calc!BB11</f>
        <v>-6.5330545832031106</v>
      </c>
      <c r="R11" s="160">
        <f>Calc!BC11</f>
        <v>6.1286153944959114</v>
      </c>
      <c r="S11" s="157">
        <f>Input!E11</f>
        <v>0</v>
      </c>
    </row>
    <row r="12" spans="1:19" x14ac:dyDescent="0.2">
      <c r="A12" s="56"/>
      <c r="B12" s="56"/>
      <c r="C12" s="106"/>
      <c r="D12" s="106"/>
      <c r="E12" s="106"/>
      <c r="F12" s="106"/>
      <c r="G12" s="106"/>
      <c r="H12" s="70"/>
      <c r="I12" s="72"/>
      <c r="J12" s="72"/>
      <c r="K12" s="107"/>
      <c r="L12" s="107"/>
      <c r="M12" s="106"/>
      <c r="N12" s="106"/>
      <c r="O12" s="106"/>
      <c r="P12" s="106"/>
      <c r="Q12" s="107"/>
      <c r="R12" s="107"/>
      <c r="S12" s="56"/>
    </row>
    <row r="13" spans="1:19" s="157" customFormat="1" x14ac:dyDescent="0.2">
      <c r="A13" s="157">
        <f>Input!A13</f>
        <v>7953</v>
      </c>
      <c r="B13" s="157" t="str">
        <f>Input!B13</f>
        <v>Hu1-13</v>
      </c>
      <c r="C13" s="158">
        <f>Calc!O13*1000</f>
        <v>13704.257557108705</v>
      </c>
      <c r="D13" s="158">
        <f>Calc!P13*1000</f>
        <v>1.6391715352881062</v>
      </c>
      <c r="E13" s="158">
        <f>Calc!X13</f>
        <v>0.92230897001668499</v>
      </c>
      <c r="F13" s="158">
        <f>Calc!Y13</f>
        <v>1.0788817768432707E-2</v>
      </c>
      <c r="G13" s="158">
        <f>Calc!AN13</f>
        <v>0.99436757015795962</v>
      </c>
      <c r="H13" s="158">
        <f>Calc!AO13</f>
        <v>4.3615517211611247E-3</v>
      </c>
      <c r="I13" s="159">
        <f>Calc!AH13</f>
        <v>45146.888461774492</v>
      </c>
      <c r="J13" s="159">
        <f>Calc!AI13</f>
        <v>563.99144785975341</v>
      </c>
      <c r="K13" s="160">
        <f>Calc!AJ13</f>
        <v>1.2568572741311623</v>
      </c>
      <c r="L13" s="160">
        <f>Calc!AK13</f>
        <v>4.692187122339126</v>
      </c>
      <c r="M13" s="158">
        <f>Calc!AP13</f>
        <v>535.91390000000001</v>
      </c>
      <c r="N13" s="158" t="e">
        <f>Calc!AQ13</f>
        <v>#VALUE!</v>
      </c>
      <c r="O13" s="158">
        <f>Calc!AW13</f>
        <v>535.91219999999998</v>
      </c>
      <c r="P13" s="158">
        <f>Calc!AX13</f>
        <v>222.25070929840001</v>
      </c>
      <c r="Q13" s="160">
        <f>Calc!BB13</f>
        <v>5.7159643843428123</v>
      </c>
      <c r="R13" s="160">
        <f>Calc!BC13</f>
        <v>21.639188111923474</v>
      </c>
      <c r="S13" s="157">
        <f>Input!E13</f>
        <v>0</v>
      </c>
    </row>
    <row r="14" spans="1:19" x14ac:dyDescent="0.2">
      <c r="A14" s="1">
        <f>Input!A14</f>
        <v>8161</v>
      </c>
      <c r="B14" s="1" t="str">
        <f>Input!B14</f>
        <v>KTH1-22</v>
      </c>
      <c r="C14" s="99">
        <f>Calc!O14*1000</f>
        <v>92.453809123191022</v>
      </c>
      <c r="D14" s="99">
        <f>Calc!P14*1000</f>
        <v>8.3070556998638672E-3</v>
      </c>
      <c r="E14" s="99">
        <f>Calc!X14</f>
        <v>2.753966508528289E-2</v>
      </c>
      <c r="F14" s="99">
        <f>Calc!Y14</f>
        <v>9.1868782104360965E-5</v>
      </c>
      <c r="G14" s="99">
        <f>Calc!AN14</f>
        <v>5.0061494695365048E-2</v>
      </c>
      <c r="H14" s="5">
        <f>Calc!AO14</f>
        <v>4.1106121664869795E-4</v>
      </c>
      <c r="I14" s="8">
        <f>Calc!AH14</f>
        <v>509.61438822957791</v>
      </c>
      <c r="J14" s="8">
        <f>Calc!AI14</f>
        <v>4.5164184457246783</v>
      </c>
      <c r="K14" s="77">
        <f>Calc!AJ14</f>
        <v>495.92339748747992</v>
      </c>
      <c r="L14" s="77">
        <f>Calc!AK14</f>
        <v>2.9852405761392253</v>
      </c>
      <c r="M14" s="99">
        <f>Calc!AP14</f>
        <v>3.7103000000000002</v>
      </c>
      <c r="N14" s="99">
        <f>Calc!AQ14</f>
        <v>3.1699999999999999E-2</v>
      </c>
      <c r="O14" s="99">
        <f>Calc!AW14</f>
        <v>3.7050000000000001</v>
      </c>
      <c r="P14" s="99">
        <f>Calc!AX14</f>
        <v>3.2748431600000003E-2</v>
      </c>
      <c r="Q14" s="77">
        <f>Calc!BB14</f>
        <v>501.14371475515651</v>
      </c>
      <c r="R14" s="77">
        <f>Calc!BC14</f>
        <v>3.0170211704089587</v>
      </c>
      <c r="S14" s="1">
        <f>Input!E14</f>
        <v>2.2000000000000002</v>
      </c>
    </row>
    <row r="15" spans="1:19" s="157" customFormat="1" x14ac:dyDescent="0.2">
      <c r="A15" s="157">
        <f>Input!A15</f>
        <v>7953</v>
      </c>
      <c r="B15" s="157" t="str">
        <f>Input!B15</f>
        <v>Hu1-13</v>
      </c>
      <c r="C15" s="158">
        <f>Calc!O15*1000</f>
        <v>13708.768755567051</v>
      </c>
      <c r="D15" s="158">
        <f>Calc!P15*1000</f>
        <v>13.546652744033645</v>
      </c>
      <c r="E15" s="158">
        <f>Calc!X15</f>
        <v>1.0294203301343685</v>
      </c>
      <c r="F15" s="158">
        <f>Calc!Y15</f>
        <v>2.2894561568390519E-2</v>
      </c>
      <c r="G15" s="158">
        <f>Calc!AN15</f>
        <v>0.99035549950994661</v>
      </c>
      <c r="H15" s="158">
        <f>Calc!AO15</f>
        <v>6.4769074490716892E-3</v>
      </c>
      <c r="I15" s="159">
        <f>Calc!AH15</f>
        <v>40299.403657843555</v>
      </c>
      <c r="J15" s="159">
        <f>Calc!AI15</f>
        <v>933.36710150815816</v>
      </c>
      <c r="K15" s="160">
        <f>Calc!AJ15</f>
        <v>-1.1640005860585889</v>
      </c>
      <c r="L15" s="160">
        <f>Calc!AK15</f>
        <v>5.9470064259195334</v>
      </c>
      <c r="M15" s="158">
        <f>Calc!AP15</f>
        <v>526.9579</v>
      </c>
      <c r="N15" s="158" t="e">
        <f>Calc!AQ15</f>
        <v>#VALUE!</v>
      </c>
      <c r="O15" s="158">
        <f>Calc!AW15</f>
        <v>526.95590000000004</v>
      </c>
      <c r="P15" s="158">
        <f>Calc!AX15</f>
        <v>240.99340138470001</v>
      </c>
      <c r="Q15" s="160">
        <f>Calc!BB15</f>
        <v>-5.1613507214744265</v>
      </c>
      <c r="R15" s="160">
        <f>Calc!BC15</f>
        <v>26.60320767239871</v>
      </c>
      <c r="S15" s="157">
        <f>Input!E15</f>
        <v>0</v>
      </c>
    </row>
    <row r="16" spans="1:19" x14ac:dyDescent="0.2">
      <c r="A16" s="1">
        <f>Input!A16</f>
        <v>8162</v>
      </c>
      <c r="B16" s="1" t="str">
        <f>Input!B16</f>
        <v>KTH1-77</v>
      </c>
      <c r="C16" s="99">
        <f>Calc!O16*1000</f>
        <v>87.743616231393958</v>
      </c>
      <c r="D16" s="99">
        <f>Calc!P16*1000</f>
        <v>7.8761270019777237E-3</v>
      </c>
      <c r="E16" s="99">
        <f>Calc!X16</f>
        <v>0.30282437733374834</v>
      </c>
      <c r="F16" s="99">
        <f>Calc!Y16</f>
        <v>7.4729958457578653E-4</v>
      </c>
      <c r="G16" s="99">
        <f>Calc!AN16</f>
        <v>8.6202140731720112E-2</v>
      </c>
      <c r="H16" s="5">
        <f>Calc!AO16</f>
        <v>5.3698092725222254E-4</v>
      </c>
      <c r="I16" s="8">
        <f>Calc!AH16</f>
        <v>75.70323664156362</v>
      </c>
      <c r="J16" s="8">
        <f>Calc!AI16</f>
        <v>0.50719059797163601</v>
      </c>
      <c r="K16" s="77">
        <f>Calc!AJ16</f>
        <v>589.49732518681628</v>
      </c>
      <c r="L16" s="77">
        <f>Calc!AK16</f>
        <v>3.9794739984517093</v>
      </c>
      <c r="M16" s="99">
        <f>Calc!AP16</f>
        <v>6.0689000000000002</v>
      </c>
      <c r="N16" s="99">
        <f>Calc!AQ16</f>
        <v>4.4400000000000002E-2</v>
      </c>
      <c r="O16" s="99">
        <f>Calc!AW16</f>
        <v>6.0110999999999999</v>
      </c>
      <c r="P16" s="99">
        <f>Calc!AX16</f>
        <v>5.2410296100000003E-2</v>
      </c>
      <c r="Q16" s="77">
        <f>Calc!BB16</f>
        <v>599.59795431323971</v>
      </c>
      <c r="R16" s="77">
        <f>Calc!BC16</f>
        <v>4.0486338591379667</v>
      </c>
      <c r="S16" s="1">
        <f>Input!E16</f>
        <v>7.7</v>
      </c>
    </row>
    <row r="17" spans="1:19" s="157" customFormat="1" x14ac:dyDescent="0.2">
      <c r="A17" s="157">
        <f>Input!A17</f>
        <v>7953</v>
      </c>
      <c r="B17" s="157" t="str">
        <f>Input!B17</f>
        <v>Hu1-13</v>
      </c>
      <c r="C17" s="158">
        <f>Calc!O17*1000</f>
        <v>13707.140969313654</v>
      </c>
      <c r="D17" s="158">
        <f>Calc!P17*1000</f>
        <v>1.2146258747183973</v>
      </c>
      <c r="E17" s="158">
        <f>Calc!X17</f>
        <v>0.89108702807772722</v>
      </c>
      <c r="F17" s="158">
        <f>Calc!Y17</f>
        <v>7.1113704032352218E-3</v>
      </c>
      <c r="G17" s="158">
        <f>Calc!AN17</f>
        <v>0.99345371749343381</v>
      </c>
      <c r="H17" s="158">
        <f>Calc!AO17</f>
        <v>4.6435645051094415E-3</v>
      </c>
      <c r="I17" s="159">
        <f>Calc!AH17</f>
        <v>46695.624636971377</v>
      </c>
      <c r="J17" s="159">
        <f>Calc!AI17</f>
        <v>431.85054118444867</v>
      </c>
      <c r="K17" s="160">
        <f>Calc!AJ17</f>
        <v>0.42222926646751091</v>
      </c>
      <c r="L17" s="160">
        <f>Calc!AK17</f>
        <v>2.94774584231003</v>
      </c>
      <c r="M17" s="158">
        <f>Calc!AP17</f>
        <v>539.70650000000001</v>
      </c>
      <c r="N17" s="158" t="e">
        <f>Calc!AQ17</f>
        <v>#VALUE!</v>
      </c>
      <c r="O17" s="158">
        <f>Calc!AW17</f>
        <v>539.7047</v>
      </c>
      <c r="P17" s="158">
        <f>Calc!AX17</f>
        <v>206.00557199389999</v>
      </c>
      <c r="Q17" s="160">
        <f>Calc!BB17</f>
        <v>1.940917048127712</v>
      </c>
      <c r="R17" s="160">
        <f>Calc!BC17</f>
        <v>13.597333726810687</v>
      </c>
      <c r="S17" s="157">
        <f>Input!E17</f>
        <v>0</v>
      </c>
    </row>
    <row r="18" spans="1:19" x14ac:dyDescent="0.2">
      <c r="A18" s="1">
        <f>Input!A18</f>
        <v>8163</v>
      </c>
      <c r="B18" s="1" t="str">
        <f>Input!B18</f>
        <v>ETH2   S11</v>
      </c>
      <c r="C18" s="99">
        <f>Calc!O18*1000</f>
        <v>368.97337519604122</v>
      </c>
      <c r="D18" s="99">
        <f>Calc!P18*1000</f>
        <v>0.18993114509452319</v>
      </c>
      <c r="E18" s="99">
        <f>Calc!X18</f>
        <v>0.61266649709675536</v>
      </c>
      <c r="F18" s="99">
        <f>Calc!Y18</f>
        <v>1.3222170967037128E-3</v>
      </c>
      <c r="G18" s="99">
        <f>Calc!AN18</f>
        <v>1.4266991386765433</v>
      </c>
      <c r="H18" s="5">
        <f>Calc!AO18</f>
        <v>3.6528458967211705E-3</v>
      </c>
      <c r="I18" s="8">
        <f>Calc!AH18</f>
        <v>2608.2710882125866</v>
      </c>
      <c r="J18" s="8">
        <f>Calc!AI18</f>
        <v>8.6301673278688344</v>
      </c>
      <c r="K18" s="77">
        <f>Calc!AJ18</f>
        <v>332.65215236962842</v>
      </c>
      <c r="L18" s="77">
        <f>Calc!AK18</f>
        <v>1.7457464928784843</v>
      </c>
      <c r="M18" s="99">
        <f>Calc!AP18</f>
        <v>421.46499999999997</v>
      </c>
      <c r="N18" s="99">
        <f>Calc!AQ18</f>
        <v>11.394</v>
      </c>
      <c r="O18" s="99">
        <f>Calc!AW18</f>
        <v>421.44380000000001</v>
      </c>
      <c r="P18" s="99">
        <f>Calc!AX18</f>
        <v>10.2965942433</v>
      </c>
      <c r="Q18" s="77">
        <f>Calc!BB18</f>
        <v>1094.6872318982648</v>
      </c>
      <c r="R18" s="77">
        <f>Calc!BC18</f>
        <v>32.370638320606972</v>
      </c>
      <c r="S18" s="1">
        <f>Input!E18</f>
        <v>9.3000000000000007</v>
      </c>
    </row>
    <row r="19" spans="1:19" s="157" customFormat="1" x14ac:dyDescent="0.2">
      <c r="A19" s="157">
        <f>Input!A19</f>
        <v>7953</v>
      </c>
      <c r="B19" s="157" t="str">
        <f>Input!B19</f>
        <v>Hu1-13</v>
      </c>
      <c r="C19" s="158">
        <f>Calc!O19*1000</f>
        <v>13707.140969313654</v>
      </c>
      <c r="D19" s="158">
        <f>Calc!P19*1000</f>
        <v>1.2146258747183973</v>
      </c>
      <c r="E19" s="158">
        <f>Calc!X19</f>
        <v>0.89108702807772722</v>
      </c>
      <c r="F19" s="158">
        <f>Calc!Y19</f>
        <v>7.1113704032352218E-3</v>
      </c>
      <c r="G19" s="158">
        <f>Calc!AN19</f>
        <v>0.99345371749343381</v>
      </c>
      <c r="H19" s="158">
        <f>Calc!AO19</f>
        <v>4.6435645051094415E-3</v>
      </c>
      <c r="I19" s="159">
        <f>Calc!AH19</f>
        <v>46695.624636971377</v>
      </c>
      <c r="J19" s="159">
        <f>Calc!AI19</f>
        <v>431.85054118444867</v>
      </c>
      <c r="K19" s="160">
        <f>Calc!AJ19</f>
        <v>0.42222926646751091</v>
      </c>
      <c r="L19" s="160">
        <f>Calc!AK19</f>
        <v>2.94774584231003</v>
      </c>
      <c r="M19" s="158">
        <f>Calc!AP19</f>
        <v>539.70650000000001</v>
      </c>
      <c r="N19" s="158" t="e">
        <f>Calc!AQ19</f>
        <v>#VALUE!</v>
      </c>
      <c r="O19" s="158">
        <f>Calc!AW19</f>
        <v>539.7047</v>
      </c>
      <c r="P19" s="158">
        <f>Calc!AX19</f>
        <v>217.44832414769999</v>
      </c>
      <c r="Q19" s="160">
        <f>Calc!BB19</f>
        <v>1.940917048127712</v>
      </c>
      <c r="R19" s="160">
        <f>Calc!BC19</f>
        <v>13.602694380331824</v>
      </c>
      <c r="S19" s="157">
        <f>Input!E19</f>
        <v>0</v>
      </c>
    </row>
    <row r="20" spans="1:19" x14ac:dyDescent="0.2">
      <c r="A20" s="56"/>
      <c r="B20" s="56"/>
      <c r="C20" s="106"/>
      <c r="D20" s="106"/>
      <c r="E20" s="106"/>
      <c r="F20" s="106"/>
      <c r="G20" s="106"/>
      <c r="H20" s="70"/>
      <c r="I20" s="72"/>
      <c r="J20" s="72"/>
      <c r="K20" s="107"/>
      <c r="L20" s="107"/>
      <c r="M20" s="106"/>
      <c r="N20" s="106"/>
      <c r="O20" s="106"/>
      <c r="P20" s="106"/>
      <c r="Q20" s="107"/>
      <c r="R20" s="107"/>
      <c r="S20" s="56"/>
    </row>
    <row r="21" spans="1:19" s="157" customFormat="1" x14ac:dyDescent="0.2">
      <c r="A21" s="157">
        <f>Input!A21</f>
        <v>7953</v>
      </c>
      <c r="B21" s="157" t="str">
        <f>Input!B21</f>
        <v>Hu1-13</v>
      </c>
      <c r="C21" s="158">
        <f>Calc!O21*1000</f>
        <v>13710.476989791792</v>
      </c>
      <c r="D21" s="158">
        <f>Calc!P21*1000</f>
        <v>1.0283892769541461</v>
      </c>
      <c r="E21" s="158">
        <f>Calc!X21</f>
        <v>0.89342946360645714</v>
      </c>
      <c r="F21" s="158">
        <f>Calc!Y21</f>
        <v>7.1693465731666496E-3</v>
      </c>
      <c r="G21" s="158">
        <f>Calc!AN21</f>
        <v>0.99581642150312588</v>
      </c>
      <c r="H21" s="158">
        <f>Calc!AO21</f>
        <v>5.2463713179579799E-3</v>
      </c>
      <c r="I21" s="159">
        <f>Calc!AH21</f>
        <v>46695.321474290358</v>
      </c>
      <c r="J21" s="159">
        <f>Calc!AI21</f>
        <v>448.23503556813097</v>
      </c>
      <c r="K21" s="160">
        <f>Calc!AJ21</f>
        <v>-0.12103056475576413</v>
      </c>
      <c r="L21" s="160">
        <f>Calc!AK21</f>
        <v>2.3733004579408239</v>
      </c>
      <c r="M21" s="158">
        <f>Calc!AP21</f>
        <v>602.59429999999998</v>
      </c>
      <c r="N21" s="158" t="e">
        <f>Calc!AQ21</f>
        <v>#VALUE!</v>
      </c>
      <c r="O21" s="158">
        <f>Calc!AW21</f>
        <v>602.59249999999997</v>
      </c>
      <c r="P21" s="158">
        <f>Calc!AX21</f>
        <v>279.92406492139997</v>
      </c>
      <c r="Q21" s="160">
        <f>Calc!BB21</f>
        <v>-0.6645767007388127</v>
      </c>
      <c r="R21" s="160">
        <f>Calc!BC21</f>
        <v>13.042353285046191</v>
      </c>
      <c r="S21" s="157">
        <f>Input!E21</f>
        <v>0</v>
      </c>
    </row>
    <row r="22" spans="1:19" x14ac:dyDescent="0.2">
      <c r="A22" s="1">
        <f>Input!A22</f>
        <v>8164</v>
      </c>
      <c r="B22" s="1" t="str">
        <f>Input!B22</f>
        <v>Zoolithenhöhle Ara2</v>
      </c>
      <c r="C22" s="99">
        <f>Calc!O22*1000</f>
        <v>218.9207338871384</v>
      </c>
      <c r="D22" s="99">
        <f>Calc!P22*1000</f>
        <v>2.3031761243392367E-2</v>
      </c>
      <c r="E22" s="99">
        <f>Calc!X22</f>
        <v>71.245031036312966</v>
      </c>
      <c r="F22" s="99">
        <f>Calc!Y22</f>
        <v>0.17702099858506373</v>
      </c>
      <c r="G22" s="99">
        <f>Calc!AN22</f>
        <v>1.0154560925417011</v>
      </c>
      <c r="H22" s="5">
        <f>Calc!AO22</f>
        <v>3.5668660853050227E-3</v>
      </c>
      <c r="I22" s="8">
        <f>Calc!AH22</f>
        <v>9.4921465713684743</v>
      </c>
      <c r="J22" s="8">
        <f>Calc!AI22</f>
        <v>4.0828088182604208E-2</v>
      </c>
      <c r="K22" s="77">
        <f>Calc!AJ22</f>
        <v>45.122283617238025</v>
      </c>
      <c r="L22" s="77">
        <f>Calc!AK22</f>
        <v>3.3249021670822163</v>
      </c>
      <c r="M22" s="99">
        <f>Calc!AP22</f>
        <v>344.97269999999997</v>
      </c>
      <c r="N22" s="99">
        <f>Calc!AQ22</f>
        <v>13.7247</v>
      </c>
      <c r="O22" s="99">
        <f>Calc!AW22</f>
        <v>336.88</v>
      </c>
      <c r="P22" s="99">
        <f>Calc!AX22</f>
        <v>13.8593216911</v>
      </c>
      <c r="Q22" s="77">
        <f>Calc!BB22</f>
        <v>116.9211951331399</v>
      </c>
      <c r="R22" s="77">
        <f>Calc!BC22</f>
        <v>9.7571651832694091</v>
      </c>
      <c r="S22" s="1">
        <f>Input!E22</f>
        <v>0</v>
      </c>
    </row>
    <row r="23" spans="1:19" s="157" customFormat="1" x14ac:dyDescent="0.2">
      <c r="A23" s="157">
        <f>Input!A23</f>
        <v>7953</v>
      </c>
      <c r="B23" s="157" t="str">
        <f>Input!B23</f>
        <v>Hu1-13</v>
      </c>
      <c r="C23" s="158">
        <f>Calc!O23*1000</f>
        <v>13706.489748882872</v>
      </c>
      <c r="D23" s="158">
        <f>Calc!P23*1000</f>
        <v>1.2770183632424787</v>
      </c>
      <c r="E23" s="158">
        <f>Calc!X23</f>
        <v>0.91808028516148377</v>
      </c>
      <c r="F23" s="158">
        <f>Calc!Y23</f>
        <v>4.915052793725139E-3</v>
      </c>
      <c r="G23" s="158">
        <f>Calc!AN23</f>
        <v>0.99531155314737396</v>
      </c>
      <c r="H23" s="158">
        <f>Calc!AO23</f>
        <v>3.2895221551180387E-3</v>
      </c>
      <c r="I23" s="159">
        <f>Calc!AH23</f>
        <v>45405.286633058255</v>
      </c>
      <c r="J23" s="159">
        <f>Calc!AI23</f>
        <v>285.64113809950294</v>
      </c>
      <c r="K23" s="160">
        <f>Calc!AJ23</f>
        <v>-2.1828322104011644</v>
      </c>
      <c r="L23" s="160">
        <f>Calc!AK23</f>
        <v>1.9840741620381279</v>
      </c>
      <c r="M23" s="158">
        <f>Calc!AP23</f>
        <v>705.2278</v>
      </c>
      <c r="N23" s="158" t="e">
        <f>Calc!AQ23</f>
        <v>#VALUE!</v>
      </c>
      <c r="O23" s="158">
        <f>Calc!AW23</f>
        <v>705.226</v>
      </c>
      <c r="P23" s="158">
        <f>Calc!AX23</f>
        <v>328.08920962569999</v>
      </c>
      <c r="Q23" s="160">
        <f>Calc!BB23</f>
        <v>-16.019447557278056</v>
      </c>
      <c r="R23" s="160">
        <f>Calc!BC23</f>
        <v>20.800783990236233</v>
      </c>
      <c r="S23" s="157">
        <f>Input!E23</f>
        <v>0</v>
      </c>
    </row>
    <row r="24" spans="1:19" x14ac:dyDescent="0.2">
      <c r="A24" s="1">
        <f>Input!A24</f>
        <v>8165</v>
      </c>
      <c r="B24" s="1" t="str">
        <f>Input!B24</f>
        <v>Emmertal 4 Zopf</v>
      </c>
      <c r="C24" s="99">
        <f>Calc!O24*1000</f>
        <v>1549.7642881970207</v>
      </c>
      <c r="D24" s="99">
        <f>Calc!P24*1000</f>
        <v>0.34226136071216606</v>
      </c>
      <c r="E24" s="99">
        <f>Calc!X24</f>
        <v>4.6762100497858858</v>
      </c>
      <c r="F24" s="99">
        <f>Calc!Y24</f>
        <v>1.5818096662669416E-2</v>
      </c>
      <c r="G24" s="99">
        <f>Calc!AN24</f>
        <v>0.3819921257165097</v>
      </c>
      <c r="H24" s="5">
        <f>Calc!AO24</f>
        <v>1.2226873579733698E-3</v>
      </c>
      <c r="I24" s="8">
        <f>Calc!AH24</f>
        <v>385.8077075708245</v>
      </c>
      <c r="J24" s="8">
        <f>Calc!AI24</f>
        <v>1.7946881658340739</v>
      </c>
      <c r="K24" s="77">
        <f>Calc!AJ24</f>
        <v>472.8324471940324</v>
      </c>
      <c r="L24" s="77">
        <f>Calc!AK24</f>
        <v>1.7452707547473036</v>
      </c>
      <c r="M24" s="99">
        <f>Calc!AP24</f>
        <v>32.246499999999997</v>
      </c>
      <c r="N24" s="99">
        <f>Calc!AQ24</f>
        <v>0.13020000000000001</v>
      </c>
      <c r="O24" s="99">
        <f>Calc!AW24</f>
        <v>32.193199999999997</v>
      </c>
      <c r="P24" s="99">
        <f>Calc!AX24</f>
        <v>0.1297035148</v>
      </c>
      <c r="Q24" s="77">
        <f>Calc!BB24</f>
        <v>517.87232375139365</v>
      </c>
      <c r="R24" s="77">
        <f>Calc!BC24</f>
        <v>1.9209212868183827</v>
      </c>
      <c r="S24" s="1">
        <f>Input!E24</f>
        <v>0</v>
      </c>
    </row>
    <row r="25" spans="1:19" s="157" customFormat="1" x14ac:dyDescent="0.2">
      <c r="A25" s="157">
        <f>Input!A25</f>
        <v>7953</v>
      </c>
      <c r="B25" s="157" t="str">
        <f>Input!B25</f>
        <v>Hu1-13</v>
      </c>
      <c r="C25" s="158">
        <f>Calc!O25*1000</f>
        <v>13707.970669144459</v>
      </c>
      <c r="D25" s="158">
        <f>Calc!P25*1000</f>
        <v>1.5434601901452363</v>
      </c>
      <c r="E25" s="158">
        <f>Calc!X25</f>
        <v>0.88693856071764521</v>
      </c>
      <c r="F25" s="158">
        <f>Calc!Y25</f>
        <v>6.9452172584602402E-3</v>
      </c>
      <c r="G25" s="158">
        <f>Calc!AN25</f>
        <v>0.99936762533036516</v>
      </c>
      <c r="H25" s="158">
        <f>Calc!AO25</f>
        <v>3.8168572844405613E-3</v>
      </c>
      <c r="I25" s="159">
        <f>Calc!AH25</f>
        <v>47196.163643328924</v>
      </c>
      <c r="J25" s="159">
        <f>Calc!AI25</f>
        <v>411.15332002504738</v>
      </c>
      <c r="K25" s="160">
        <f>Calc!AJ25</f>
        <v>0.38888124037983474</v>
      </c>
      <c r="L25" s="160">
        <f>Calc!AK25</f>
        <v>2.5950322530430299</v>
      </c>
      <c r="M25" s="158">
        <f>Calc!AP25</f>
        <v>735.36670000000004</v>
      </c>
      <c r="N25" s="158" t="e">
        <f>Calc!AQ25</f>
        <v>#VALUE!</v>
      </c>
      <c r="O25" s="158">
        <f>Calc!AW25</f>
        <v>735.36500000000001</v>
      </c>
      <c r="P25" s="158">
        <f>Calc!AX25</f>
        <v>323.95034523610002</v>
      </c>
      <c r="Q25" s="160">
        <f>Calc!BB25</f>
        <v>3.1076935363667517</v>
      </c>
      <c r="R25" s="160">
        <f>Calc!BC25</f>
        <v>20.932148708384563</v>
      </c>
      <c r="S25" s="157">
        <f>Input!E25</f>
        <v>0</v>
      </c>
    </row>
    <row r="26" spans="1:19" x14ac:dyDescent="0.2">
      <c r="A26" s="1">
        <f>Input!A26</f>
        <v>8166</v>
      </c>
      <c r="B26" s="1" t="str">
        <f>Input!B26</f>
        <v>Emmertal 3-Romb</v>
      </c>
      <c r="C26" s="99">
        <f>Calc!O26*1000</f>
        <v>1421.9262151125504</v>
      </c>
      <c r="D26" s="99">
        <f>Calc!P26*1000</f>
        <v>0.39997923878065855</v>
      </c>
      <c r="E26" s="99">
        <f>Calc!X26</f>
        <v>45.455124861857662</v>
      </c>
      <c r="F26" s="99">
        <f>Calc!Y26</f>
        <v>0.12821506294429175</v>
      </c>
      <c r="G26" s="99">
        <f>Calc!AN26</f>
        <v>0.38625260979633125</v>
      </c>
      <c r="H26" s="5">
        <f>Calc!AO26</f>
        <v>1.1861684596712321E-3</v>
      </c>
      <c r="I26" s="8">
        <f>Calc!AH26</f>
        <v>36.897139773796752</v>
      </c>
      <c r="J26" s="8">
        <f>Calc!AI26</f>
        <v>0.15350285913536632</v>
      </c>
      <c r="K26" s="77">
        <f>Calc!AJ26</f>
        <v>471.19108263606194</v>
      </c>
      <c r="L26" s="77">
        <f>Calc!AK26</f>
        <v>1.4035870919306068</v>
      </c>
      <c r="M26" s="99">
        <f>Calc!AP26</f>
        <v>32.701999999999998</v>
      </c>
      <c r="N26" s="99">
        <f>Calc!AQ26</f>
        <v>0.1094</v>
      </c>
      <c r="O26" s="99">
        <f>Calc!AW26</f>
        <v>32.1355</v>
      </c>
      <c r="P26" s="99">
        <f>Calc!AX26</f>
        <v>0.31371172279999998</v>
      </c>
      <c r="Q26" s="77">
        <f>Calc!BB26</f>
        <v>515.99045694203903</v>
      </c>
      <c r="R26" s="77">
        <f>Calc!BC26</f>
        <v>1.6036785143888366</v>
      </c>
      <c r="S26" s="1">
        <f>Input!E26</f>
        <v>0</v>
      </c>
    </row>
    <row r="27" spans="1:19" s="157" customFormat="1" x14ac:dyDescent="0.2">
      <c r="A27" s="157">
        <f>Input!A27</f>
        <v>7953</v>
      </c>
      <c r="B27" s="157" t="str">
        <f>Input!B27</f>
        <v>Hu1-13</v>
      </c>
      <c r="C27" s="158">
        <f>Calc!O27*1000</f>
        <v>13707.970669144459</v>
      </c>
      <c r="D27" s="158">
        <f>Calc!P27*1000</f>
        <v>1.5434601901452363</v>
      </c>
      <c r="E27" s="158">
        <f>Calc!X27</f>
        <v>0.88693856071764521</v>
      </c>
      <c r="F27" s="158">
        <f>Calc!Y27</f>
        <v>6.9452172584602402E-3</v>
      </c>
      <c r="G27" s="158">
        <f>Calc!AN27</f>
        <v>0.99936762533036516</v>
      </c>
      <c r="H27" s="158">
        <f>Calc!AO27</f>
        <v>3.8168572844405613E-3</v>
      </c>
      <c r="I27" s="159">
        <f>Calc!AH27</f>
        <v>47196.163643328924</v>
      </c>
      <c r="J27" s="159">
        <f>Calc!AI27</f>
        <v>411.15332002504738</v>
      </c>
      <c r="K27" s="160">
        <f>Calc!AJ27</f>
        <v>0.38888124037983474</v>
      </c>
      <c r="L27" s="160">
        <f>Calc!AK27</f>
        <v>2.5950322530430299</v>
      </c>
      <c r="M27" s="158">
        <f>Calc!AP27</f>
        <v>735.36670000000004</v>
      </c>
      <c r="N27" s="158" t="e">
        <f>Calc!AQ27</f>
        <v>#VALUE!</v>
      </c>
      <c r="O27" s="158">
        <f>Calc!AW27</f>
        <v>735.36500000000001</v>
      </c>
      <c r="P27" s="158">
        <f>Calc!AX27</f>
        <v>315.55964290430001</v>
      </c>
      <c r="Q27" s="160">
        <f>Calc!BB27</f>
        <v>3.1076935363667517</v>
      </c>
      <c r="R27" s="160">
        <f>Calc!BC27</f>
        <v>20.922258229052336</v>
      </c>
      <c r="S27" s="157">
        <f>Input!E27</f>
        <v>0</v>
      </c>
    </row>
    <row r="28" spans="1:19" x14ac:dyDescent="0.2">
      <c r="A28" s="56"/>
      <c r="B28" s="56"/>
      <c r="C28" s="106"/>
      <c r="D28" s="106"/>
      <c r="E28" s="106"/>
      <c r="F28" s="106"/>
      <c r="G28" s="106"/>
      <c r="H28" s="70"/>
      <c r="I28" s="72"/>
      <c r="J28" s="72"/>
      <c r="K28" s="107"/>
      <c r="L28" s="107"/>
      <c r="M28" s="106"/>
      <c r="N28" s="106"/>
      <c r="O28" s="106"/>
      <c r="P28" s="106"/>
      <c r="Q28" s="107"/>
      <c r="R28" s="107"/>
      <c r="S28" s="56"/>
    </row>
    <row r="29" spans="1:19" s="157" customFormat="1" x14ac:dyDescent="0.2">
      <c r="A29" s="157">
        <f>Input!A29</f>
        <v>6555</v>
      </c>
      <c r="B29" s="157" t="str">
        <f>Input!B29</f>
        <v>Hu1-13</v>
      </c>
      <c r="C29" s="158">
        <f>Calc!O29*1000</f>
        <v>13719.040860290625</v>
      </c>
      <c r="D29" s="158">
        <f>Calc!P29*1000</f>
        <v>1.9372599845477982</v>
      </c>
      <c r="E29" s="158">
        <f>Calc!X29</f>
        <v>0.94841467536968738</v>
      </c>
      <c r="F29" s="158">
        <f>Calc!Y29</f>
        <v>9.1501272542310018E-3</v>
      </c>
      <c r="G29" s="158">
        <f>Calc!AN29</f>
        <v>0.99459395269991624</v>
      </c>
      <c r="H29" s="158">
        <f>Calc!AO29</f>
        <v>4.3909622254093093E-3</v>
      </c>
      <c r="I29" s="159">
        <f>Calc!AH29</f>
        <v>43961.559547663601</v>
      </c>
      <c r="J29" s="159">
        <f>Calc!AI29</f>
        <v>466.38857055056644</v>
      </c>
      <c r="K29" s="160">
        <f>Calc!AJ29</f>
        <v>1.9534763197466276</v>
      </c>
      <c r="L29" s="160">
        <f>Calc!AK29</f>
        <v>3.0158759274442795</v>
      </c>
      <c r="M29" s="158">
        <f>Calc!AP29</f>
        <v>525.47940000000006</v>
      </c>
      <c r="N29" s="158" t="e">
        <f>Calc!AQ29</f>
        <v>#VALUE!</v>
      </c>
      <c r="O29" s="158">
        <f>Calc!AW29</f>
        <v>525.47760000000005</v>
      </c>
      <c r="P29" s="158">
        <f>Calc!AX29</f>
        <v>175.3136294272</v>
      </c>
      <c r="Q29" s="160">
        <f>Calc!BB29</f>
        <v>8.62588748432462</v>
      </c>
      <c r="R29" s="160">
        <f>Calc!BC29</f>
        <v>13.986137688787665</v>
      </c>
      <c r="S29" s="157">
        <f>Input!E29</f>
        <v>0</v>
      </c>
    </row>
    <row r="30" spans="1:19" x14ac:dyDescent="0.2">
      <c r="A30" s="1">
        <f>Input!A30</f>
        <v>8204</v>
      </c>
      <c r="B30" s="1" t="str">
        <f>Input!B30</f>
        <v>H1-U1 Hölloch</v>
      </c>
      <c r="C30" s="99">
        <f>Calc!O30*1000</f>
        <v>216.78122901860479</v>
      </c>
      <c r="D30" s="99">
        <f>Calc!P30*1000</f>
        <v>3.0834705884497923E-2</v>
      </c>
      <c r="E30" s="99">
        <f>Calc!X30</f>
        <v>0.53369994888156269</v>
      </c>
      <c r="F30" s="99">
        <f>Calc!Y30</f>
        <v>1.5788542558528851E-3</v>
      </c>
      <c r="G30" s="99">
        <f>Calc!AN30</f>
        <v>1.0864960843140819E-2</v>
      </c>
      <c r="H30" s="5">
        <f>Calc!AO30</f>
        <v>3.2349306122669532E-4</v>
      </c>
      <c r="I30" s="8">
        <f>Calc!AH30</f>
        <v>13.407107164465327</v>
      </c>
      <c r="J30" s="8">
        <f>Calc!AI30</f>
        <v>0.40114390400522287</v>
      </c>
      <c r="K30" s="77">
        <f>Calc!AJ30</f>
        <v>221.03144284470798</v>
      </c>
      <c r="L30" s="77">
        <f>Calc!AK30</f>
        <v>4.8760981747267866</v>
      </c>
      <c r="M30" s="99">
        <f>Calc!AP30</f>
        <v>0.9758</v>
      </c>
      <c r="N30" s="99">
        <f>Calc!AQ30</f>
        <v>3.0300000000000001E-2</v>
      </c>
      <c r="O30" s="99">
        <f>Calc!AW30</f>
        <v>0.92169999999999996</v>
      </c>
      <c r="P30" s="99">
        <f>Calc!AX30</f>
        <v>4.15964089E-2</v>
      </c>
      <c r="Q30" s="77">
        <f>Calc!BB30</f>
        <v>221.60798052475033</v>
      </c>
      <c r="R30" s="77">
        <f>Calc!BC30</f>
        <v>4.8888863925842676</v>
      </c>
      <c r="S30" s="1">
        <f>Input!E30</f>
        <v>0.5353</v>
      </c>
    </row>
    <row r="31" spans="1:19" s="157" customFormat="1" x14ac:dyDescent="0.2">
      <c r="A31" s="157">
        <f>Input!A31</f>
        <v>6555</v>
      </c>
      <c r="B31" s="157" t="str">
        <f>Input!B31</f>
        <v>Hu1-13</v>
      </c>
      <c r="C31" s="158">
        <f>Calc!O31*1000</f>
        <v>13714.03880852528</v>
      </c>
      <c r="D31" s="158">
        <f>Calc!P31*1000</f>
        <v>1.4725645346214917</v>
      </c>
      <c r="E31" s="158">
        <f>Calc!X31</f>
        <v>0.97387022244127341</v>
      </c>
      <c r="F31" s="158">
        <f>Calc!Y31</f>
        <v>8.3956217605926659E-3</v>
      </c>
      <c r="G31" s="158">
        <f>Calc!AN31</f>
        <v>0.99383741577450369</v>
      </c>
      <c r="H31" s="158">
        <f>Calc!AO31</f>
        <v>4.9438127277606761E-3</v>
      </c>
      <c r="I31" s="159">
        <f>Calc!AH31</f>
        <v>42764.305411591442</v>
      </c>
      <c r="J31" s="159">
        <f>Calc!AI31</f>
        <v>425.6142886621941</v>
      </c>
      <c r="K31" s="160">
        <f>Calc!AJ31</f>
        <v>1.1618887368627373</v>
      </c>
      <c r="L31" s="160">
        <f>Calc!AK31</f>
        <v>3.053536687138505</v>
      </c>
      <c r="M31" s="158">
        <f>Calc!AP31</f>
        <v>530.22059999999999</v>
      </c>
      <c r="N31" s="158" t="e">
        <f>Calc!AQ31</f>
        <v>#VALUE!</v>
      </c>
      <c r="O31" s="158">
        <f>Calc!AW31</f>
        <v>530.21879999999999</v>
      </c>
      <c r="P31" s="158">
        <f>Calc!AX31</f>
        <v>177.34286698209999</v>
      </c>
      <c r="Q31" s="160">
        <f>Calc!BB31</f>
        <v>5.1997174983761933</v>
      </c>
      <c r="R31" s="160">
        <f>Calc!BC31</f>
        <v>13.911582277038276</v>
      </c>
      <c r="S31" s="157">
        <f>Input!E31</f>
        <v>0</v>
      </c>
    </row>
    <row r="32" spans="1:19" x14ac:dyDescent="0.2">
      <c r="A32" s="1">
        <f>Input!A32</f>
        <v>8205</v>
      </c>
      <c r="B32" s="1" t="str">
        <f>Input!B32</f>
        <v>H1-U2 Hölloch</v>
      </c>
      <c r="C32" s="99">
        <f>Calc!O32*1000</f>
        <v>233.55102686884715</v>
      </c>
      <c r="D32" s="99">
        <f>Calc!P32*1000</f>
        <v>3.7424267485281999E-2</v>
      </c>
      <c r="E32" s="99">
        <f>Calc!X32</f>
        <v>0.89578836861650957</v>
      </c>
      <c r="F32" s="99">
        <f>Calc!Y32</f>
        <v>2.17080711127857E-3</v>
      </c>
      <c r="G32" s="99">
        <f>Calc!AN32</f>
        <v>1.3153219297225635E-2</v>
      </c>
      <c r="H32" s="5">
        <f>Calc!AO32</f>
        <v>3.3775143863472079E-4</v>
      </c>
      <c r="I32" s="8">
        <f>Calc!AH32</f>
        <v>10.414191472868772</v>
      </c>
      <c r="J32" s="8">
        <f>Calc!AI32</f>
        <v>0.26860108213145439</v>
      </c>
      <c r="K32" s="77">
        <f>Calc!AJ32</f>
        <v>221.66640658131743</v>
      </c>
      <c r="L32" s="77">
        <f>Calc!AK32</f>
        <v>6.5614786003607541</v>
      </c>
      <c r="M32" s="99">
        <f>Calc!AP32</f>
        <v>1.1817</v>
      </c>
      <c r="N32" s="99">
        <f>Calc!AQ32</f>
        <v>3.2500000000000001E-2</v>
      </c>
      <c r="O32" s="99">
        <f>Calc!AW32</f>
        <v>1.0975999999999999</v>
      </c>
      <c r="P32" s="99">
        <f>Calc!AX32</f>
        <v>5.29966838E-2</v>
      </c>
      <c r="Q32" s="77">
        <f>Calc!BB32</f>
        <v>222.35511601950634</v>
      </c>
      <c r="R32" s="77">
        <f>Calc!BC32</f>
        <v>6.5819491398337</v>
      </c>
      <c r="S32" s="1">
        <f>Input!E32</f>
        <v>1.6094999999999999</v>
      </c>
    </row>
    <row r="33" spans="1:19" s="157" customFormat="1" x14ac:dyDescent="0.2">
      <c r="A33" s="157">
        <f>Input!A33</f>
        <v>6555</v>
      </c>
      <c r="B33" s="157" t="str">
        <f>Input!B33</f>
        <v>Hu1-13</v>
      </c>
      <c r="C33" s="158">
        <f>Calc!O33*1000</f>
        <v>13714.03880852528</v>
      </c>
      <c r="D33" s="158">
        <f>Calc!P33*1000</f>
        <v>1.4725645346214917</v>
      </c>
      <c r="E33" s="158">
        <f>Calc!X33</f>
        <v>0.97387022244127341</v>
      </c>
      <c r="F33" s="158">
        <f>Calc!Y33</f>
        <v>8.3956217605926659E-3</v>
      </c>
      <c r="G33" s="158">
        <f>Calc!AN33</f>
        <v>0.99383741577450369</v>
      </c>
      <c r="H33" s="158">
        <f>Calc!AO33</f>
        <v>4.9438127277606761E-3</v>
      </c>
      <c r="I33" s="159">
        <f>Calc!AH33</f>
        <v>42764.305411591442</v>
      </c>
      <c r="J33" s="159">
        <f>Calc!AI33</f>
        <v>425.6142886621941</v>
      </c>
      <c r="K33" s="160">
        <f>Calc!AJ33</f>
        <v>1.1618887368627373</v>
      </c>
      <c r="L33" s="160">
        <f>Calc!AK33</f>
        <v>3.053536687138505</v>
      </c>
      <c r="M33" s="158">
        <f>Calc!AP33</f>
        <v>530.22059999999999</v>
      </c>
      <c r="N33" s="158" t="e">
        <f>Calc!AQ33</f>
        <v>#VALUE!</v>
      </c>
      <c r="O33" s="158">
        <f>Calc!AW33</f>
        <v>530.21879999999999</v>
      </c>
      <c r="P33" s="158">
        <f>Calc!AX33</f>
        <v>179.90762281330001</v>
      </c>
      <c r="Q33" s="160">
        <f>Calc!BB33</f>
        <v>5.1997174983761933</v>
      </c>
      <c r="R33" s="160">
        <f>Calc!BC33</f>
        <v>13.918692731770093</v>
      </c>
      <c r="S33" s="157">
        <f>Input!E33</f>
        <v>0</v>
      </c>
    </row>
    <row r="34" spans="1:19" x14ac:dyDescent="0.2">
      <c r="A34" s="56"/>
      <c r="B34" s="56"/>
      <c r="C34" s="106"/>
      <c r="D34" s="106"/>
      <c r="E34" s="106"/>
      <c r="F34" s="106"/>
      <c r="G34" s="106"/>
      <c r="H34" s="106"/>
      <c r="I34" s="72"/>
      <c r="J34" s="72"/>
      <c r="K34" s="107"/>
      <c r="L34" s="107"/>
      <c r="M34" s="106"/>
      <c r="N34" s="106"/>
      <c r="O34" s="106"/>
      <c r="P34" s="106"/>
      <c r="Q34" s="107"/>
      <c r="R34" s="107"/>
      <c r="S34" s="56"/>
    </row>
    <row r="35" spans="1:19" s="157" customFormat="1" x14ac:dyDescent="0.2">
      <c r="A35" s="157">
        <f>Input!A35</f>
        <v>6555</v>
      </c>
      <c r="B35" s="157" t="str">
        <f>Input!B35</f>
        <v>Hu1-13</v>
      </c>
      <c r="C35" s="158">
        <f>Calc!O35*1000</f>
        <v>13711.829740967254</v>
      </c>
      <c r="D35" s="158">
        <f>Calc!P35*1000</f>
        <v>1.7682927186550896</v>
      </c>
      <c r="E35" s="158">
        <f>Calc!X35</f>
        <v>1.0058938775241095</v>
      </c>
      <c r="F35" s="158">
        <f>Calc!Y35</f>
        <v>1.0258784398141223E-2</v>
      </c>
      <c r="G35" s="158">
        <f>Calc!AN35</f>
        <v>0.98744297783267787</v>
      </c>
      <c r="H35" s="158">
        <f>Calc!AO35</f>
        <v>6.0443155500874745E-3</v>
      </c>
      <c r="I35" s="159">
        <f>Calc!AH35</f>
        <v>41129.844273948715</v>
      </c>
      <c r="J35" s="159">
        <f>Calc!AI35</f>
        <v>489.19479611149967</v>
      </c>
      <c r="K35" s="160">
        <f>Calc!AJ35</f>
        <v>1.8388444796268999</v>
      </c>
      <c r="L35" s="160">
        <f>Calc!AK35</f>
        <v>3.8998735555317778</v>
      </c>
      <c r="M35" s="158">
        <f>Calc!AP35</f>
        <v>458.08710000000002</v>
      </c>
      <c r="N35" s="158" t="e">
        <f>Calc!AQ35</f>
        <v>#VALUE!</v>
      </c>
      <c r="O35" s="158">
        <f>Calc!AW35</f>
        <v>458.08519999999999</v>
      </c>
      <c r="P35" s="158">
        <f>Calc!AX35</f>
        <v>125.6346057417</v>
      </c>
      <c r="Q35" s="160">
        <f>Calc!BB35</f>
        <v>6.7115073957941496</v>
      </c>
      <c r="R35" s="160">
        <f>Calc!BC35</f>
        <v>14.432075048831717</v>
      </c>
      <c r="S35" s="157">
        <f>Input!E35</f>
        <v>0</v>
      </c>
    </row>
    <row r="36" spans="1:19" x14ac:dyDescent="0.2">
      <c r="A36" s="1">
        <f>Input!A36</f>
        <v>8206</v>
      </c>
      <c r="B36" s="1" t="str">
        <f>Input!B36</f>
        <v>H1-U3 Hölloch</v>
      </c>
      <c r="C36" s="99">
        <f>Calc!O36*1000</f>
        <v>240.88605015348548</v>
      </c>
      <c r="D36" s="99">
        <f>Calc!P36*1000</f>
        <v>2.5091139840263198E-2</v>
      </c>
      <c r="E36" s="99">
        <f>Calc!X36</f>
        <v>0.5861782675606303</v>
      </c>
      <c r="F36" s="99">
        <f>Calc!Y36</f>
        <v>1.8146346384269169E-3</v>
      </c>
      <c r="G36" s="99">
        <f>Calc!AN36</f>
        <v>1.6712899363578376E-2</v>
      </c>
      <c r="H36" s="5">
        <f>Calc!AO36</f>
        <v>3.5797767912914945E-4</v>
      </c>
      <c r="I36" s="8">
        <f>Calc!AH36</f>
        <v>20.775625976425971</v>
      </c>
      <c r="J36" s="8">
        <f>Calc!AI36</f>
        <v>0.4496166946032063</v>
      </c>
      <c r="K36" s="77">
        <f>Calc!AJ36</f>
        <v>212.89617417551176</v>
      </c>
      <c r="L36" s="77">
        <f>Calc!AK36</f>
        <v>6.2586501149378844</v>
      </c>
      <c r="M36" s="99">
        <f>Calc!AP36</f>
        <v>1.5145999999999999</v>
      </c>
      <c r="N36" s="99">
        <f>Calc!AQ36</f>
        <v>3.2099999999999997E-2</v>
      </c>
      <c r="O36" s="99">
        <f>Calc!AW36</f>
        <v>1.4608000000000001</v>
      </c>
      <c r="P36" s="99">
        <f>Calc!AX36</f>
        <v>4.6735159999999998E-2</v>
      </c>
      <c r="Q36" s="77">
        <f>Calc!BB36</f>
        <v>213.77696688484087</v>
      </c>
      <c r="R36" s="77">
        <f>Calc!BC36</f>
        <v>6.2846067993270101</v>
      </c>
      <c r="S36" s="1">
        <f>Input!E36</f>
        <v>3.0030999999999999</v>
      </c>
    </row>
    <row r="37" spans="1:19" s="157" customFormat="1" x14ac:dyDescent="0.2">
      <c r="A37" s="157">
        <f>Input!A37</f>
        <v>6555</v>
      </c>
      <c r="B37" s="157" t="str">
        <f>Input!B37</f>
        <v>Hu1-13</v>
      </c>
      <c r="C37" s="158">
        <f>Calc!O37*1000</f>
        <v>13713.493466101876</v>
      </c>
      <c r="D37" s="158">
        <f>Calc!P37*1000</f>
        <v>1.7552772147369156</v>
      </c>
      <c r="E37" s="158">
        <f>Calc!X37</f>
        <v>1.0247961279478366</v>
      </c>
      <c r="F37" s="158">
        <f>Calc!Y37</f>
        <v>1.1768683433519006E-2</v>
      </c>
      <c r="G37" s="158">
        <f>Calc!AN37</f>
        <v>0.99248132246323817</v>
      </c>
      <c r="H37" s="158">
        <f>Calc!AO37</f>
        <v>5.4269725189474488E-3</v>
      </c>
      <c r="I37" s="159">
        <f>Calc!AH37</f>
        <v>40582.123006436617</v>
      </c>
      <c r="J37" s="159">
        <f>Calc!AI37</f>
        <v>516.14995311179098</v>
      </c>
      <c r="K37" s="160">
        <f>Calc!AJ37</f>
        <v>2.8466592186979778</v>
      </c>
      <c r="L37" s="160">
        <f>Calc!AK37</f>
        <v>4.1813922342352337</v>
      </c>
      <c r="M37" s="158">
        <f>Calc!AP37</f>
        <v>488.09930000000003</v>
      </c>
      <c r="N37" s="158" t="e">
        <f>Calc!AQ37</f>
        <v>#VALUE!</v>
      </c>
      <c r="O37" s="158">
        <f>Calc!AW37</f>
        <v>488.09730000000002</v>
      </c>
      <c r="P37" s="158">
        <f>Calc!AX37</f>
        <v>156.24552202460001</v>
      </c>
      <c r="Q37" s="160">
        <f>Calc!BB37</f>
        <v>11.309640479006164</v>
      </c>
      <c r="R37" s="160">
        <f>Calc!BC37</f>
        <v>17.34696563113517</v>
      </c>
      <c r="S37" s="157">
        <f>Input!E37</f>
        <v>0</v>
      </c>
    </row>
    <row r="38" spans="1:19" x14ac:dyDescent="0.2">
      <c r="A38" s="1">
        <f>Input!A38</f>
        <v>8207</v>
      </c>
      <c r="B38" s="1" t="str">
        <f>Input!B38</f>
        <v>H1-U4 Hölloch</v>
      </c>
      <c r="C38" s="99">
        <f>Calc!O38*1000</f>
        <v>227.63271603190876</v>
      </c>
      <c r="D38" s="99">
        <f>Calc!P38*1000</f>
        <v>2.5344335677718807E-2</v>
      </c>
      <c r="E38" s="99">
        <f>Calc!X38</f>
        <v>0.68223492760655902</v>
      </c>
      <c r="F38" s="99">
        <f>Calc!Y38</f>
        <v>1.8151351795752655E-3</v>
      </c>
      <c r="G38" s="99">
        <f>Calc!AN38</f>
        <v>1.9441141778942704E-2</v>
      </c>
      <c r="H38" s="5">
        <f>Calc!AO38</f>
        <v>3.4594752468419115E-4</v>
      </c>
      <c r="I38" s="8">
        <f>Calc!AH38</f>
        <v>19.722746889190805</v>
      </c>
      <c r="J38" s="8">
        <f>Calc!AI38</f>
        <v>0.35485292693867859</v>
      </c>
      <c r="K38" s="77">
        <f>Calc!AJ38</f>
        <v>208.48301807453652</v>
      </c>
      <c r="L38" s="77">
        <f>Calc!AK38</f>
        <v>4.7184001396630633</v>
      </c>
      <c r="M38" s="99">
        <f>Calc!AP38</f>
        <v>1.7702</v>
      </c>
      <c r="N38" s="99">
        <f>Calc!AQ38</f>
        <v>3.3599999999999998E-2</v>
      </c>
      <c r="O38" s="99">
        <f>Calc!AW38</f>
        <v>1.7038</v>
      </c>
      <c r="P38" s="99">
        <f>Calc!AX38</f>
        <v>4.8696907900000003E-2</v>
      </c>
      <c r="Q38" s="77">
        <f>Calc!BB38</f>
        <v>209.48937870636638</v>
      </c>
      <c r="R38" s="77">
        <f>Calc!BC38</f>
        <v>4.7412638221231997</v>
      </c>
      <c r="S38" s="1">
        <f>Input!E38</f>
        <v>3.6320000000000001</v>
      </c>
    </row>
    <row r="39" spans="1:19" s="157" customFormat="1" x14ac:dyDescent="0.2">
      <c r="A39" s="157">
        <f>Input!A39</f>
        <v>6555</v>
      </c>
      <c r="B39" s="157" t="str">
        <f>Input!B39</f>
        <v>Hu1-13</v>
      </c>
      <c r="C39" s="158">
        <f>Calc!O39*1000</f>
        <v>13712.580630165812</v>
      </c>
      <c r="D39" s="158">
        <f>Calc!P39*1000</f>
        <v>2.0054831287323345</v>
      </c>
      <c r="E39" s="158">
        <f>Calc!X39</f>
        <v>1.0037687497933221</v>
      </c>
      <c r="F39" s="158">
        <f>Calc!Y39</f>
        <v>1.0190392021961026E-2</v>
      </c>
      <c r="G39" s="158">
        <f>Calc!AN39</f>
        <v>0.99761046104965578</v>
      </c>
      <c r="H39" s="158">
        <f>Calc!AO39</f>
        <v>4.7929960196465846E-3</v>
      </c>
      <c r="I39" s="159">
        <f>Calc!AH39</f>
        <v>41643.604225145958</v>
      </c>
      <c r="J39" s="159">
        <f>Calc!AI39</f>
        <v>467.68450849326342</v>
      </c>
      <c r="K39" s="160">
        <f>Calc!AJ39</f>
        <v>-0.56112299163058044</v>
      </c>
      <c r="L39" s="160">
        <f>Calc!AK39</f>
        <v>4.4078950878187211</v>
      </c>
      <c r="M39" s="158">
        <f>Calc!AP39</f>
        <v>703.85320000000002</v>
      </c>
      <c r="N39" s="158" t="e">
        <f>Calc!AQ39</f>
        <v>#VALUE!</v>
      </c>
      <c r="O39" s="158">
        <f>Calc!AW39</f>
        <v>703.85119999999995</v>
      </c>
      <c r="P39" s="158">
        <f>Calc!AX39</f>
        <v>301.70455917520002</v>
      </c>
      <c r="Q39" s="160">
        <f>Calc!BB39</f>
        <v>-4.1020197956423194</v>
      </c>
      <c r="R39" s="160">
        <f>Calc!BC39</f>
        <v>32.412655604279848</v>
      </c>
      <c r="S39" s="157">
        <f>Input!E39</f>
        <v>0</v>
      </c>
    </row>
    <row r="40" spans="1:19" x14ac:dyDescent="0.2">
      <c r="A40" s="1">
        <f>Input!A40</f>
        <v>8208</v>
      </c>
      <c r="B40" s="1" t="str">
        <f>Input!B40</f>
        <v>H1-U5 Hölloch</v>
      </c>
      <c r="C40" s="99">
        <f>Calc!O40*1000</f>
        <v>256.00914258144047</v>
      </c>
      <c r="D40" s="99">
        <f>Calc!P40*1000</f>
        <v>2.7372870170049801E-2</v>
      </c>
      <c r="E40" s="99">
        <f>Calc!X40</f>
        <v>0.7761361791181679</v>
      </c>
      <c r="F40" s="99">
        <f>Calc!Y40</f>
        <v>2.3563503403238152E-3</v>
      </c>
      <c r="G40" s="99">
        <f>Calc!AN40</f>
        <v>2.10591258368804E-2</v>
      </c>
      <c r="H40" s="5">
        <f>Calc!AO40</f>
        <v>3.7826549412952676E-4</v>
      </c>
      <c r="I40" s="8">
        <f>Calc!AH40</f>
        <v>21.056771360179091</v>
      </c>
      <c r="J40" s="8">
        <f>Calc!AI40</f>
        <v>0.38358123043663273</v>
      </c>
      <c r="K40" s="77">
        <f>Calc!AJ40</f>
        <v>199.00518539546064</v>
      </c>
      <c r="L40" s="77">
        <f>Calc!AK40</f>
        <v>4.2417497861419209</v>
      </c>
      <c r="M40" s="99">
        <f>Calc!AP40</f>
        <v>1.9340999999999999</v>
      </c>
      <c r="N40" s="99">
        <f>Calc!AQ40</f>
        <v>3.4700000000000002E-2</v>
      </c>
      <c r="O40" s="99">
        <f>Calc!AW40</f>
        <v>1.8664000000000001</v>
      </c>
      <c r="P40" s="99">
        <f>Calc!AX40</f>
        <v>4.8148844000000003E-2</v>
      </c>
      <c r="Q40" s="77">
        <f>Calc!BB40</f>
        <v>200.05771260938016</v>
      </c>
      <c r="R40" s="77">
        <f>Calc!BC40</f>
        <v>4.264271067529025</v>
      </c>
      <c r="S40" s="1">
        <f>Input!E40</f>
        <v>4.1742999999999997</v>
      </c>
    </row>
    <row r="41" spans="1:19" s="157" customFormat="1" x14ac:dyDescent="0.2">
      <c r="A41" s="157">
        <f>Input!A41</f>
        <v>6555</v>
      </c>
      <c r="B41" s="157" t="str">
        <f>Input!B41</f>
        <v>Hu1-13</v>
      </c>
      <c r="C41" s="158">
        <f>Calc!O41*1000</f>
        <v>13706.252008170475</v>
      </c>
      <c r="D41" s="158">
        <f>Calc!P41*1000</f>
        <v>1.9156464950589769</v>
      </c>
      <c r="E41" s="158">
        <f>Calc!X41</f>
        <v>1.0188163291020713</v>
      </c>
      <c r="F41" s="158">
        <f>Calc!Y41</f>
        <v>1.0469629248691215E-2</v>
      </c>
      <c r="G41" s="158">
        <f>Calc!AN41</f>
        <v>0.98648287467859819</v>
      </c>
      <c r="H41" s="158">
        <f>Calc!AO41</f>
        <v>5.4975126435337944E-3</v>
      </c>
      <c r="I41" s="159">
        <f>Calc!AH41</f>
        <v>40552.175545072037</v>
      </c>
      <c r="J41" s="159">
        <f>Calc!AI41</f>
        <v>474.02475763226943</v>
      </c>
      <c r="K41" s="160">
        <f>Calc!AJ41</f>
        <v>2.8889631791755299</v>
      </c>
      <c r="L41" s="160">
        <f>Calc!AK41</f>
        <v>4.3721414188701884</v>
      </c>
      <c r="M41" s="158">
        <f>Calc!AP41</f>
        <v>442.13170000000002</v>
      </c>
      <c r="N41" s="158" t="e">
        <f>Calc!AQ41</f>
        <v>#VALUE!</v>
      </c>
      <c r="O41" s="158">
        <f>Calc!AW41</f>
        <v>442.12970000000001</v>
      </c>
      <c r="P41" s="158">
        <f>Calc!AX41</f>
        <v>103.3400653157</v>
      </c>
      <c r="Q41" s="160">
        <f>Calc!BB41</f>
        <v>10.079350714585829</v>
      </c>
      <c r="R41" s="160">
        <f>Calc!BC41</f>
        <v>15.535507865016092</v>
      </c>
      <c r="S41" s="157">
        <f>Input!E41</f>
        <v>0</v>
      </c>
    </row>
    <row r="42" spans="1:19" x14ac:dyDescent="0.2">
      <c r="A42" s="1">
        <f>Input!A42</f>
        <v>8209</v>
      </c>
      <c r="B42" s="1" t="str">
        <f>Input!B42</f>
        <v>H1-U6 Hölloch</v>
      </c>
      <c r="C42" s="99">
        <f>Calc!O42*1000</f>
        <v>177.5689002629685</v>
      </c>
      <c r="D42" s="99">
        <f>Calc!P42*1000</f>
        <v>3.0091045246117547E-2</v>
      </c>
      <c r="E42" s="99">
        <f>Calc!X42</f>
        <v>0.48891854646234295</v>
      </c>
      <c r="F42" s="99">
        <f>Calc!Y42</f>
        <v>1.3829780412087714E-3</v>
      </c>
      <c r="G42" s="99">
        <f>Calc!AN42</f>
        <v>9.7602089218194674E-3</v>
      </c>
      <c r="H42" s="5">
        <f>Calc!AO42</f>
        <v>3.7484030358778245E-4</v>
      </c>
      <c r="I42" s="8">
        <f>Calc!AH42</f>
        <v>10.722662270683649</v>
      </c>
      <c r="J42" s="8">
        <f>Calc!AI42</f>
        <v>0.41291473818693525</v>
      </c>
      <c r="K42" s="77">
        <f>Calc!AJ42</f>
        <v>219.43991492630087</v>
      </c>
      <c r="L42" s="77">
        <f>Calc!AK42</f>
        <v>9.5381438475654452</v>
      </c>
      <c r="M42" s="99">
        <f>Calc!AP42</f>
        <v>0.87729999999999997</v>
      </c>
      <c r="N42" s="99">
        <f>Calc!AQ42</f>
        <v>3.6200000000000003E-2</v>
      </c>
      <c r="O42" s="99">
        <f>Calc!AW42</f>
        <v>0.81679999999999997</v>
      </c>
      <c r="P42" s="99">
        <f>Calc!AX42</f>
        <v>4.8990767800000001E-2</v>
      </c>
      <c r="Q42" s="77">
        <f>Calc!BB42</f>
        <v>219.94708194030423</v>
      </c>
      <c r="R42" s="77">
        <f>Calc!BC42</f>
        <v>9.5602368031456351</v>
      </c>
      <c r="S42" s="1">
        <f>Input!E42</f>
        <v>0.56820000000000004</v>
      </c>
    </row>
    <row r="43" spans="1:19" s="157" customFormat="1" x14ac:dyDescent="0.2">
      <c r="A43" s="157">
        <f>Input!A43</f>
        <v>6555</v>
      </c>
      <c r="B43" s="157" t="str">
        <f>Input!B43</f>
        <v>Hu1-13</v>
      </c>
      <c r="C43" s="158">
        <f>Calc!O43*1000</f>
        <v>13722.663320738504</v>
      </c>
      <c r="D43" s="158">
        <f>Calc!P43*1000</f>
        <v>2.0218995221857354</v>
      </c>
      <c r="E43" s="158">
        <f>Calc!X43</f>
        <v>1.0231810586227468</v>
      </c>
      <c r="F43" s="158">
        <f>Calc!Y43</f>
        <v>1.2873432155003108E-2</v>
      </c>
      <c r="G43" s="158">
        <f>Calc!AN43</f>
        <v>0.99340831755747339</v>
      </c>
      <c r="H43" s="158">
        <f>Calc!AO43</f>
        <v>5.2101399297835443E-3</v>
      </c>
      <c r="I43" s="159">
        <f>Calc!AH43</f>
        <v>40711.349691877607</v>
      </c>
      <c r="J43" s="159">
        <f>Calc!AI43</f>
        <v>554.90974749330667</v>
      </c>
      <c r="K43" s="160">
        <f>Calc!AJ43</f>
        <v>0.43670303270837429</v>
      </c>
      <c r="L43" s="160">
        <f>Calc!AK43</f>
        <v>4.4295064131026045</v>
      </c>
      <c r="M43" s="158">
        <f>Calc!AP43</f>
        <v>538.70939999999996</v>
      </c>
      <c r="N43" s="158" t="e">
        <f>Calc!AQ43</f>
        <v>#VALUE!</v>
      </c>
      <c r="O43" s="158">
        <f>Calc!AW43</f>
        <v>538.70740000000001</v>
      </c>
      <c r="P43" s="158">
        <f>Calc!AX43</f>
        <v>224.11685135089999</v>
      </c>
      <c r="Q43" s="160">
        <f>Calc!BB43</f>
        <v>2.0018001499469213</v>
      </c>
      <c r="R43" s="160">
        <f>Calc!BC43</f>
        <v>20.343938664634219</v>
      </c>
      <c r="S43" s="157">
        <f>Input!E43</f>
        <v>0</v>
      </c>
    </row>
    <row r="44" spans="1:19" x14ac:dyDescent="0.2">
      <c r="A44" s="1">
        <f>Input!A44</f>
        <v>8210</v>
      </c>
      <c r="B44" s="1" t="str">
        <f>Input!B44</f>
        <v>K2-U1 Kleine Teufelshöhle</v>
      </c>
      <c r="C44" s="99">
        <f>Calc!O44*1000</f>
        <v>88.087571437404634</v>
      </c>
      <c r="D44" s="99">
        <f>Calc!P44*1000</f>
        <v>1.9702494702432436E-2</v>
      </c>
      <c r="E44" s="99">
        <f>Calc!X44</f>
        <v>1.8478887282468974</v>
      </c>
      <c r="F44" s="99">
        <f>Calc!Y44</f>
        <v>5.0373443486239318E-3</v>
      </c>
      <c r="G44" s="99">
        <f>Calc!AN44</f>
        <v>3.6254797513081347E-2</v>
      </c>
      <c r="H44" s="5">
        <f>Calc!AO44</f>
        <v>8.8281937109340011E-4</v>
      </c>
      <c r="I44" s="8">
        <f>Calc!AH44</f>
        <v>5.2564555144555341</v>
      </c>
      <c r="J44" s="8">
        <f>Calc!AI44</f>
        <v>0.12879107304174306</v>
      </c>
      <c r="K44" s="77">
        <f>Calc!AJ44</f>
        <v>486.3670447819639</v>
      </c>
      <c r="L44" s="77">
        <f>Calc!AK44</f>
        <v>8.0509936386861405</v>
      </c>
      <c r="M44" s="99">
        <f>Calc!AP44</f>
        <v>2.6930999999999998</v>
      </c>
      <c r="N44" s="99">
        <f>Calc!AQ44</f>
        <v>6.7599999999999993E-2</v>
      </c>
      <c r="O44" s="99">
        <f>Calc!AW44</f>
        <v>2.3151000000000002</v>
      </c>
      <c r="P44" s="99">
        <f>Calc!AX44</f>
        <v>0.2078021618</v>
      </c>
      <c r="Q44" s="77">
        <f>Calc!BB44</f>
        <v>489.55985981250922</v>
      </c>
      <c r="R44" s="77">
        <f>Calc!BC44</f>
        <v>8.1089444202109799</v>
      </c>
      <c r="S44" s="1">
        <f>Input!E44</f>
        <v>0.32269999999999999</v>
      </c>
    </row>
    <row r="45" spans="1:19" s="157" customFormat="1" x14ac:dyDescent="0.2">
      <c r="A45" s="157">
        <f>Input!A45</f>
        <v>6555</v>
      </c>
      <c r="B45" s="157" t="str">
        <f>Input!B45</f>
        <v>Hu1-13</v>
      </c>
      <c r="C45" s="158">
        <f>Calc!O45*1000</f>
        <v>13720.748227935524</v>
      </c>
      <c r="D45" s="158">
        <f>Calc!P45*1000</f>
        <v>1.3428976591942874</v>
      </c>
      <c r="E45" s="158">
        <f>Calc!X45</f>
        <v>0.96788527771547139</v>
      </c>
      <c r="F45" s="158">
        <f>Calc!Y45</f>
        <v>1.142676096774373E-2</v>
      </c>
      <c r="G45" s="158">
        <f>Calc!AN45</f>
        <v>0.99734245287411527</v>
      </c>
      <c r="H45" s="158">
        <f>Calc!AO45</f>
        <v>5.8207723911931067E-3</v>
      </c>
      <c r="I45" s="159">
        <f>Calc!AH45</f>
        <v>43201.617671941</v>
      </c>
      <c r="J45" s="159">
        <f>Calc!AI45</f>
        <v>568.93757186331788</v>
      </c>
      <c r="K45" s="160">
        <f>Calc!AJ45</f>
        <v>2.8399433707702038</v>
      </c>
      <c r="L45" s="160">
        <f>Calc!AK45</f>
        <v>4.1065494559556388</v>
      </c>
      <c r="M45" s="158">
        <f>Calc!AP45</f>
        <v>547.63670000000002</v>
      </c>
      <c r="N45" s="158" t="e">
        <f>Calc!AQ45</f>
        <v>#VALUE!</v>
      </c>
      <c r="O45" s="158">
        <f>Calc!AW45</f>
        <v>547.63480000000004</v>
      </c>
      <c r="P45" s="158">
        <f>Calc!AX45</f>
        <v>245.119016372</v>
      </c>
      <c r="Q45" s="160">
        <f>Calc!BB45</f>
        <v>13.350640314709167</v>
      </c>
      <c r="R45" s="160">
        <f>Calc!BC45</f>
        <v>21.40624840091489</v>
      </c>
      <c r="S45" s="157">
        <f>Input!E45</f>
        <v>0</v>
      </c>
    </row>
    <row r="46" spans="1:19" x14ac:dyDescent="0.2">
      <c r="A46" s="1">
        <f>Input!A46</f>
        <v>8211</v>
      </c>
      <c r="B46" s="1" t="str">
        <f>Input!B46</f>
        <v>K2-U2 Kleine Teufelshöhle</v>
      </c>
      <c r="C46" s="99">
        <f>Calc!O46*1000</f>
        <v>99.789118422128325</v>
      </c>
      <c r="D46" s="99">
        <f>Calc!P46*1000</f>
        <v>2.5454168771193973E-2</v>
      </c>
      <c r="E46" s="99">
        <f>Calc!X46</f>
        <v>1.8233033955463467</v>
      </c>
      <c r="F46" s="99">
        <f>Calc!Y46</f>
        <v>4.5610526357247154E-3</v>
      </c>
      <c r="G46" s="99">
        <f>Calc!AN46</f>
        <v>39.256775394324684</v>
      </c>
      <c r="H46" s="5">
        <f>Calc!AO46</f>
        <v>0.22890702442572242</v>
      </c>
      <c r="I46" s="8">
        <f>Calc!AH46</f>
        <v>6554.9482818786601</v>
      </c>
      <c r="J46" s="8">
        <f>Calc!AI46</f>
        <v>41.557228566893912</v>
      </c>
      <c r="K46" s="77">
        <f>Calc!AJ46</f>
        <v>9722.1534740710595</v>
      </c>
      <c r="L46" s="77">
        <f>Calc!AK46</f>
        <v>51.259003600410495</v>
      </c>
      <c r="M46" s="99" t="str">
        <f>Calc!AP46</f>
        <v>Out of range</v>
      </c>
      <c r="N46" s="99" t="e">
        <f>Calc!AQ46</f>
        <v>#VALUE!</v>
      </c>
      <c r="O46" s="99" t="str">
        <f>Calc!AW46</f>
        <v>Out of range</v>
      </c>
      <c r="P46" s="99">
        <f>Calc!AX46</f>
        <v>0</v>
      </c>
      <c r="Q46" s="77" t="e">
        <f>Calc!BB46</f>
        <v>#VALUE!</v>
      </c>
      <c r="R46" s="77" t="e">
        <f>Calc!BC46</f>
        <v>#VALUE!</v>
      </c>
      <c r="S46" s="1">
        <f>Input!E46</f>
        <v>2.0407999999999999</v>
      </c>
    </row>
    <row r="47" spans="1:19" s="157" customFormat="1" x14ac:dyDescent="0.2">
      <c r="A47" s="157">
        <f>Input!A47</f>
        <v>6555</v>
      </c>
      <c r="B47" s="157" t="str">
        <f>Input!B47</f>
        <v>Hu1-13</v>
      </c>
      <c r="C47" s="158">
        <f>Calc!O47*1000</f>
        <v>13719.966280932893</v>
      </c>
      <c r="D47" s="158">
        <f>Calc!P47*1000</f>
        <v>1.9514715912156095</v>
      </c>
      <c r="E47" s="158">
        <f>Calc!X47</f>
        <v>0.97351681882638508</v>
      </c>
      <c r="F47" s="158">
        <f>Calc!Y47</f>
        <v>1.0738192493911967E-2</v>
      </c>
      <c r="G47" s="158">
        <f>Calc!AN47</f>
        <v>0.99956806545446564</v>
      </c>
      <c r="H47" s="158">
        <f>Calc!AO47</f>
        <v>4.185644417093023E-3</v>
      </c>
      <c r="I47" s="159">
        <f>Calc!AH47</f>
        <v>43045.102869217677</v>
      </c>
      <c r="J47" s="159">
        <f>Calc!AI47</f>
        <v>507.82691691043448</v>
      </c>
      <c r="K47" s="160">
        <f>Calc!AJ47</f>
        <v>2.2772296891393484</v>
      </c>
      <c r="L47" s="160">
        <f>Calc!AK47</f>
        <v>3.9760718681204672</v>
      </c>
      <c r="M47" s="158">
        <f>Calc!AP47</f>
        <v>612.70000000000005</v>
      </c>
      <c r="N47" s="158" t="e">
        <f>Calc!AQ47</f>
        <v>#VALUE!</v>
      </c>
      <c r="O47" s="158">
        <f>Calc!AW47</f>
        <v>612.69809999999995</v>
      </c>
      <c r="P47" s="158">
        <f>Calc!AX47</f>
        <v>270.63812459360003</v>
      </c>
      <c r="Q47" s="160">
        <f>Calc!BB47</f>
        <v>12.866516227912767</v>
      </c>
      <c r="R47" s="160">
        <f>Calc!BC47</f>
        <v>24.526290636142591</v>
      </c>
      <c r="S47" s="157">
        <f>Input!E47</f>
        <v>0</v>
      </c>
    </row>
    <row r="48" spans="1:19" x14ac:dyDescent="0.2">
      <c r="A48" s="1">
        <f>Input!A48</f>
        <v>8212</v>
      </c>
      <c r="B48" s="1" t="str">
        <f>Input!B48</f>
        <v>K2-U3 Kleine Teufelshöhle</v>
      </c>
      <c r="C48" s="99">
        <f>Calc!O48*1000</f>
        <v>113.57029652003685</v>
      </c>
      <c r="D48" s="99">
        <f>Calc!P48*1000</f>
        <v>1.4947324472269019E-2</v>
      </c>
      <c r="E48" s="99">
        <f>Calc!X48</f>
        <v>0.28432481979184243</v>
      </c>
      <c r="F48" s="99">
        <f>Calc!Y48</f>
        <v>7.7656818562458704E-4</v>
      </c>
      <c r="G48" s="99">
        <f>Calc!AN48</f>
        <v>2.2529487267412024E-2</v>
      </c>
      <c r="H48" s="5">
        <f>Calc!AO48</f>
        <v>4.555592687349545E-4</v>
      </c>
      <c r="I48" s="8">
        <f>Calc!AH48</f>
        <v>27.442128141270999</v>
      </c>
      <c r="J48" s="8">
        <f>Calc!AI48</f>
        <v>0.55992320048993183</v>
      </c>
      <c r="K48" s="77">
        <f>Calc!AJ48</f>
        <v>520.63896298741201</v>
      </c>
      <c r="L48" s="77">
        <f>Calc!AK48</f>
        <v>7.0228963046510273</v>
      </c>
      <c r="M48" s="99">
        <f>Calc!AP48</f>
        <v>1.6287</v>
      </c>
      <c r="N48" s="99">
        <f>Calc!AQ48</f>
        <v>3.2199999999999999E-2</v>
      </c>
      <c r="O48" s="99">
        <f>Calc!AW48</f>
        <v>1.5846</v>
      </c>
      <c r="P48" s="99">
        <f>Calc!AX48</f>
        <v>4.1723748400000003E-2</v>
      </c>
      <c r="Q48" s="77">
        <f>Calc!BB48</f>
        <v>522.97590235752159</v>
      </c>
      <c r="R48" s="77">
        <f>Calc!BC48</f>
        <v>7.0546888349809072</v>
      </c>
      <c r="S48" s="1">
        <f>Input!E48</f>
        <v>3.3954</v>
      </c>
    </row>
    <row r="49" spans="1:19" s="157" customFormat="1" x14ac:dyDescent="0.2">
      <c r="A49" s="157">
        <f>Input!A49</f>
        <v>6555</v>
      </c>
      <c r="B49" s="157" t="str">
        <f>Input!B49</f>
        <v>Hu1-13</v>
      </c>
      <c r="C49" s="158">
        <f>Calc!O49*1000</f>
        <v>13709.446693998652</v>
      </c>
      <c r="D49" s="158">
        <f>Calc!P49*1000</f>
        <v>1.4708384030834198</v>
      </c>
      <c r="E49" s="158">
        <f>Calc!X49</f>
        <v>0.95877408296654387</v>
      </c>
      <c r="F49" s="158">
        <f>Calc!Y49</f>
        <v>6.7469083744944973E-3</v>
      </c>
      <c r="G49" s="158">
        <f>Calc!AN49</f>
        <v>0.99635913229821838</v>
      </c>
      <c r="H49" s="158">
        <f>Calc!AO49</f>
        <v>5.278015491819818E-3</v>
      </c>
      <c r="I49" s="159">
        <f>Calc!AH49</f>
        <v>43533.274907686202</v>
      </c>
      <c r="J49" s="159">
        <f>Calc!AI49</f>
        <v>383.41298236848075</v>
      </c>
      <c r="K49" s="160">
        <f>Calc!AJ49</f>
        <v>0.91392624942776557</v>
      </c>
      <c r="L49" s="160">
        <f>Calc!AK49</f>
        <v>2.9887490118290247</v>
      </c>
      <c r="M49" s="158">
        <f>Calc!AP49</f>
        <v>580.11959999999999</v>
      </c>
      <c r="N49" s="158" t="e">
        <f>Calc!AQ49</f>
        <v>#VALUE!</v>
      </c>
      <c r="O49" s="158">
        <f>Calc!AW49</f>
        <v>580.11779999999999</v>
      </c>
      <c r="P49" s="158">
        <f>Calc!AX49</f>
        <v>267.28770208700001</v>
      </c>
      <c r="Q49" s="160">
        <f>Calc!BB49</f>
        <v>4.7094990212327055</v>
      </c>
      <c r="R49" s="160">
        <f>Calc!BC49</f>
        <v>15.806727831792184</v>
      </c>
      <c r="S49" s="157">
        <f>Input!E49</f>
        <v>0</v>
      </c>
    </row>
    <row r="50" spans="1:19" x14ac:dyDescent="0.2">
      <c r="A50" s="1">
        <f>Input!A50</f>
        <v>8213</v>
      </c>
      <c r="B50" s="1" t="str">
        <f>Input!B50</f>
        <v>K2-U4 Kleine Teufelshöhle</v>
      </c>
      <c r="C50" s="99">
        <f>Calc!O50*1000</f>
        <v>97.519351123493109</v>
      </c>
      <c r="D50" s="99">
        <f>Calc!P50*1000</f>
        <v>1.4761134796842124E-2</v>
      </c>
      <c r="E50" s="99">
        <f>Calc!X50</f>
        <v>8.3927490609936234E-2</v>
      </c>
      <c r="F50" s="99">
        <f>Calc!Y50</f>
        <v>2.8363136723222982E-4</v>
      </c>
      <c r="G50" s="99">
        <f>Calc!AN50</f>
        <v>3.8828936821476298E-2</v>
      </c>
      <c r="H50" s="5">
        <f>Calc!AO50</f>
        <v>7.2944556909390818E-4</v>
      </c>
      <c r="I50" s="8">
        <f>Calc!AH50</f>
        <v>137.39056591512733</v>
      </c>
      <c r="J50" s="8">
        <f>Calc!AI50</f>
        <v>2.6223852578596052</v>
      </c>
      <c r="K50" s="77">
        <f>Calc!AJ50</f>
        <v>464.15257494610597</v>
      </c>
      <c r="L50" s="77">
        <f>Calc!AK50</f>
        <v>6.2191493545145153</v>
      </c>
      <c r="M50" s="99">
        <f>Calc!AP50</f>
        <v>2.9310999999999998</v>
      </c>
      <c r="N50" s="99">
        <f>Calc!AQ50</f>
        <v>5.8999999999999997E-2</v>
      </c>
      <c r="O50" s="99">
        <f>Calc!AW50</f>
        <v>2.9154</v>
      </c>
      <c r="P50" s="99">
        <f>Calc!AX50</f>
        <v>5.6360241300000002E-2</v>
      </c>
      <c r="Q50" s="77">
        <f>Calc!BB50</f>
        <v>467.9928970270974</v>
      </c>
      <c r="R50" s="77">
        <f>Calc!BC50</f>
        <v>6.271048677850219</v>
      </c>
      <c r="S50" s="1">
        <f>Input!E50</f>
        <v>5.3681000000000001</v>
      </c>
    </row>
    <row r="51" spans="1:19" s="157" customFormat="1" x14ac:dyDescent="0.2">
      <c r="A51" s="157">
        <f>Input!A51</f>
        <v>6555</v>
      </c>
      <c r="B51" s="157" t="str">
        <f>Input!B51</f>
        <v>Hu1-13</v>
      </c>
      <c r="C51" s="158">
        <f>Calc!O51*1000</f>
        <v>13709.569727833026</v>
      </c>
      <c r="D51" s="158">
        <f>Calc!P51*1000</f>
        <v>1.2862201757465526</v>
      </c>
      <c r="E51" s="158">
        <f>Calc!X51</f>
        <v>0.97016974417375013</v>
      </c>
      <c r="F51" s="158">
        <f>Calc!Y51</f>
        <v>8.8789051718389262E-3</v>
      </c>
      <c r="G51" s="158">
        <f>Calc!AN51</f>
        <v>0.99680494711411571</v>
      </c>
      <c r="H51" s="158">
        <f>Calc!AO51</f>
        <v>3.9961959006390392E-3</v>
      </c>
      <c r="I51" s="159">
        <f>Calc!AH51</f>
        <v>43041.567102679284</v>
      </c>
      <c r="J51" s="159">
        <f>Calc!AI51</f>
        <v>430.02975020224915</v>
      </c>
      <c r="K51" s="160">
        <f>Calc!AJ51</f>
        <v>-4.8233022679285975</v>
      </c>
      <c r="L51" s="160">
        <f>Calc!AK51</f>
        <v>3.9226885851413855</v>
      </c>
      <c r="M51" s="158" t="str">
        <f>Calc!AP51</f>
        <v>Out of range</v>
      </c>
      <c r="N51" s="158" t="e">
        <f>Calc!AQ51</f>
        <v>#VALUE!</v>
      </c>
      <c r="O51" s="158" t="str">
        <f>Calc!AW51</f>
        <v>Out of range</v>
      </c>
      <c r="P51" s="158">
        <f>Calc!AX51</f>
        <v>308.18529572800003</v>
      </c>
      <c r="Q51" s="160" t="e">
        <f>Calc!BB51</f>
        <v>#VALUE!</v>
      </c>
      <c r="R51" s="160" t="e">
        <f>Calc!BC51</f>
        <v>#VALUE!</v>
      </c>
      <c r="S51" s="157">
        <f>Input!E51</f>
        <v>0</v>
      </c>
    </row>
    <row r="52" spans="1:19" x14ac:dyDescent="0.2">
      <c r="A52" s="1">
        <f>Input!A52</f>
        <v>8214</v>
      </c>
      <c r="B52" s="1" t="str">
        <f>Input!B52</f>
        <v>K2-U5 Kleine Teufelshöhle</v>
      </c>
      <c r="C52" s="99">
        <f>Calc!O52*1000</f>
        <v>126.6683067906269</v>
      </c>
      <c r="D52" s="99">
        <f>Calc!P52*1000</f>
        <v>1.7360986164005922E-2</v>
      </c>
      <c r="E52" s="99">
        <f>Calc!X52</f>
        <v>0.15262014131998683</v>
      </c>
      <c r="F52" s="99">
        <f>Calc!Y52</f>
        <v>4.7466908145020958E-4</v>
      </c>
      <c r="G52" s="99">
        <f>Calc!AN52</f>
        <v>5.7908767311230437E-2</v>
      </c>
      <c r="H52" s="5">
        <f>Calc!AO52</f>
        <v>5.9262776908806968E-4</v>
      </c>
      <c r="I52" s="8">
        <f>Calc!AH52</f>
        <v>146.39033721610571</v>
      </c>
      <c r="J52" s="8">
        <f>Calc!AI52</f>
        <v>1.5656593583997123</v>
      </c>
      <c r="K52" s="77">
        <f>Calc!AJ52</f>
        <v>534.66360871333768</v>
      </c>
      <c r="L52" s="77">
        <f>Calc!AK52</f>
        <v>4.8964536915839414</v>
      </c>
      <c r="M52" s="99">
        <f>Calc!AP52</f>
        <v>4.1913999999999998</v>
      </c>
      <c r="N52" s="99">
        <f>Calc!AQ52</f>
        <v>4.1799999999999997E-2</v>
      </c>
      <c r="O52" s="99">
        <f>Calc!AW52</f>
        <v>4.1703999999999999</v>
      </c>
      <c r="P52" s="99">
        <f>Calc!AX52</f>
        <v>4.6936059199999998E-2</v>
      </c>
      <c r="Q52" s="77">
        <f>Calc!BB52</f>
        <v>541.00286895843146</v>
      </c>
      <c r="R52" s="77">
        <f>Calc!BC52</f>
        <v>4.9550284398737157</v>
      </c>
      <c r="S52" s="1">
        <f>Input!E52</f>
        <v>6.2380000000000004</v>
      </c>
    </row>
    <row r="53" spans="1:19" s="157" customFormat="1" x14ac:dyDescent="0.2">
      <c r="A53" s="157">
        <f>Input!A53</f>
        <v>6555</v>
      </c>
      <c r="B53" s="157" t="str">
        <f>Input!B53</f>
        <v>Hu1-13</v>
      </c>
      <c r="C53" s="158">
        <f>Calc!O53*1000</f>
        <v>13709.569727833026</v>
      </c>
      <c r="D53" s="158">
        <f>Calc!P53*1000</f>
        <v>1.2862201757465526</v>
      </c>
      <c r="E53" s="158">
        <f>Calc!X53</f>
        <v>0.97016974417375013</v>
      </c>
      <c r="F53" s="158">
        <f>Calc!Y53</f>
        <v>8.8789051718389262E-3</v>
      </c>
      <c r="G53" s="158">
        <f>Calc!AN53</f>
        <v>0.99680494711411571</v>
      </c>
      <c r="H53" s="158">
        <f>Calc!AO53</f>
        <v>3.9961959006390392E-3</v>
      </c>
      <c r="I53" s="159">
        <f>Calc!AH53</f>
        <v>43041.567102679284</v>
      </c>
      <c r="J53" s="159">
        <f>Calc!AI53</f>
        <v>430.02975020224915</v>
      </c>
      <c r="K53" s="160">
        <f>Calc!AJ53</f>
        <v>-4.8233022679285975</v>
      </c>
      <c r="L53" s="160">
        <f>Calc!AK53</f>
        <v>3.9226885851413855</v>
      </c>
      <c r="M53" s="158" t="str">
        <f>Calc!AP53</f>
        <v>Out of range</v>
      </c>
      <c r="N53" s="158" t="e">
        <f>Calc!AQ53</f>
        <v>#VALUE!</v>
      </c>
      <c r="O53" s="158" t="str">
        <f>Calc!AW53</f>
        <v>Out of range</v>
      </c>
      <c r="P53" s="158">
        <f>Calc!AX53</f>
        <v>282.6664031702</v>
      </c>
      <c r="Q53" s="160" t="e">
        <f>Calc!BB53</f>
        <v>#VALUE!</v>
      </c>
      <c r="R53" s="160" t="e">
        <f>Calc!BC53</f>
        <v>#VALUE!</v>
      </c>
      <c r="S53" s="157">
        <f>Input!E53</f>
        <v>0</v>
      </c>
    </row>
    <row r="54" spans="1:19" x14ac:dyDescent="0.2">
      <c r="A54" s="56"/>
      <c r="B54" s="56"/>
      <c r="C54" s="106"/>
      <c r="D54" s="106"/>
      <c r="E54" s="106"/>
      <c r="F54" s="106"/>
      <c r="G54" s="106"/>
      <c r="H54" s="70"/>
      <c r="I54" s="72"/>
      <c r="J54" s="72"/>
      <c r="K54" s="107"/>
      <c r="L54" s="107"/>
      <c r="M54" s="106"/>
      <c r="N54" s="106"/>
      <c r="O54" s="106"/>
      <c r="P54" s="106"/>
      <c r="Q54" s="107"/>
      <c r="R54" s="107"/>
      <c r="S54" s="56"/>
    </row>
    <row r="55" spans="1:19" s="157" customFormat="1" x14ac:dyDescent="0.2">
      <c r="A55" s="157">
        <f>Input!A55</f>
        <v>6555</v>
      </c>
      <c r="B55" s="157" t="str">
        <f>Input!B55</f>
        <v>Hu1-13</v>
      </c>
      <c r="C55" s="158">
        <f>Calc!O55*1000</f>
        <v>13708.762949224641</v>
      </c>
      <c r="D55" s="158">
        <f>Calc!P55*1000</f>
        <v>1.9697105319867791</v>
      </c>
      <c r="E55" s="158">
        <f>Calc!X55</f>
        <v>0.79745587111303828</v>
      </c>
      <c r="F55" s="158">
        <f>Calc!Y55</f>
        <v>1.1629613906170986E-2</v>
      </c>
      <c r="G55" s="158">
        <f>Calc!AN55</f>
        <v>0.99276475725150248</v>
      </c>
      <c r="H55" s="158">
        <f>Calc!AO55</f>
        <v>5.266926284201022E-3</v>
      </c>
      <c r="I55" s="159">
        <f>Calc!AH55</f>
        <v>52148.25141559192</v>
      </c>
      <c r="J55" s="159">
        <f>Calc!AI55</f>
        <v>809.22441559123627</v>
      </c>
      <c r="K55" s="160">
        <f>Calc!AJ55</f>
        <v>-6.2059413981266909</v>
      </c>
      <c r="L55" s="160">
        <f>Calc!AK55</f>
        <v>1.2328140891149149</v>
      </c>
      <c r="M55" s="158" t="str">
        <f>Calc!AP55</f>
        <v>Out of range</v>
      </c>
      <c r="N55" s="158" t="e">
        <f>Calc!AQ55</f>
        <v>#VALUE!</v>
      </c>
      <c r="O55" s="158" t="str">
        <f>Calc!AW55</f>
        <v>Out of range</v>
      </c>
      <c r="P55" s="158">
        <f>Calc!AX55</f>
        <v>303.74957272270001</v>
      </c>
      <c r="Q55" s="160" t="e">
        <f>Calc!BB55</f>
        <v>#VALUE!</v>
      </c>
      <c r="R55" s="160" t="e">
        <f>Calc!BC55</f>
        <v>#VALUE!</v>
      </c>
      <c r="S55" s="157">
        <f>Input!E55</f>
        <v>0</v>
      </c>
    </row>
    <row r="56" spans="1:19" x14ac:dyDescent="0.2">
      <c r="A56" s="1">
        <f>Input!A56</f>
        <v>8239</v>
      </c>
      <c r="B56" s="1" t="str">
        <f>Input!B56</f>
        <v>VSMS 2; 44mm</v>
      </c>
      <c r="C56" s="99">
        <f>Calc!O56*1000</f>
        <v>92.654795052934233</v>
      </c>
      <c r="D56" s="99">
        <f>Calc!P56*1000</f>
        <v>1.8432193118848316E-2</v>
      </c>
      <c r="E56" s="99">
        <f>Calc!X56</f>
        <v>16.942860823518927</v>
      </c>
      <c r="F56" s="99">
        <f>Calc!Y56</f>
        <v>8.0126852819331129E-2</v>
      </c>
      <c r="G56" s="99">
        <f>Calc!AN56</f>
        <v>0.24626527071178425</v>
      </c>
      <c r="H56" s="5">
        <f>Calc!AO56</f>
        <v>1.9928179046219659E-3</v>
      </c>
      <c r="I56" s="8">
        <f>Calc!AH56</f>
        <v>4.096389504574252</v>
      </c>
      <c r="J56" s="8">
        <f>Calc!AI56</f>
        <v>3.8385854711777467E-2</v>
      </c>
      <c r="K56" s="77">
        <f>Calc!AJ56</f>
        <v>1518.8973617894867</v>
      </c>
      <c r="L56" s="77">
        <f>Calc!AK56</f>
        <v>3.8328230670630088</v>
      </c>
      <c r="M56" s="99">
        <f>Calc!AP56</f>
        <v>11.1242</v>
      </c>
      <c r="N56" s="99">
        <f>Calc!AQ56</f>
        <v>0.1004</v>
      </c>
      <c r="O56" s="99">
        <f>Calc!AW56</f>
        <v>9.1951000000000001</v>
      </c>
      <c r="P56" s="99">
        <f>Calc!AX56</f>
        <v>1.0727402601</v>
      </c>
      <c r="Q56" s="77">
        <f>Calc!BB56</f>
        <v>1558.8880254055812</v>
      </c>
      <c r="R56" s="77">
        <f>Calc!BC56</f>
        <v>6.1492162559877963</v>
      </c>
      <c r="S56" s="1">
        <f>Input!E56</f>
        <v>4.4000000000000004</v>
      </c>
    </row>
    <row r="57" spans="1:19" s="157" customFormat="1" x14ac:dyDescent="0.2">
      <c r="A57" s="157">
        <f>Input!A57</f>
        <v>6555</v>
      </c>
      <c r="B57" s="157" t="str">
        <f>Input!B57</f>
        <v>Hu1-13</v>
      </c>
      <c r="C57" s="158">
        <f>Calc!O57*1000</f>
        <v>13704.198300255439</v>
      </c>
      <c r="D57" s="158">
        <f>Calc!P57*1000</f>
        <v>1.978089523462544</v>
      </c>
      <c r="E57" s="158">
        <f>Calc!X57</f>
        <v>0.83997035028368605</v>
      </c>
      <c r="F57" s="158">
        <f>Calc!Y57</f>
        <v>1.2858659481075577E-2</v>
      </c>
      <c r="G57" s="158">
        <f>Calc!AN57</f>
        <v>0.99811541561926365</v>
      </c>
      <c r="H57" s="158">
        <f>Calc!AO57</f>
        <v>7.7733389634708416E-3</v>
      </c>
      <c r="I57" s="159">
        <f>Calc!AH57</f>
        <v>49759.067546590421</v>
      </c>
      <c r="J57" s="159">
        <f>Calc!AI57</f>
        <v>854.61334316343732</v>
      </c>
      <c r="K57" s="160">
        <f>Calc!AJ57</f>
        <v>-29.336532209335076</v>
      </c>
      <c r="L57" s="160">
        <f>Calc!AK57</f>
        <v>1.3033438219264155</v>
      </c>
      <c r="M57" s="158" t="str">
        <f>Calc!AP57</f>
        <v>Out of range</v>
      </c>
      <c r="N57" s="158" t="e">
        <f>Calc!AQ57</f>
        <v>#VALUE!</v>
      </c>
      <c r="O57" s="158" t="str">
        <f>Calc!AW57</f>
        <v>Out of range</v>
      </c>
      <c r="P57" s="158">
        <f>Calc!AX57</f>
        <v>0</v>
      </c>
      <c r="Q57" s="160" t="e">
        <f>Calc!BB57</f>
        <v>#VALUE!</v>
      </c>
      <c r="R57" s="160" t="e">
        <f>Calc!BC57</f>
        <v>#VALUE!</v>
      </c>
      <c r="S57" s="157">
        <f>Input!E57</f>
        <v>0</v>
      </c>
    </row>
    <row r="58" spans="1:19" x14ac:dyDescent="0.2">
      <c r="A58" s="1">
        <f>Input!A58</f>
        <v>8240</v>
      </c>
      <c r="B58" s="1" t="str">
        <f>Input!B58</f>
        <v>VSMS 2; 47mm</v>
      </c>
      <c r="C58" s="99">
        <f>Calc!O58*1000</f>
        <v>90.056060440296022</v>
      </c>
      <c r="D58" s="99">
        <f>Calc!P58*1000</f>
        <v>2.2653030852072115E-2</v>
      </c>
      <c r="E58" s="99">
        <f>Calc!X58</f>
        <v>13.628945550018505</v>
      </c>
      <c r="F58" s="99">
        <f>Calc!Y58</f>
        <v>6.192913554597225E-2</v>
      </c>
      <c r="G58" s="99">
        <f>Calc!AN58</f>
        <v>0.3481509042268065</v>
      </c>
      <c r="H58" s="5">
        <f>Calc!AO58</f>
        <v>2.6913505531171926E-3</v>
      </c>
      <c r="I58" s="8">
        <f>Calc!AH58</f>
        <v>7.0061683403863348</v>
      </c>
      <c r="J58" s="8">
        <f>Calc!AI58</f>
        <v>6.2799437476290548E-2</v>
      </c>
      <c r="K58" s="77">
        <f>Calc!AJ58</f>
        <v>1582.1155299709621</v>
      </c>
      <c r="L58" s="77">
        <f>Calc!AK58</f>
        <v>4.0425689127993749</v>
      </c>
      <c r="M58" s="99">
        <f>Calc!AP58</f>
        <v>15.5909</v>
      </c>
      <c r="N58" s="99">
        <f>Calc!AQ58</f>
        <v>0.12920000000000001</v>
      </c>
      <c r="O58" s="99">
        <f>Calc!AW58</f>
        <v>14.049300000000001</v>
      </c>
      <c r="P58" s="99">
        <f>Calc!AX58</f>
        <v>0.71953085360000002</v>
      </c>
      <c r="Q58" s="77">
        <f>Calc!BB58</f>
        <v>1646.2013655353123</v>
      </c>
      <c r="R58" s="77">
        <f>Calc!BC58</f>
        <v>5.3759116337847361</v>
      </c>
      <c r="S58" s="1">
        <f>Input!E58</f>
        <v>4.7</v>
      </c>
    </row>
    <row r="59" spans="1:19" s="157" customFormat="1" x14ac:dyDescent="0.2">
      <c r="A59" s="157">
        <f>Input!A59</f>
        <v>6555</v>
      </c>
      <c r="B59" s="157" t="str">
        <f>Input!B59</f>
        <v>Hu1-13</v>
      </c>
      <c r="C59" s="158">
        <f>Calc!O59*1000</f>
        <v>13704.568694486767</v>
      </c>
      <c r="D59" s="158">
        <f>Calc!P59*1000</f>
        <v>2.3817037577706439</v>
      </c>
      <c r="E59" s="158">
        <f>Calc!X59</f>
        <v>0.88635623079366432</v>
      </c>
      <c r="F59" s="158">
        <f>Calc!Y59</f>
        <v>1.1105769142098508E-2</v>
      </c>
      <c r="G59" s="158">
        <f>Calc!AN59</f>
        <v>0.99526669271203183</v>
      </c>
      <c r="H59" s="158">
        <f>Calc!AO59</f>
        <v>5.2406696604425373E-3</v>
      </c>
      <c r="I59" s="159">
        <f>Calc!AH59</f>
        <v>47021.700693119034</v>
      </c>
      <c r="J59" s="159">
        <f>Calc!AI59</f>
        <v>639.0271815583119</v>
      </c>
      <c r="K59" s="160">
        <f>Calc!AJ59</f>
        <v>-29.400988878032219</v>
      </c>
      <c r="L59" s="160">
        <f>Calc!AK59</f>
        <v>1.5768354368560074</v>
      </c>
      <c r="M59" s="158" t="str">
        <f>Calc!AP59</f>
        <v>Out of range</v>
      </c>
      <c r="N59" s="158" t="e">
        <f>Calc!AQ59</f>
        <v>#VALUE!</v>
      </c>
      <c r="O59" s="158" t="str">
        <f>Calc!AW59</f>
        <v>Out of range</v>
      </c>
      <c r="P59" s="158">
        <f>Calc!AX59</f>
        <v>0</v>
      </c>
      <c r="Q59" s="160" t="e">
        <f>Calc!BB59</f>
        <v>#VALUE!</v>
      </c>
      <c r="R59" s="160" t="e">
        <f>Calc!BC59</f>
        <v>#VALUE!</v>
      </c>
      <c r="S59" s="157">
        <f>Input!E59</f>
        <v>0</v>
      </c>
    </row>
    <row r="60" spans="1:19" x14ac:dyDescent="0.2">
      <c r="A60" s="1">
        <f>Input!A60</f>
        <v>8241</v>
      </c>
      <c r="B60" s="1" t="str">
        <f>Input!B60</f>
        <v>VSMS 2; 94mm</v>
      </c>
      <c r="C60" s="99">
        <f>Calc!O60*1000</f>
        <v>166.94348641267325</v>
      </c>
      <c r="D60" s="99">
        <f>Calc!P60*1000</f>
        <v>0.35172336310745711</v>
      </c>
      <c r="E60" s="99">
        <f>Calc!X60</f>
        <v>12.404818095110443</v>
      </c>
      <c r="F60" s="99">
        <f>Calc!Y60</f>
        <v>0.28156361752789516</v>
      </c>
      <c r="G60" s="99">
        <f>Calc!AN60</f>
        <v>0.29538465973739042</v>
      </c>
      <c r="H60" s="5">
        <f>Calc!AO60</f>
        <v>2.1141505012037886E-2</v>
      </c>
      <c r="I60" s="8">
        <f>Calc!AH60</f>
        <v>12.086451162488737</v>
      </c>
      <c r="J60" s="8">
        <f>Calc!AI60</f>
        <v>0.90716216705610075</v>
      </c>
      <c r="K60" s="77">
        <f>Calc!AJ60</f>
        <v>1710.6767700606201</v>
      </c>
      <c r="L60" s="77">
        <f>Calc!AK60</f>
        <v>14.950686759546974</v>
      </c>
      <c r="M60" s="99">
        <f>Calc!AP60</f>
        <v>12.4535</v>
      </c>
      <c r="N60" s="99">
        <f>Calc!AQ60</f>
        <v>0.99060000000000004</v>
      </c>
      <c r="O60" s="99">
        <f>Calc!AW60</f>
        <v>11.732200000000001</v>
      </c>
      <c r="P60" s="99">
        <f>Calc!AX60</f>
        <v>1.0998061446</v>
      </c>
      <c r="Q60" s="77">
        <f>Calc!BB60</f>
        <v>1768.3515430958944</v>
      </c>
      <c r="R60" s="77">
        <f>Calc!BC60</f>
        <v>16.403137816049711</v>
      </c>
      <c r="S60" s="1">
        <f>Input!E60</f>
        <v>9.4</v>
      </c>
    </row>
    <row r="61" spans="1:19" s="157" customFormat="1" x14ac:dyDescent="0.2">
      <c r="A61" s="157">
        <f>Input!A61</f>
        <v>6555</v>
      </c>
      <c r="B61" s="157" t="str">
        <f>Input!B61</f>
        <v>Hu1-13</v>
      </c>
      <c r="C61" s="158">
        <f>Calc!O61*1000</f>
        <v>13711.794132482568</v>
      </c>
      <c r="D61" s="158">
        <f>Calc!P61*1000</f>
        <v>2.0416999493170014</v>
      </c>
      <c r="E61" s="158">
        <f>Calc!X61</f>
        <v>0.85809591957912579</v>
      </c>
      <c r="F61" s="158">
        <f>Calc!Y61</f>
        <v>1.0132657792437556E-2</v>
      </c>
      <c r="G61" s="158">
        <f>Calc!AN61</f>
        <v>0.9947649812168371</v>
      </c>
      <c r="H61" s="158">
        <f>Calc!AO61</f>
        <v>6.7643159015438464E-3</v>
      </c>
      <c r="I61" s="159">
        <f>Calc!AH61</f>
        <v>48571.411903669883</v>
      </c>
      <c r="J61" s="159">
        <f>Calc!AI61</f>
        <v>661.80701887474845</v>
      </c>
      <c r="K61" s="160">
        <f>Calc!AJ61</f>
        <v>12.69545119176918</v>
      </c>
      <c r="L61" s="160">
        <f>Calc!AK61</f>
        <v>1.6060318630074242</v>
      </c>
      <c r="M61" s="158">
        <f>Calc!AP61</f>
        <v>415.423</v>
      </c>
      <c r="N61" s="158">
        <f>Calc!AQ61</f>
        <v>42.164099999999998</v>
      </c>
      <c r="O61" s="158">
        <f>Calc!AW61</f>
        <v>415.42140000000001</v>
      </c>
      <c r="P61" s="158">
        <f>Calc!AX61</f>
        <v>36.570378218499997</v>
      </c>
      <c r="Q61" s="160">
        <f>Calc!BB61</f>
        <v>41.072929639086503</v>
      </c>
      <c r="R61" s="160">
        <f>Calc!BC61</f>
        <v>6.7096682538974797</v>
      </c>
      <c r="S61" s="157">
        <f>Input!E61</f>
        <v>0</v>
      </c>
    </row>
    <row r="62" spans="1:19" x14ac:dyDescent="0.2">
      <c r="A62" s="1">
        <f>Input!A62</f>
        <v>8242</v>
      </c>
      <c r="B62" s="1" t="str">
        <f>Input!B62</f>
        <v>VSMS 2; 103mm</v>
      </c>
      <c r="C62" s="99">
        <f>Calc!O62*1000</f>
        <v>89.059246365057064</v>
      </c>
      <c r="D62" s="99">
        <f>Calc!P62*1000</f>
        <v>2.6181087404164877E-2</v>
      </c>
      <c r="E62" s="99">
        <f>Calc!X62</f>
        <v>15.617180531260033</v>
      </c>
      <c r="F62" s="99">
        <f>Calc!Y62</f>
        <v>4.4257172615987932E-2</v>
      </c>
      <c r="G62" s="99">
        <f>Calc!AN62</f>
        <v>0.37849101351157394</v>
      </c>
      <c r="H62" s="5">
        <f>Calc!AO62</f>
        <v>5.2219301771307932E-3</v>
      </c>
      <c r="I62" s="8">
        <f>Calc!AH62</f>
        <v>6.5496637112093463</v>
      </c>
      <c r="J62" s="8">
        <f>Calc!AI62</f>
        <v>9.2230243609621287E-2</v>
      </c>
      <c r="K62" s="77">
        <f>Calc!AJ62</f>
        <v>1759.4631837668642</v>
      </c>
      <c r="L62" s="77">
        <f>Calc!AK62</f>
        <v>3.1935529399069251</v>
      </c>
      <c r="M62" s="99">
        <f>Calc!AP62</f>
        <v>15.867599999999999</v>
      </c>
      <c r="N62" s="99">
        <f>Calc!AQ62</f>
        <v>0.24340000000000001</v>
      </c>
      <c r="O62" s="99">
        <f>Calc!AW62</f>
        <v>14.1975</v>
      </c>
      <c r="P62" s="99">
        <f>Calc!AX62</f>
        <v>0.81118194450000003</v>
      </c>
      <c r="Q62" s="77">
        <f>Calc!BB62</f>
        <v>1831.4997148632783</v>
      </c>
      <c r="R62" s="77">
        <f>Calc!BC62</f>
        <v>5.3555951405454865</v>
      </c>
      <c r="S62" s="1">
        <f>Input!E62</f>
        <v>10.3</v>
      </c>
    </row>
    <row r="63" spans="1:19" s="157" customFormat="1" x14ac:dyDescent="0.2">
      <c r="A63" s="157">
        <f>Input!A63</f>
        <v>6555</v>
      </c>
      <c r="B63" s="157" t="str">
        <f>Input!B63</f>
        <v>Hu1-13</v>
      </c>
      <c r="C63" s="158">
        <f>Calc!O63*1000</f>
        <v>13718.536272515767</v>
      </c>
      <c r="D63" s="158">
        <f>Calc!P63*1000</f>
        <v>1.7586116158740905</v>
      </c>
      <c r="E63" s="158">
        <f>Calc!X63</f>
        <v>0.77221119811158789</v>
      </c>
      <c r="F63" s="158">
        <f>Calc!Y63</f>
        <v>1.1328440944166566E-2</v>
      </c>
      <c r="G63" s="158">
        <f>Calc!AN63</f>
        <v>0.99139966770605437</v>
      </c>
      <c r="H63" s="158">
        <f>Calc!AO63</f>
        <v>5.62251798643504E-3</v>
      </c>
      <c r="I63" s="159">
        <f>Calc!AH63</f>
        <v>53817.341692330534</v>
      </c>
      <c r="J63" s="159">
        <f>Calc!AI63</f>
        <v>846.42195182661635</v>
      </c>
      <c r="K63" s="160">
        <f>Calc!AJ63</f>
        <v>3.23743335303317</v>
      </c>
      <c r="L63" s="160">
        <f>Calc!AK63</f>
        <v>1.0740705420608987</v>
      </c>
      <c r="M63" s="158">
        <f>Calc!AP63</f>
        <v>473.80650000000003</v>
      </c>
      <c r="N63" s="158" t="e">
        <f>Calc!AQ63</f>
        <v>#VALUE!</v>
      </c>
      <c r="O63" s="158">
        <f>Calc!AW63</f>
        <v>473.80500000000001</v>
      </c>
      <c r="P63" s="158">
        <f>Calc!AX63</f>
        <v>64.916383662699999</v>
      </c>
      <c r="Q63" s="160">
        <f>Calc!BB63</f>
        <v>12.352962494167222</v>
      </c>
      <c r="R63" s="160">
        <f>Calc!BC63</f>
        <v>4.6832414091615826</v>
      </c>
      <c r="S63" s="157">
        <f>Input!E63</f>
        <v>0</v>
      </c>
    </row>
    <row r="64" spans="1:19" x14ac:dyDescent="0.2">
      <c r="A64" s="56"/>
      <c r="B64" s="56"/>
      <c r="C64" s="106"/>
      <c r="D64" s="106"/>
      <c r="E64" s="106"/>
      <c r="F64" s="106"/>
      <c r="G64" s="106"/>
      <c r="H64" s="70"/>
      <c r="I64" s="72"/>
      <c r="J64" s="72"/>
      <c r="K64" s="107"/>
      <c r="L64" s="107"/>
      <c r="M64" s="106"/>
      <c r="N64" s="106"/>
      <c r="O64" s="106"/>
      <c r="P64" s="106"/>
      <c r="Q64" s="107"/>
      <c r="R64" s="107"/>
      <c r="S64" s="56"/>
    </row>
    <row r="65" spans="1:19" s="157" customFormat="1" x14ac:dyDescent="0.2">
      <c r="A65" s="157">
        <f>Input!A65</f>
        <v>7953</v>
      </c>
      <c r="B65" s="157" t="str">
        <f>Input!B65</f>
        <v>Hu1-13</v>
      </c>
      <c r="C65" s="158">
        <f>Calc!O65*1000</f>
        <v>13688.040558733615</v>
      </c>
      <c r="D65" s="158">
        <f>Calc!P65*1000</f>
        <v>7.5251722785641357</v>
      </c>
      <c r="E65" s="158">
        <f>Calc!X65</f>
        <v>0.84487849043903585</v>
      </c>
      <c r="F65" s="158">
        <f>Calc!Y65</f>
        <v>6.9214744298326775E-2</v>
      </c>
      <c r="G65" s="158">
        <f>Calc!AN65</f>
        <v>0.99482617904979476</v>
      </c>
      <c r="H65" s="158">
        <f>Calc!AO65</f>
        <v>6.8104815520034371E-3</v>
      </c>
      <c r="I65" s="159">
        <f>Calc!AH65</f>
        <v>49248.842455446655</v>
      </c>
      <c r="J65" s="159">
        <f>Calc!AI65</f>
        <v>4048.5712495163493</v>
      </c>
      <c r="K65" s="160">
        <f>Calc!AJ65</f>
        <v>-7.525075435437345</v>
      </c>
      <c r="L65" s="160">
        <f>Calc!AK65</f>
        <v>18.83728214040838</v>
      </c>
      <c r="M65" s="158" t="str">
        <f>Calc!AP65</f>
        <v>Out of range</v>
      </c>
      <c r="N65" s="158" t="e">
        <f>Calc!AQ65</f>
        <v>#VALUE!</v>
      </c>
      <c r="O65" s="158" t="str">
        <f>Calc!AW65</f>
        <v>Out of range</v>
      </c>
      <c r="P65" s="158">
        <f>Calc!AX65</f>
        <v>242.20373279430001</v>
      </c>
      <c r="Q65" s="160" t="e">
        <f>Calc!BB65</f>
        <v>#VALUE!</v>
      </c>
      <c r="R65" s="160" t="e">
        <f>Calc!BC65</f>
        <v>#VALUE!</v>
      </c>
      <c r="S65" s="157">
        <f>Input!E65</f>
        <v>0</v>
      </c>
    </row>
    <row r="66" spans="1:19" x14ac:dyDescent="0.2">
      <c r="A66" s="1">
        <f>Input!A66</f>
        <v>8279</v>
      </c>
      <c r="B66" s="1" t="str">
        <f>Input!B66</f>
        <v>JM 33/2 Top</v>
      </c>
      <c r="C66" s="99">
        <f>Calc!O66*1000</f>
        <v>254.19606548284446</v>
      </c>
      <c r="D66" s="99">
        <f>Calc!P66*1000</f>
        <v>0.25113939474435892</v>
      </c>
      <c r="E66" s="99">
        <f>Calc!X66</f>
        <v>0.95983001523845479</v>
      </c>
      <c r="F66" s="99">
        <f>Calc!Y66</f>
        <v>3.9607461014257526E-3</v>
      </c>
      <c r="G66" s="99">
        <f>Calc!AN66</f>
        <v>7.4381488854924501E-4</v>
      </c>
      <c r="H66" s="5">
        <f>Calc!AO66</f>
        <v>2.6591355069392281E-4</v>
      </c>
      <c r="I66" s="8">
        <f>Calc!AH66</f>
        <v>0.59880905922758032</v>
      </c>
      <c r="J66" s="8">
        <f>Calc!AI66</f>
        <v>0.21408746277133575</v>
      </c>
      <c r="K66" s="77">
        <f>Calc!AJ66</f>
        <v>147.86312812683545</v>
      </c>
      <c r="L66" s="77">
        <f>Calc!AK66</f>
        <v>33.059677161226915</v>
      </c>
      <c r="M66" s="99">
        <f>Calc!AP66</f>
        <v>7.0800000000000002E-2</v>
      </c>
      <c r="N66" s="99" t="e">
        <f>Calc!AQ66</f>
        <v>#VALUE!</v>
      </c>
      <c r="O66" s="99" t="str">
        <f>Calc!AW66</f>
        <v>Out of range</v>
      </c>
      <c r="P66" s="99">
        <f>Calc!AX66</f>
        <v>2.7089793500000001E-2</v>
      </c>
      <c r="Q66" s="77" t="e">
        <f>Calc!BB66</f>
        <v>#VALUE!</v>
      </c>
      <c r="R66" s="77" t="e">
        <f>Calc!BC66</f>
        <v>#VALUE!</v>
      </c>
      <c r="S66" s="1">
        <f>Input!E66</f>
        <v>0</v>
      </c>
    </row>
    <row r="67" spans="1:19" s="157" customFormat="1" x14ac:dyDescent="0.2">
      <c r="A67" s="157">
        <f>Input!A67</f>
        <v>7953</v>
      </c>
      <c r="B67" s="157" t="str">
        <f>Input!B67</f>
        <v>Hu1-13</v>
      </c>
      <c r="C67" s="158">
        <f>Calc!O67*1000</f>
        <v>13688.040558733615</v>
      </c>
      <c r="D67" s="158">
        <f>Calc!P67*1000</f>
        <v>7.5251722785641357</v>
      </c>
      <c r="E67" s="158">
        <f>Calc!X67</f>
        <v>0.84487849043903585</v>
      </c>
      <c r="F67" s="158">
        <f>Calc!Y67</f>
        <v>6.9214744298326775E-2</v>
      </c>
      <c r="G67" s="158">
        <f>Calc!AN67</f>
        <v>0.99482617904979476</v>
      </c>
      <c r="H67" s="158">
        <f>Calc!AO67</f>
        <v>6.8104815520034371E-3</v>
      </c>
      <c r="I67" s="159">
        <f>Calc!AH67</f>
        <v>49248.842455446655</v>
      </c>
      <c r="J67" s="159">
        <f>Calc!AI67</f>
        <v>4048.5712495163493</v>
      </c>
      <c r="K67" s="160">
        <f>Calc!AJ67</f>
        <v>-7.525075435437345</v>
      </c>
      <c r="L67" s="160">
        <f>Calc!AK67</f>
        <v>18.83728214040838</v>
      </c>
      <c r="M67" s="158" t="str">
        <f>Calc!AP67</f>
        <v>Out of range</v>
      </c>
      <c r="N67" s="158" t="e">
        <f>Calc!AQ67</f>
        <v>#VALUE!</v>
      </c>
      <c r="O67" s="158" t="str">
        <f>Calc!AW67</f>
        <v>Out of range</v>
      </c>
      <c r="P67" s="158">
        <f>Calc!AX67</f>
        <v>243.62703569070001</v>
      </c>
      <c r="Q67" s="160" t="e">
        <f>Calc!BB67</f>
        <v>#VALUE!</v>
      </c>
      <c r="R67" s="160" t="e">
        <f>Calc!BC67</f>
        <v>#VALUE!</v>
      </c>
      <c r="S67" s="157">
        <f>Input!E67</f>
        <v>0</v>
      </c>
    </row>
    <row r="68" spans="1:19" x14ac:dyDescent="0.2">
      <c r="A68" s="1">
        <f>Input!A68</f>
        <v>8282</v>
      </c>
      <c r="B68" s="1" t="str">
        <f>Input!B68</f>
        <v>FM 58/1 Top</v>
      </c>
      <c r="C68" s="99">
        <f>Calc!O68*1000</f>
        <v>2329.0246917754266</v>
      </c>
      <c r="D68" s="99">
        <f>Calc!P68*1000</f>
        <v>0.3059693707911984</v>
      </c>
      <c r="E68" s="99">
        <f>Calc!X68</f>
        <v>2.5477806733821381E-2</v>
      </c>
      <c r="F68" s="99">
        <f>Calc!Y68</f>
        <v>2.5691432041314915E-4</v>
      </c>
      <c r="G68" s="99">
        <f>Calc!AN68</f>
        <v>7.2801952710408087E-4</v>
      </c>
      <c r="H68" s="5">
        <f>Calc!AO68</f>
        <v>5.382345423535206E-5</v>
      </c>
      <c r="I68" s="8">
        <f>Calc!AH68</f>
        <v>202.98351064851474</v>
      </c>
      <c r="J68" s="8">
        <f>Calc!AI68</f>
        <v>15.145764986778534</v>
      </c>
      <c r="K68" s="77">
        <f>Calc!AJ68</f>
        <v>147.56277953530716</v>
      </c>
      <c r="L68" s="77">
        <f>Calc!AK68</f>
        <v>4.0213593650060391</v>
      </c>
      <c r="M68" s="99">
        <f>Calc!AP68</f>
        <v>6.93E-2</v>
      </c>
      <c r="N68" s="99">
        <f>Calc!AQ68</f>
        <v>5.1000000000000004E-3</v>
      </c>
      <c r="O68" s="99">
        <f>Calc!AW68</f>
        <v>6.9000000000000006E-2</v>
      </c>
      <c r="P68" s="99">
        <f>Calc!AX68</f>
        <v>4.9945501E-3</v>
      </c>
      <c r="Q68" s="77">
        <f>Calc!BB68</f>
        <v>147.59155925263218</v>
      </c>
      <c r="R68" s="77">
        <f>Calc!BC68</f>
        <v>4.0221442052597984</v>
      </c>
      <c r="S68" s="1">
        <f>Input!E68</f>
        <v>0</v>
      </c>
    </row>
    <row r="69" spans="1:19" s="157" customFormat="1" x14ac:dyDescent="0.2">
      <c r="A69" s="157">
        <f>Input!A69</f>
        <v>7953</v>
      </c>
      <c r="B69" s="157" t="str">
        <f>Input!B69</f>
        <v>Hu1-13</v>
      </c>
      <c r="C69" s="158">
        <f>Calc!O69*1000</f>
        <v>13708.062437247869</v>
      </c>
      <c r="D69" s="158">
        <f>Calc!P69*1000</f>
        <v>6.2524789598348764</v>
      </c>
      <c r="E69" s="158">
        <f>Calc!X69</f>
        <v>0.86403472045156093</v>
      </c>
      <c r="F69" s="158">
        <f>Calc!Y69</f>
        <v>3.8136881854062318E-2</v>
      </c>
      <c r="G69" s="158">
        <f>Calc!AN69</f>
        <v>1.001510934196709</v>
      </c>
      <c r="H69" s="158">
        <f>Calc!AO69</f>
        <v>8.6302361784269341E-3</v>
      </c>
      <c r="I69" s="159">
        <f>Calc!AH69</f>
        <v>48551.468111159913</v>
      </c>
      <c r="J69" s="159">
        <f>Calc!AI69</f>
        <v>2183.3176876324842</v>
      </c>
      <c r="K69" s="160">
        <f>Calc!AJ69</f>
        <v>-2.7673151671404606</v>
      </c>
      <c r="L69" s="160">
        <f>Calc!AK69</f>
        <v>13.521542501975951</v>
      </c>
      <c r="M69" s="158" t="str">
        <f>Calc!AP69</f>
        <v>Out of range</v>
      </c>
      <c r="N69" s="158" t="e">
        <f>Calc!AQ69</f>
        <v>#VALUE!</v>
      </c>
      <c r="O69" s="158" t="str">
        <f>Calc!AW69</f>
        <v>Out of range</v>
      </c>
      <c r="P69" s="158">
        <f>Calc!AX69</f>
        <v>251.48439666109999</v>
      </c>
      <c r="Q69" s="160" t="e">
        <f>Calc!BB69</f>
        <v>#VALUE!</v>
      </c>
      <c r="R69" s="160" t="e">
        <f>Calc!BC69</f>
        <v>#VALUE!</v>
      </c>
      <c r="S69" s="157">
        <f>Input!E69</f>
        <v>0</v>
      </c>
    </row>
    <row r="70" spans="1:19" x14ac:dyDescent="0.2">
      <c r="A70" s="1">
        <f>Input!A70</f>
        <v>8283</v>
      </c>
      <c r="B70" s="1" t="str">
        <f>Input!B70</f>
        <v>FM 58/1 Base</v>
      </c>
      <c r="C70" s="99">
        <f>Calc!O70*1000</f>
        <v>2434.6435257733638</v>
      </c>
      <c r="D70" s="99">
        <f>Calc!P70*1000</f>
        <v>0.19587431196194985</v>
      </c>
      <c r="E70" s="99">
        <f>Calc!X70</f>
        <v>0.10144852970276134</v>
      </c>
      <c r="F70" s="99">
        <f>Calc!Y70</f>
        <v>6.147024092516578E-4</v>
      </c>
      <c r="G70" s="99">
        <f>Calc!AN70</f>
        <v>8.9258920451247797E-4</v>
      </c>
      <c r="H70" s="5">
        <f>Calc!AO70</f>
        <v>6.234218819761581E-5</v>
      </c>
      <c r="I70" s="8">
        <f>Calc!AH70</f>
        <v>65.553931369648382</v>
      </c>
      <c r="J70" s="8">
        <f>Calc!AI70</f>
        <v>4.5957569093054449</v>
      </c>
      <c r="K70" s="77">
        <f>Calc!AJ70</f>
        <v>152.56957730259657</v>
      </c>
      <c r="L70" s="77">
        <f>Calc!AK70</f>
        <v>1.3410175293329274</v>
      </c>
      <c r="M70" s="99">
        <f>Calc!AP70</f>
        <v>8.4599999999999995E-2</v>
      </c>
      <c r="N70" s="99">
        <f>Calc!AQ70</f>
        <v>7.1999999999999998E-3</v>
      </c>
      <c r="O70" s="99">
        <f>Calc!AW70</f>
        <v>8.3599999999999994E-2</v>
      </c>
      <c r="P70" s="99">
        <f>Calc!AX70</f>
        <v>5.8734885999999998E-3</v>
      </c>
      <c r="Q70" s="77">
        <f>Calc!BB70</f>
        <v>152.60563050006297</v>
      </c>
      <c r="R70" s="77">
        <f>Calc!BC70</f>
        <v>1.3413368128477563</v>
      </c>
      <c r="S70" s="1">
        <f>Input!E70</f>
        <v>0</v>
      </c>
    </row>
    <row r="71" spans="1:19" s="157" customFormat="1" x14ac:dyDescent="0.2">
      <c r="A71" s="157">
        <f>Input!A71</f>
        <v>7953</v>
      </c>
      <c r="B71" s="157" t="str">
        <f>Input!B71</f>
        <v>Hu1-13</v>
      </c>
      <c r="C71" s="158">
        <f>Calc!O71*1000</f>
        <v>13708.062437247869</v>
      </c>
      <c r="D71" s="158">
        <f>Calc!P71*1000</f>
        <v>6.2524789598348764</v>
      </c>
      <c r="E71" s="158">
        <f>Calc!X71</f>
        <v>0.86403472045156093</v>
      </c>
      <c r="F71" s="158">
        <f>Calc!Y71</f>
        <v>3.8136881854062318E-2</v>
      </c>
      <c r="G71" s="158">
        <f>Calc!AN71</f>
        <v>1.001510934196709</v>
      </c>
      <c r="H71" s="158">
        <f>Calc!AO71</f>
        <v>8.6302361784269341E-3</v>
      </c>
      <c r="I71" s="159">
        <f>Calc!AH71</f>
        <v>48551.468111159913</v>
      </c>
      <c r="J71" s="159">
        <f>Calc!AI71</f>
        <v>2183.3176876324842</v>
      </c>
      <c r="K71" s="160">
        <f>Calc!AJ71</f>
        <v>-2.7673151671404606</v>
      </c>
      <c r="L71" s="160">
        <f>Calc!AK71</f>
        <v>13.521542501975951</v>
      </c>
      <c r="M71" s="158" t="str">
        <f>Calc!AP71</f>
        <v>Out of range</v>
      </c>
      <c r="N71" s="158" t="e">
        <f>Calc!AQ71</f>
        <v>#VALUE!</v>
      </c>
      <c r="O71" s="158" t="str">
        <f>Calc!AW71</f>
        <v>Out of range</v>
      </c>
      <c r="P71" s="158">
        <f>Calc!AX71</f>
        <v>249.29283446549999</v>
      </c>
      <c r="Q71" s="160" t="e">
        <f>Calc!BB71</f>
        <v>#VALUE!</v>
      </c>
      <c r="R71" s="160" t="e">
        <f>Calc!BC71</f>
        <v>#VALUE!</v>
      </c>
      <c r="S71" s="157">
        <f>Input!E71</f>
        <v>0</v>
      </c>
    </row>
    <row r="72" spans="1:19" x14ac:dyDescent="0.2">
      <c r="A72" s="1">
        <f>Input!A72</f>
        <v>8280</v>
      </c>
      <c r="B72" s="1" t="str">
        <f>Input!B72</f>
        <v xml:space="preserve">JM 33/3 </v>
      </c>
      <c r="C72" s="99">
        <f>Calc!O72*1000</f>
        <v>2766.4183297682721</v>
      </c>
      <c r="D72" s="99">
        <f>Calc!P72*1000</f>
        <v>0.17435878932537383</v>
      </c>
      <c r="E72" s="99">
        <f>Calc!X72</f>
        <v>1.6541436890564729</v>
      </c>
      <c r="F72" s="99">
        <f>Calc!Y72</f>
        <v>5.728672620553584E-3</v>
      </c>
      <c r="G72" s="99">
        <f>Calc!AN72</f>
        <v>2.4702575145694287E-2</v>
      </c>
      <c r="H72" s="5">
        <f>Calc!AO72</f>
        <v>1.9364223928845122E-4</v>
      </c>
      <c r="I72" s="8">
        <f>Calc!AH72</f>
        <v>126.42831146543959</v>
      </c>
      <c r="J72" s="8">
        <f>Calc!AI72</f>
        <v>1.0834477573452086</v>
      </c>
      <c r="K72" s="77">
        <f>Calc!AJ72</f>
        <v>150.52390665590298</v>
      </c>
      <c r="L72" s="77">
        <f>Calc!AK72</f>
        <v>1.1292404846277888</v>
      </c>
      <c r="M72" s="99">
        <f>Calc!AP72</f>
        <v>2.3690000000000002</v>
      </c>
      <c r="N72" s="99">
        <f>Calc!AQ72</f>
        <v>1.7299999999999999E-2</v>
      </c>
      <c r="O72" s="99">
        <f>Calc!AW72</f>
        <v>2.3551000000000002</v>
      </c>
      <c r="P72" s="99">
        <f>Calc!AX72</f>
        <v>1.94469723E-2</v>
      </c>
      <c r="Q72" s="77">
        <f>Calc!BB72</f>
        <v>151.52916867351487</v>
      </c>
      <c r="R72" s="77">
        <f>Calc!BC72</f>
        <v>1.1368125364199679</v>
      </c>
      <c r="S72" s="1">
        <f>Input!E72</f>
        <v>0</v>
      </c>
    </row>
    <row r="73" spans="1:19" s="157" customFormat="1" x14ac:dyDescent="0.2">
      <c r="A73" s="157">
        <f>Input!A73</f>
        <v>7953</v>
      </c>
      <c r="B73" s="157" t="str">
        <f>Input!B73</f>
        <v>Hu1-13</v>
      </c>
      <c r="C73" s="158">
        <f>Calc!O73*1000</f>
        <v>13708.062437247869</v>
      </c>
      <c r="D73" s="158">
        <f>Calc!P73*1000</f>
        <v>6.2524789598348764</v>
      </c>
      <c r="E73" s="158">
        <f>Calc!X73</f>
        <v>0.86403472045156093</v>
      </c>
      <c r="F73" s="158">
        <f>Calc!Y73</f>
        <v>3.8136881854062318E-2</v>
      </c>
      <c r="G73" s="158">
        <f>Calc!AN73</f>
        <v>1.001510934196709</v>
      </c>
      <c r="H73" s="158">
        <f>Calc!AO73</f>
        <v>8.6302361784269341E-3</v>
      </c>
      <c r="I73" s="159">
        <f>Calc!AH73</f>
        <v>48551.468111159913</v>
      </c>
      <c r="J73" s="159">
        <f>Calc!AI73</f>
        <v>2183.3176876324842</v>
      </c>
      <c r="K73" s="160">
        <f>Calc!AJ73</f>
        <v>-2.7673151671404606</v>
      </c>
      <c r="L73" s="160">
        <f>Calc!AK73</f>
        <v>13.521542501975951</v>
      </c>
      <c r="M73" s="158" t="str">
        <f>Calc!AP73</f>
        <v>Out of range</v>
      </c>
      <c r="N73" s="158" t="e">
        <f>Calc!AQ73</f>
        <v>#VALUE!</v>
      </c>
      <c r="O73" s="158" t="str">
        <f>Calc!AW73</f>
        <v>Out of range</v>
      </c>
      <c r="P73" s="158">
        <f>Calc!AX73</f>
        <v>260.18912581090001</v>
      </c>
      <c r="Q73" s="160" t="e">
        <f>Calc!BB73</f>
        <v>#VALUE!</v>
      </c>
      <c r="R73" s="160" t="e">
        <f>Calc!BC73</f>
        <v>#VALUE!</v>
      </c>
      <c r="S73" s="157">
        <f>Input!E73</f>
        <v>0</v>
      </c>
    </row>
    <row r="74" spans="1:19" x14ac:dyDescent="0.2">
      <c r="A74" s="1">
        <f>Input!A74</f>
        <v>8281</v>
      </c>
      <c r="B74" s="1" t="str">
        <f>Input!B74</f>
        <v>AP Dating</v>
      </c>
      <c r="C74" s="99">
        <f>Calc!O74*1000</f>
        <v>3051.7186915199691</v>
      </c>
      <c r="D74" s="99">
        <f>Calc!P74*1000</f>
        <v>0.19114419108056357</v>
      </c>
      <c r="E74" s="99">
        <f>Calc!X74</f>
        <v>0.18019488351844809</v>
      </c>
      <c r="F74" s="99">
        <f>Calc!Y74</f>
        <v>1.1014645025910334E-3</v>
      </c>
      <c r="G74" s="99">
        <f>Calc!AN74</f>
        <v>2.8468366975423525E-2</v>
      </c>
      <c r="H74" s="5">
        <f>Calc!AO74</f>
        <v>2.0209824523191114E-4</v>
      </c>
      <c r="I74" s="8">
        <f>Calc!AH74</f>
        <v>1475.4418074535838</v>
      </c>
      <c r="J74" s="8">
        <f>Calc!AI74</f>
        <v>13.8217295121354</v>
      </c>
      <c r="K74" s="77">
        <f>Calc!AJ74</f>
        <v>151.16967491511812</v>
      </c>
      <c r="L74" s="77">
        <f>Calc!AK74</f>
        <v>1.4037371326496382</v>
      </c>
      <c r="M74" s="99">
        <f>Calc!AP74</f>
        <v>2.7330000000000001</v>
      </c>
      <c r="N74" s="99">
        <f>Calc!AQ74</f>
        <v>1.89E-2</v>
      </c>
      <c r="O74" s="99">
        <f>Calc!AW74</f>
        <v>2.7315999999999998</v>
      </c>
      <c r="P74" s="99">
        <f>Calc!AX74</f>
        <v>2.0493831300000001E-2</v>
      </c>
      <c r="Q74" s="77">
        <f>Calc!BB74</f>
        <v>152.34127006915992</v>
      </c>
      <c r="R74" s="77">
        <f>Calc!BC74</f>
        <v>1.4146438954007845</v>
      </c>
      <c r="S74" s="1">
        <f>Input!E74</f>
        <v>0</v>
      </c>
    </row>
    <row r="75" spans="1:19" s="157" customFormat="1" x14ac:dyDescent="0.2">
      <c r="A75" s="157">
        <f>Input!A75</f>
        <v>7953</v>
      </c>
      <c r="B75" s="157" t="str">
        <f>Input!B75</f>
        <v>Hu1-13</v>
      </c>
      <c r="C75" s="158">
        <f>Calc!O75*1000</f>
        <v>13708.062437247869</v>
      </c>
      <c r="D75" s="158">
        <f>Calc!P75*1000</f>
        <v>6.2524789598348764</v>
      </c>
      <c r="E75" s="158">
        <f>Calc!X75</f>
        <v>0.86403472045156093</v>
      </c>
      <c r="F75" s="158">
        <f>Calc!Y75</f>
        <v>3.8136881854062318E-2</v>
      </c>
      <c r="G75" s="158">
        <f>Calc!AN75</f>
        <v>1.001510934196709</v>
      </c>
      <c r="H75" s="158">
        <f>Calc!AO75</f>
        <v>8.6302361784269341E-3</v>
      </c>
      <c r="I75" s="159">
        <f>Calc!AH75</f>
        <v>48551.468111159913</v>
      </c>
      <c r="J75" s="159">
        <f>Calc!AI75</f>
        <v>2183.3176876324842</v>
      </c>
      <c r="K75" s="160">
        <f>Calc!AJ75</f>
        <v>-2.7673151671404606</v>
      </c>
      <c r="L75" s="160">
        <f>Calc!AK75</f>
        <v>13.521542501975951</v>
      </c>
      <c r="M75" s="158" t="str">
        <f>Calc!AP75</f>
        <v>Out of range</v>
      </c>
      <c r="N75" s="158" t="e">
        <f>Calc!AQ75</f>
        <v>#VALUE!</v>
      </c>
      <c r="O75" s="158" t="str">
        <f>Calc!AW75</f>
        <v>Out of range</v>
      </c>
      <c r="P75" s="158">
        <f>Calc!AX75</f>
        <v>252.8648723627</v>
      </c>
      <c r="Q75" s="160" t="e">
        <f>Calc!BB75</f>
        <v>#VALUE!</v>
      </c>
      <c r="R75" s="160" t="e">
        <f>Calc!BC75</f>
        <v>#VALUE!</v>
      </c>
      <c r="S75" s="157">
        <f>Input!E75</f>
        <v>0</v>
      </c>
    </row>
    <row r="76" spans="1:19" x14ac:dyDescent="0.2">
      <c r="A76" s="56"/>
      <c r="B76" s="56"/>
      <c r="C76" s="106"/>
      <c r="D76" s="106"/>
      <c r="E76" s="106"/>
      <c r="F76" s="106"/>
      <c r="G76" s="106"/>
      <c r="H76" s="106"/>
      <c r="I76" s="72"/>
      <c r="J76" s="72"/>
      <c r="K76" s="107"/>
      <c r="L76" s="107"/>
      <c r="M76" s="106"/>
      <c r="N76" s="106"/>
      <c r="O76" s="106"/>
      <c r="P76" s="106"/>
      <c r="Q76" s="107"/>
      <c r="R76" s="107"/>
      <c r="S76" s="56"/>
    </row>
    <row r="77" spans="1:19" s="157" customFormat="1" x14ac:dyDescent="0.2">
      <c r="A77" s="157">
        <f>Input!A77</f>
        <v>7953</v>
      </c>
      <c r="B77" s="157" t="str">
        <f>Input!B77</f>
        <v>Hu1-13</v>
      </c>
      <c r="C77" s="158">
        <f>Calc!O77*1000</f>
        <v>13706.957687532822</v>
      </c>
      <c r="D77" s="158">
        <f>Calc!P77*1000</f>
        <v>1.2968145275919298</v>
      </c>
      <c r="E77" s="158">
        <f>Calc!X77</f>
        <v>0.89797774774429995</v>
      </c>
      <c r="F77" s="158">
        <f>Calc!Y77</f>
        <v>3.2185226342759986E-3</v>
      </c>
      <c r="G77" s="158">
        <f>Calc!AN77</f>
        <v>0.99368630716363437</v>
      </c>
      <c r="H77" s="158">
        <f>Calc!AO77</f>
        <v>2.6890604759980752E-3</v>
      </c>
      <c r="I77" s="159">
        <f>Calc!AH77</f>
        <v>46347.53007774103</v>
      </c>
      <c r="J77" s="159">
        <f>Calc!AI77</f>
        <v>208.10346865997678</v>
      </c>
      <c r="K77" s="160">
        <f>Calc!AJ77</f>
        <v>-0.40932450109298912</v>
      </c>
      <c r="L77" s="160">
        <f>Calc!AK77</f>
        <v>0.87648111116199823</v>
      </c>
      <c r="M77" s="158">
        <f>Calc!AP77</f>
        <v>563.52359999999999</v>
      </c>
      <c r="N77" s="158" t="e">
        <f>Calc!AQ77</f>
        <v>#VALUE!</v>
      </c>
      <c r="O77" s="158">
        <f>Calc!AW77</f>
        <v>563.52179999999998</v>
      </c>
      <c r="P77" s="158">
        <f>Calc!AX77</f>
        <v>128.50268491899999</v>
      </c>
      <c r="Q77" s="160">
        <f>Calc!BB77</f>
        <v>-2.0126145079046771</v>
      </c>
      <c r="R77" s="160">
        <f>Calc!BC77</f>
        <v>4.3711344499624163</v>
      </c>
      <c r="S77" s="157">
        <f>Input!E77</f>
        <v>0</v>
      </c>
    </row>
    <row r="78" spans="1:19" x14ac:dyDescent="0.2">
      <c r="A78" s="1">
        <f>Input!A78</f>
        <v>8284</v>
      </c>
      <c r="B78" s="1" t="str">
        <f>Input!B78</f>
        <v>Reef @ Shelter</v>
      </c>
      <c r="C78" s="99">
        <f>Calc!O78*1000</f>
        <v>2648.3438766285776</v>
      </c>
      <c r="D78" s="99">
        <f>Calc!P78*1000</f>
        <v>9.9925225024735914E-2</v>
      </c>
      <c r="E78" s="99">
        <f>Calc!X78</f>
        <v>0.2904236004815251</v>
      </c>
      <c r="F78" s="99">
        <f>Calc!Y78</f>
        <v>6.5481031752045169E-4</v>
      </c>
      <c r="G78" s="99">
        <f>Calc!AN78</f>
        <v>7.0030309357579493E-2</v>
      </c>
      <c r="H78" s="5">
        <f>Calc!AO78</f>
        <v>2.9923403345111742E-4</v>
      </c>
      <c r="I78" s="8">
        <f>Calc!AH78</f>
        <v>1944.5549370390149</v>
      </c>
      <c r="J78" s="8">
        <f>Calc!AI78</f>
        <v>9.3944321297066011</v>
      </c>
      <c r="K78" s="77">
        <f>Calc!AJ78</f>
        <v>145.15144254431743</v>
      </c>
      <c r="L78" s="77">
        <f>Calc!AK78</f>
        <v>0.67376209879038096</v>
      </c>
      <c r="M78" s="99">
        <f>Calc!AP78</f>
        <v>6.8819999999999997</v>
      </c>
      <c r="N78" s="99">
        <f>Calc!AQ78</f>
        <v>3.2300000000000002E-2</v>
      </c>
      <c r="O78" s="99">
        <f>Calc!AW78</f>
        <v>6.8795000000000002</v>
      </c>
      <c r="P78" s="99">
        <f>Calc!AX78</f>
        <v>3.0155336000000001E-2</v>
      </c>
      <c r="Q78" s="77">
        <f>Calc!BB78</f>
        <v>148.00131510537335</v>
      </c>
      <c r="R78" s="77">
        <f>Calc!BC78</f>
        <v>0.6871063926012112</v>
      </c>
      <c r="S78" s="1">
        <f>Input!E78</f>
        <v>0</v>
      </c>
    </row>
    <row r="79" spans="1:19" s="157" customFormat="1" x14ac:dyDescent="0.2">
      <c r="A79" s="157">
        <f>Input!A79</f>
        <v>7953</v>
      </c>
      <c r="B79" s="157" t="str">
        <f>Input!B79</f>
        <v>Hu1-13</v>
      </c>
      <c r="C79" s="158">
        <f>Calc!O79*1000</f>
        <v>13707.586948852027</v>
      </c>
      <c r="D79" s="158">
        <f>Calc!P79*1000</f>
        <v>1.1711943904996045</v>
      </c>
      <c r="E79" s="158">
        <f>Calc!X79</f>
        <v>0.92256118167285184</v>
      </c>
      <c r="F79" s="158">
        <f>Calc!Y79</f>
        <v>3.8112824613954861E-3</v>
      </c>
      <c r="G79" s="158">
        <f>Calc!AN79</f>
        <v>0.99937154557682051</v>
      </c>
      <c r="H79" s="158">
        <f>Calc!AO79</f>
        <v>2.975068285068507E-3</v>
      </c>
      <c r="I79" s="159">
        <f>Calc!AH79</f>
        <v>45372.698003512589</v>
      </c>
      <c r="J79" s="159">
        <f>Calc!AI79</f>
        <v>231.00745987966943</v>
      </c>
      <c r="K79" s="160">
        <f>Calc!AJ79</f>
        <v>-0.21644511240281883</v>
      </c>
      <c r="L79" s="160">
        <f>Calc!AK79</f>
        <v>0.84710425297433067</v>
      </c>
      <c r="M79" s="158">
        <f>Calc!AP79</f>
        <v>879.89149999999995</v>
      </c>
      <c r="N79" s="158" t="e">
        <f>Calc!AQ79</f>
        <v>#VALUE!</v>
      </c>
      <c r="O79" s="158">
        <f>Calc!AW79</f>
        <v>879.88969999999995</v>
      </c>
      <c r="P79" s="158">
        <f>Calc!AX79</f>
        <v>341.02458461449999</v>
      </c>
      <c r="Q79" s="160">
        <f>Calc!BB79</f>
        <v>-2.6023476320734633</v>
      </c>
      <c r="R79" s="160">
        <f>Calc!BC79</f>
        <v>10.489152686561487</v>
      </c>
      <c r="S79" s="157">
        <f>Input!E79</f>
        <v>0</v>
      </c>
    </row>
    <row r="80" spans="1:19" x14ac:dyDescent="0.2">
      <c r="A80" s="1">
        <f>Input!A80</f>
        <v>8215</v>
      </c>
      <c r="B80" s="1" t="str">
        <f>Input!B80</f>
        <v>T2e-1</v>
      </c>
      <c r="C80" s="99">
        <f>Calc!O80*1000</f>
        <v>7702.4738918984249</v>
      </c>
      <c r="D80" s="99">
        <f>Calc!P80*1000</f>
        <v>0.71534705733513826</v>
      </c>
      <c r="E80" s="99">
        <f>Calc!X80</f>
        <v>1380.3185052215158</v>
      </c>
      <c r="F80" s="99">
        <f>Calc!Y80</f>
        <v>3.1370238728376143</v>
      </c>
      <c r="G80" s="99">
        <f>Calc!AN80</f>
        <v>8.2779399380746382E-2</v>
      </c>
      <c r="H80" s="5">
        <f>Calc!AO80</f>
        <v>2.2617017649872339E-4</v>
      </c>
      <c r="I80" s="8">
        <f>Calc!AH80</f>
        <v>1.4072656494902573</v>
      </c>
      <c r="J80" s="8">
        <f>Calc!AI80</f>
        <v>4.9995360022873411E-3</v>
      </c>
      <c r="K80" s="77">
        <f>Calc!AJ80</f>
        <v>363.83339203589225</v>
      </c>
      <c r="L80" s="77">
        <f>Calc!AK80</f>
        <v>0.45763308885336984</v>
      </c>
      <c r="M80" s="99">
        <f>Calc!AP80</f>
        <v>6.8194999999999997</v>
      </c>
      <c r="N80" s="99">
        <f>Calc!AQ80</f>
        <v>1.8200000000000001E-2</v>
      </c>
      <c r="O80" s="99">
        <f>Calc!AW80</f>
        <v>3.2536</v>
      </c>
      <c r="P80" s="99">
        <f>Calc!AX80</f>
        <v>1.7938381723000001</v>
      </c>
      <c r="Q80" s="77">
        <f>Calc!BB80</f>
        <v>367.19450658227896</v>
      </c>
      <c r="R80" s="77">
        <f>Calc!BC80</f>
        <v>1.9180851492217179</v>
      </c>
      <c r="S80" s="1">
        <f>Input!E80</f>
        <v>0</v>
      </c>
    </row>
    <row r="81" spans="1:19" s="157" customFormat="1" x14ac:dyDescent="0.2">
      <c r="A81" s="157">
        <f>Input!A81</f>
        <v>7953</v>
      </c>
      <c r="B81" s="157" t="str">
        <f>Input!B81</f>
        <v>Hu1-13</v>
      </c>
      <c r="C81" s="158">
        <f>Calc!O81*1000</f>
        <v>13709.63920999963</v>
      </c>
      <c r="D81" s="158">
        <f>Calc!P81*1000</f>
        <v>9.3116050017218566</v>
      </c>
      <c r="E81" s="158">
        <f>Calc!X81</f>
        <v>-5.0937035031251874</v>
      </c>
      <c r="F81" s="158">
        <f>Calc!Y81</f>
        <v>0.21601377540119335</v>
      </c>
      <c r="G81" s="158">
        <f>Calc!AN81</f>
        <v>0.99465573106697625</v>
      </c>
      <c r="H81" s="158">
        <f>Calc!AO81</f>
        <v>3.1373529979764349E-3</v>
      </c>
      <c r="I81" s="159">
        <f>Calc!AH81</f>
        <v>-8180.2569532939242</v>
      </c>
      <c r="J81" s="159">
        <f>Calc!AI81</f>
        <v>-347.82219238736297</v>
      </c>
      <c r="K81" s="160">
        <f>Calc!AJ81</f>
        <v>1.3311191848264237</v>
      </c>
      <c r="L81" s="160">
        <f>Calc!AK81</f>
        <v>0.87279132878981391</v>
      </c>
      <c r="M81" s="158">
        <f>Calc!AP81</f>
        <v>538.65549999999996</v>
      </c>
      <c r="N81" s="158" t="e">
        <f>Calc!AQ81</f>
        <v>#VALUE!</v>
      </c>
      <c r="O81" s="158">
        <f>Calc!AW81</f>
        <v>538.66539999999998</v>
      </c>
      <c r="P81" s="158">
        <f>Calc!AX81</f>
        <v>69.939153663499994</v>
      </c>
      <c r="Q81" s="160">
        <f>Calc!BB81</f>
        <v>6.1009841897576154</v>
      </c>
      <c r="R81" s="160">
        <f>Calc!BC81</f>
        <v>4.17813804752429</v>
      </c>
      <c r="S81" s="157">
        <f>Input!E81</f>
        <v>0</v>
      </c>
    </row>
    <row r="82" spans="1:19" x14ac:dyDescent="0.2">
      <c r="A82" s="1">
        <f>Input!A82</f>
        <v>8216</v>
      </c>
      <c r="B82" s="1" t="str">
        <f>Input!B82</f>
        <v>T2e-2</v>
      </c>
      <c r="C82" s="99">
        <f>Calc!O82*1000</f>
        <v>7307.6993140810237</v>
      </c>
      <c r="D82" s="99">
        <f>Calc!P82*1000</f>
        <v>0.39932437625830675</v>
      </c>
      <c r="E82" s="99">
        <f>Calc!X82</f>
        <v>2362.4265299067856</v>
      </c>
      <c r="F82" s="99">
        <f>Calc!Y82</f>
        <v>4.2092765553014511</v>
      </c>
      <c r="G82" s="99">
        <f>Calc!AN82</f>
        <v>9.6788083743146985E-2</v>
      </c>
      <c r="H82" s="5">
        <f>Calc!AO82</f>
        <v>2.9273657097657563E-4</v>
      </c>
      <c r="I82" s="8">
        <f>Calc!AH82</f>
        <v>0.91027183211277563</v>
      </c>
      <c r="J82" s="8">
        <f>Calc!AI82</f>
        <v>3.1949562763031029E-3</v>
      </c>
      <c r="K82" s="77">
        <f>Calc!AJ82</f>
        <v>372.53117331635588</v>
      </c>
      <c r="L82" s="77">
        <f>Calc!AK82</f>
        <v>0.57538731358225681</v>
      </c>
      <c r="M82" s="99">
        <f>Calc!AP82</f>
        <v>7.9603000000000002</v>
      </c>
      <c r="N82" s="99">
        <f>Calc!AQ82</f>
        <v>2.4899999999999999E-2</v>
      </c>
      <c r="O82" s="99">
        <f>Calc!AW82</f>
        <v>1.4818</v>
      </c>
      <c r="P82" s="99">
        <f>Calc!AX82</f>
        <v>2.4775024765999998</v>
      </c>
      <c r="Q82" s="77">
        <f>Calc!BB82</f>
        <v>374.09460965411523</v>
      </c>
      <c r="R82" s="77">
        <f>Calc!BC82</f>
        <v>2.6824411018428429</v>
      </c>
      <c r="S82" s="1">
        <f>Input!E82</f>
        <v>0</v>
      </c>
    </row>
    <row r="83" spans="1:19" s="157" customFormat="1" x14ac:dyDescent="0.2">
      <c r="A83" s="157">
        <f>Input!A83</f>
        <v>7953</v>
      </c>
      <c r="B83" s="157" t="str">
        <f>Input!B83</f>
        <v>Hu1-13</v>
      </c>
      <c r="C83" s="158">
        <f>Calc!O83*1000</f>
        <v>13713.314333035314</v>
      </c>
      <c r="D83" s="158">
        <f>Calc!P83*1000</f>
        <v>8.9357541700658007</v>
      </c>
      <c r="E83" s="158">
        <f>Calc!X83</f>
        <v>-3.3427780431022942</v>
      </c>
      <c r="F83" s="158">
        <f>Calc!Y83</f>
        <v>0.17960888382437395</v>
      </c>
      <c r="G83" s="158">
        <f>Calc!AN83</f>
        <v>0.99535334639452977</v>
      </c>
      <c r="H83" s="158">
        <f>Calc!AO83</f>
        <v>2.8269027554347756E-3</v>
      </c>
      <c r="I83" s="159">
        <f>Calc!AH83</f>
        <v>-12477.10883104907</v>
      </c>
      <c r="J83" s="159">
        <f>Calc!AI83</f>
        <v>-671.2870201992157</v>
      </c>
      <c r="K83" s="160">
        <f>Calc!AJ83</f>
        <v>-0.69801462212237819</v>
      </c>
      <c r="L83" s="160">
        <f>Calc!AK83</f>
        <v>0.84773877216087112</v>
      </c>
      <c r="M83" s="158">
        <f>Calc!AP83</f>
        <v>612.69380000000001</v>
      </c>
      <c r="N83" s="158" t="e">
        <f>Calc!AQ83</f>
        <v>#VALUE!</v>
      </c>
      <c r="O83" s="158">
        <f>Calc!AW83</f>
        <v>612.70039999999995</v>
      </c>
      <c r="P83" s="158">
        <f>Calc!AX83</f>
        <v>254.3556929664</v>
      </c>
      <c r="Q83" s="160">
        <f>Calc!BB83</f>
        <v>-3.9438598955952151</v>
      </c>
      <c r="R83" s="160">
        <f>Calc!BC83</f>
        <v>5.566023910169247</v>
      </c>
      <c r="S83" s="157">
        <f>Input!E83</f>
        <v>0</v>
      </c>
    </row>
    <row r="84" spans="1:19" x14ac:dyDescent="0.2">
      <c r="A84" s="1">
        <f>Input!A84</f>
        <v>8217</v>
      </c>
      <c r="B84" s="1" t="str">
        <f>Input!B84</f>
        <v>T2e-3</v>
      </c>
      <c r="C84" s="99">
        <f>Calc!O84*1000</f>
        <v>9200.4759446868338</v>
      </c>
      <c r="D84" s="99">
        <f>Calc!P84*1000</f>
        <v>1.0262026572538263</v>
      </c>
      <c r="E84" s="99">
        <f>Calc!X84</f>
        <v>316.50011650642335</v>
      </c>
      <c r="F84" s="99">
        <f>Calc!Y84</f>
        <v>0.90838727118264007</v>
      </c>
      <c r="G84" s="99">
        <f>Calc!AN84</f>
        <v>6.5500076516009129E-2</v>
      </c>
      <c r="H84" s="5">
        <f>Calc!AO84</f>
        <v>2.20942649443935E-4</v>
      </c>
      <c r="I84" s="8">
        <f>Calc!AH84</f>
        <v>5.790384264742781</v>
      </c>
      <c r="J84" s="8">
        <f>Calc!AI84</f>
        <v>2.5637274857657953E-2</v>
      </c>
      <c r="K84" s="77">
        <f>Calc!AJ84</f>
        <v>319.73432894516662</v>
      </c>
      <c r="L84" s="77">
        <f>Calc!AK84</f>
        <v>0.38901196787299369</v>
      </c>
      <c r="M84" s="99">
        <f>Calc!AP84</f>
        <v>5.548</v>
      </c>
      <c r="N84" s="99">
        <f>Calc!AQ84</f>
        <v>1.7999999999999999E-2</v>
      </c>
      <c r="O84" s="99">
        <f>Calc!AW84</f>
        <v>4.8495999999999997</v>
      </c>
      <c r="P84" s="99">
        <f>Calc!AX84</f>
        <v>0.35139544659999999</v>
      </c>
      <c r="Q84" s="77">
        <f>Calc!BB84</f>
        <v>324.1469146840667</v>
      </c>
      <c r="R84" s="77">
        <f>Calc!BC84</f>
        <v>0.5090899200405391</v>
      </c>
      <c r="S84" s="1">
        <f>Input!E84</f>
        <v>0</v>
      </c>
    </row>
    <row r="85" spans="1:19" s="157" customFormat="1" x14ac:dyDescent="0.2">
      <c r="A85" s="157">
        <f>Input!A85</f>
        <v>7953</v>
      </c>
      <c r="B85" s="157" t="str">
        <f>Input!B85</f>
        <v>Hu1-13</v>
      </c>
      <c r="C85" s="158">
        <f>Calc!O85*1000</f>
        <v>13707.361017137115</v>
      </c>
      <c r="D85" s="158">
        <f>Calc!P85*1000</f>
        <v>0.94570834909585799</v>
      </c>
      <c r="E85" s="158">
        <f>Calc!X85</f>
        <v>0.95770850188519685</v>
      </c>
      <c r="F85" s="158">
        <f>Calc!Y85</f>
        <v>6.0427703806411335E-3</v>
      </c>
      <c r="G85" s="158">
        <f>Calc!AN85</f>
        <v>0.9951245611975934</v>
      </c>
      <c r="H85" s="158">
        <f>Calc!AO85</f>
        <v>3.0356880404751414E-3</v>
      </c>
      <c r="I85" s="159">
        <f>Calc!AH85</f>
        <v>43521.088211790899</v>
      </c>
      <c r="J85" s="159">
        <f>Calc!AI85</f>
        <v>304.99677555713566</v>
      </c>
      <c r="K85" s="160">
        <f>Calc!AJ85</f>
        <v>-0.63117558667524776</v>
      </c>
      <c r="L85" s="160">
        <f>Calc!AK85</f>
        <v>1.0728205488630229</v>
      </c>
      <c r="M85" s="158">
        <f>Calc!AP85</f>
        <v>603.40880000000004</v>
      </c>
      <c r="N85" s="158" t="e">
        <f>Calc!AQ85</f>
        <v>#VALUE!</v>
      </c>
      <c r="O85" s="158">
        <f>Calc!AW85</f>
        <v>603.40689999999995</v>
      </c>
      <c r="P85" s="158">
        <f>Calc!AX85</f>
        <v>220.70923767159999</v>
      </c>
      <c r="Q85" s="160">
        <f>Calc!BB85</f>
        <v>-3.4737605308958153</v>
      </c>
      <c r="R85" s="160">
        <f>Calc!BC85</f>
        <v>6.2894793111152003</v>
      </c>
      <c r="S85" s="157">
        <f>Input!E85</f>
        <v>0</v>
      </c>
    </row>
    <row r="86" spans="1:19" x14ac:dyDescent="0.2">
      <c r="A86" s="1">
        <f>Input!A86</f>
        <v>8218</v>
      </c>
      <c r="B86" s="1" t="str">
        <f>Input!B86</f>
        <v>T2e-4</v>
      </c>
      <c r="C86" s="99">
        <f>Calc!O86*1000</f>
        <v>6057.4393262288831</v>
      </c>
      <c r="D86" s="99">
        <f>Calc!P86*1000</f>
        <v>0.22177002796146847</v>
      </c>
      <c r="E86" s="99">
        <f>Calc!X86</f>
        <v>3226.4670464083138</v>
      </c>
      <c r="F86" s="99">
        <f>Calc!Y86</f>
        <v>6.5969427062857218</v>
      </c>
      <c r="G86" s="99">
        <f>Calc!AN86</f>
        <v>0.14519655062543657</v>
      </c>
      <c r="H86" s="5">
        <f>Calc!AO86</f>
        <v>4.1074241742083191E-4</v>
      </c>
      <c r="I86" s="8">
        <f>Calc!AH86</f>
        <v>0.83137329590849696</v>
      </c>
      <c r="J86" s="8">
        <f>Calc!AI86</f>
        <v>2.9016835073086417E-3</v>
      </c>
      <c r="K86" s="77">
        <f>Calc!AJ86</f>
        <v>374.71214454046441</v>
      </c>
      <c r="L86" s="77">
        <f>Calc!AK86</f>
        <v>0.51108463273679461</v>
      </c>
      <c r="M86" s="99">
        <f>Calc!AP86</f>
        <v>12.1296</v>
      </c>
      <c r="N86" s="99">
        <f>Calc!AQ86</f>
        <v>3.8199999999999998E-2</v>
      </c>
      <c r="O86" s="99">
        <f>Calc!AW86</f>
        <v>1.276</v>
      </c>
      <c r="P86" s="99">
        <f>Calc!AX86</f>
        <v>3.8238196288999999</v>
      </c>
      <c r="Q86" s="77">
        <f>Calc!BB86</f>
        <v>376.06593063232935</v>
      </c>
      <c r="R86" s="77">
        <f>Calc!BC86</f>
        <v>4.0964823993581412</v>
      </c>
      <c r="S86" s="1">
        <f>Input!E86</f>
        <v>0</v>
      </c>
    </row>
    <row r="87" spans="1:19" s="157" customFormat="1" x14ac:dyDescent="0.2">
      <c r="A87" s="157">
        <f>Input!A87</f>
        <v>7953</v>
      </c>
      <c r="B87" s="157" t="str">
        <f>Input!B87</f>
        <v>Hu1-13</v>
      </c>
      <c r="C87" s="158">
        <f>Calc!O87*1000</f>
        <v>13708.921120805988</v>
      </c>
      <c r="D87" s="158">
        <f>Calc!P87*1000</f>
        <v>1.5507047368664957</v>
      </c>
      <c r="E87" s="158">
        <f>Calc!X87</f>
        <v>-37.149618745079437</v>
      </c>
      <c r="F87" s="158">
        <f>Calc!Y87</f>
        <v>2.6519240312216628</v>
      </c>
      <c r="G87" s="158">
        <f>Calc!AN87</f>
        <v>1.0010850209443021</v>
      </c>
      <c r="H87" s="158">
        <f>Calc!AO87</f>
        <v>3.6735599466092214E-3</v>
      </c>
      <c r="I87" s="159">
        <f>Calc!AH87</f>
        <v>-1128.8121411357624</v>
      </c>
      <c r="J87" s="159">
        <f>Calc!AI87</f>
        <v>-80.68650531093185</v>
      </c>
      <c r="K87" s="160">
        <f>Calc!AJ87</f>
        <v>-0.86192562738152123</v>
      </c>
      <c r="L87" s="160">
        <f>Calc!AK87</f>
        <v>0.98408469289811717</v>
      </c>
      <c r="M87" s="158" t="str">
        <f>Calc!AP87</f>
        <v>Out of range</v>
      </c>
      <c r="N87" s="158" t="e">
        <f>Calc!AQ87</f>
        <v>#VALUE!</v>
      </c>
      <c r="O87" s="158" t="str">
        <f>Calc!AW87</f>
        <v>Out of range</v>
      </c>
      <c r="P87" s="158">
        <f>Calc!AX87</f>
        <v>303.28788064060001</v>
      </c>
      <c r="Q87" s="160" t="e">
        <f>Calc!BB87</f>
        <v>#VALUE!</v>
      </c>
      <c r="R87" s="160" t="e">
        <f>Calc!BC87</f>
        <v>#VALUE!</v>
      </c>
      <c r="S87" s="157">
        <f>Input!E87</f>
        <v>0</v>
      </c>
    </row>
    <row r="88" spans="1:19" x14ac:dyDescent="0.2">
      <c r="A88" s="56"/>
      <c r="B88" s="56"/>
      <c r="C88" s="106"/>
      <c r="D88" s="106"/>
      <c r="E88" s="106"/>
      <c r="F88" s="106"/>
      <c r="G88" s="106"/>
      <c r="H88" s="106"/>
      <c r="I88" s="72"/>
      <c r="J88" s="72"/>
      <c r="K88" s="107"/>
      <c r="L88" s="107"/>
      <c r="M88" s="106"/>
      <c r="N88" s="106"/>
      <c r="O88" s="106"/>
      <c r="P88" s="106"/>
      <c r="Q88" s="107"/>
      <c r="R88" s="107"/>
      <c r="S88" s="56"/>
    </row>
    <row r="89" spans="1:19" s="157" customFormat="1" x14ac:dyDescent="0.2">
      <c r="A89" s="157">
        <f>Input!A89</f>
        <v>8307</v>
      </c>
      <c r="B89" s="157" t="str">
        <f>Input!B89</f>
        <v>Hu1-13</v>
      </c>
      <c r="C89" s="158">
        <f>Calc!O89*1000</f>
        <v>13714.242918293045</v>
      </c>
      <c r="D89" s="158">
        <f>Calc!P89*1000</f>
        <v>2.7862299689893004</v>
      </c>
      <c r="E89" s="158">
        <f>Calc!X89</f>
        <v>1.2728537405428616E-2</v>
      </c>
      <c r="F89" s="158">
        <f>Calc!Y89</f>
        <v>1.9475255370622599E-2</v>
      </c>
      <c r="G89" s="158">
        <f>Calc!AN89</f>
        <v>0.99845246057858994</v>
      </c>
      <c r="H89" s="158">
        <f>Calc!AO89</f>
        <v>4.7158971994750781E-3</v>
      </c>
      <c r="I89" s="159">
        <f>Calc!AH89</f>
        <v>3287172.6775972876</v>
      </c>
      <c r="J89" s="159">
        <f>Calc!AI89</f>
        <v>5029551.2962494288</v>
      </c>
      <c r="K89" s="160">
        <f>Calc!AJ89</f>
        <v>-1.1845538036578951</v>
      </c>
      <c r="L89" s="160">
        <f>Calc!AK89</f>
        <v>3.687636092182792</v>
      </c>
      <c r="M89" s="158" t="str">
        <f>Calc!AP89</f>
        <v>Out of range</v>
      </c>
      <c r="N89" s="158" t="e">
        <f>Calc!AQ89</f>
        <v>#VALUE!</v>
      </c>
      <c r="O89" s="158" t="str">
        <f>Calc!AW89</f>
        <v>Out of range</v>
      </c>
      <c r="P89" s="158">
        <f>Calc!AX89</f>
        <v>312.83964182329998</v>
      </c>
      <c r="Q89" s="160" t="e">
        <f>Calc!BB89</f>
        <v>#VALUE!</v>
      </c>
      <c r="R89" s="160" t="e">
        <f>Calc!BC89</f>
        <v>#VALUE!</v>
      </c>
      <c r="S89" s="157">
        <f>Input!E89</f>
        <v>0</v>
      </c>
    </row>
    <row r="90" spans="1:19" x14ac:dyDescent="0.2">
      <c r="A90" s="1">
        <f>Input!A90</f>
        <v>8009</v>
      </c>
      <c r="B90" s="1" t="str">
        <f>Input!B90</f>
        <v xml:space="preserve">M39-1/62  </v>
      </c>
      <c r="C90" s="99">
        <f>Calc!O90*1000</f>
        <v>136.07329625798732</v>
      </c>
      <c r="D90" s="99">
        <f>Calc!P90*1000</f>
        <v>1.3001568153934185E-2</v>
      </c>
      <c r="E90" s="99">
        <f>Calc!X90</f>
        <v>3.8548195953970396E-2</v>
      </c>
      <c r="F90" s="99">
        <f>Calc!Y90</f>
        <v>1.6631228847487536E-4</v>
      </c>
      <c r="G90" s="99">
        <f>Calc!AN90</f>
        <v>2.4642721671691548</v>
      </c>
      <c r="H90" s="5">
        <f>Calc!AO90</f>
        <v>6.8441675781913767E-3</v>
      </c>
      <c r="I90" s="8">
        <f>Calc!AH90</f>
        <v>26457.083268864026</v>
      </c>
      <c r="J90" s="8">
        <f>Calc!AI90</f>
        <v>135.72929325242561</v>
      </c>
      <c r="K90" s="77">
        <f>Calc!AJ90</f>
        <v>2012.0356472799563</v>
      </c>
      <c r="L90" s="77">
        <f>Calc!AK90</f>
        <v>5.7138051274677348</v>
      </c>
      <c r="M90" s="99">
        <f>Calc!AP90</f>
        <v>143.08609999999999</v>
      </c>
      <c r="N90" s="99">
        <f>Calc!AQ90</f>
        <v>0.84</v>
      </c>
      <c r="O90" s="99">
        <f>Calc!AW90</f>
        <v>143.08420000000001</v>
      </c>
      <c r="P90" s="99">
        <f>Calc!AX90</f>
        <v>0.91625418380000001</v>
      </c>
      <c r="Q90" s="77">
        <f>Calc!BB90</f>
        <v>3014.83723569109</v>
      </c>
      <c r="R90" s="77">
        <f>Calc!BC90</f>
        <v>11.586790273452891</v>
      </c>
      <c r="S90" s="1">
        <f>Input!E90</f>
        <v>4.4000000000000004</v>
      </c>
    </row>
    <row r="91" spans="1:19" s="157" customFormat="1" x14ac:dyDescent="0.2">
      <c r="A91" s="157">
        <f>Input!A91</f>
        <v>8307</v>
      </c>
      <c r="B91" s="157" t="str">
        <f>Input!B91</f>
        <v>Hu1-13</v>
      </c>
      <c r="C91" s="158">
        <f>Calc!O91*1000</f>
        <v>13713.625771357969</v>
      </c>
      <c r="D91" s="158">
        <f>Calc!P91*1000</f>
        <v>4.0153000007708375</v>
      </c>
      <c r="E91" s="158">
        <f>Calc!X91</f>
        <v>0.27178994345392105</v>
      </c>
      <c r="F91" s="158">
        <f>Calc!Y91</f>
        <v>1.3389572018188221</v>
      </c>
      <c r="G91" s="158">
        <f>Calc!AN91</f>
        <v>0.99227885537320004</v>
      </c>
      <c r="H91" s="158">
        <f>Calc!AO91</f>
        <v>4.1288861971671654E-3</v>
      </c>
      <c r="I91" s="159">
        <f>Calc!AH91</f>
        <v>152986.96881879302</v>
      </c>
      <c r="J91" s="159">
        <f>Calc!AI91</f>
        <v>753681.5887543998</v>
      </c>
      <c r="K91" s="160">
        <f>Calc!AJ91</f>
        <v>-3.4740279171285859</v>
      </c>
      <c r="L91" s="160">
        <f>Calc!AK91</f>
        <v>2.4922880677177499</v>
      </c>
      <c r="M91" s="158">
        <f>Calc!AP91</f>
        <v>642.57470000000001</v>
      </c>
      <c r="N91" s="158" t="e">
        <f>Calc!AQ91</f>
        <v>#VALUE!</v>
      </c>
      <c r="O91" s="158">
        <f>Calc!AW91</f>
        <v>642.57410000000004</v>
      </c>
      <c r="P91" s="158">
        <f>Calc!AX91</f>
        <v>300.67193238110002</v>
      </c>
      <c r="Q91" s="160">
        <f>Calc!BB91</f>
        <v>-21.357904014925936</v>
      </c>
      <c r="R91" s="160">
        <f>Calc!BC91</f>
        <v>23.752569422525625</v>
      </c>
      <c r="S91" s="157">
        <f>Input!E91</f>
        <v>0</v>
      </c>
    </row>
    <row r="92" spans="1:19" x14ac:dyDescent="0.2">
      <c r="A92" s="1">
        <f>Input!A92</f>
        <v>8010</v>
      </c>
      <c r="B92" s="1" t="str">
        <f>Input!B92</f>
        <v>M39-1/62</v>
      </c>
      <c r="C92" s="99">
        <f>Calc!O92*1000</f>
        <v>209.90044012323071</v>
      </c>
      <c r="D92" s="99">
        <f>Calc!P92*1000</f>
        <v>2.1543793269272825E-2</v>
      </c>
      <c r="E92" s="99">
        <f>Calc!X92</f>
        <v>-1.0724536237986478E-2</v>
      </c>
      <c r="F92" s="99">
        <f>Calc!Y92</f>
        <v>-1.8831228713729882E-4</v>
      </c>
      <c r="G92" s="99">
        <f>Calc!AN92</f>
        <v>2.3509312426263285</v>
      </c>
      <c r="H92" s="5">
        <f>Calc!AO92</f>
        <v>6.2088766652661628E-3</v>
      </c>
      <c r="I92" s="8">
        <f>Calc!AH92</f>
        <v>-139781.89786225327</v>
      </c>
      <c r="J92" s="8">
        <f>Calc!AI92</f>
        <v>-2481.9986755188211</v>
      </c>
      <c r="K92" s="77">
        <f>Calc!AJ92</f>
        <v>1837.481774423979</v>
      </c>
      <c r="L92" s="77">
        <f>Calc!AK92</f>
        <v>3.5766516458507778</v>
      </c>
      <c r="M92" s="99">
        <f>Calc!AP92</f>
        <v>147.1447</v>
      </c>
      <c r="N92" s="99">
        <f>Calc!AQ92</f>
        <v>0.78720000000000001</v>
      </c>
      <c r="O92" s="99">
        <f>Calc!AW92</f>
        <v>147.14510000000001</v>
      </c>
      <c r="P92" s="99">
        <f>Calc!AX92</f>
        <v>0.72335243739999999</v>
      </c>
      <c r="Q92" s="77">
        <f>Calc!BB92</f>
        <v>2785.0678326358329</v>
      </c>
      <c r="R92" s="77">
        <f>Calc!BC92</f>
        <v>7.8618200474368187</v>
      </c>
      <c r="S92" s="1">
        <f>Input!E92</f>
        <v>6.3</v>
      </c>
    </row>
    <row r="93" spans="1:19" s="157" customFormat="1" x14ac:dyDescent="0.2">
      <c r="A93" s="157">
        <f>Input!A93</f>
        <v>8307</v>
      </c>
      <c r="B93" s="157" t="str">
        <f>Input!B93</f>
        <v>Hu1-13</v>
      </c>
      <c r="C93" s="158">
        <f>Calc!O93*1000</f>
        <v>13717.90041055578</v>
      </c>
      <c r="D93" s="158">
        <f>Calc!P93*1000</f>
        <v>3.4466665171241102</v>
      </c>
      <c r="E93" s="158">
        <f>Calc!X93</f>
        <v>-0.28352583330284586</v>
      </c>
      <c r="F93" s="158">
        <f>Calc!Y93</f>
        <v>1.4969596681132642</v>
      </c>
      <c r="G93" s="158">
        <f>Calc!AN93</f>
        <v>0.99612401031360531</v>
      </c>
      <c r="H93" s="158">
        <f>Calc!AO93</f>
        <v>5.5764048812973806E-3</v>
      </c>
      <c r="I93" s="159">
        <f>Calc!AH93</f>
        <v>-147268.61779262981</v>
      </c>
      <c r="J93" s="159">
        <f>Calc!AI93</f>
        <v>-777549.27060919115</v>
      </c>
      <c r="K93" s="160">
        <f>Calc!AJ93</f>
        <v>-1.1853158245759277</v>
      </c>
      <c r="L93" s="160">
        <f>Calc!AK93</f>
        <v>4.0359449386804869</v>
      </c>
      <c r="M93" s="158">
        <f>Calc!AP93</f>
        <v>668.89120000000003</v>
      </c>
      <c r="N93" s="158" t="e">
        <f>Calc!AQ93</f>
        <v>#VALUE!</v>
      </c>
      <c r="O93" s="158">
        <f>Calc!AW93</f>
        <v>668.89170000000001</v>
      </c>
      <c r="P93" s="158">
        <f>Calc!AX93</f>
        <v>297.35097344539997</v>
      </c>
      <c r="Q93" s="160">
        <f>Calc!BB93</f>
        <v>-7.8498770512992371</v>
      </c>
      <c r="R93" s="160">
        <f>Calc!BC93</f>
        <v>27.530564952939212</v>
      </c>
      <c r="S93" s="157">
        <f>Input!E93</f>
        <v>0</v>
      </c>
    </row>
    <row r="94" spans="1:19" x14ac:dyDescent="0.2">
      <c r="A94" s="1">
        <f>Input!A94</f>
        <v>8011</v>
      </c>
      <c r="B94" s="1" t="str">
        <f>Input!B94</f>
        <v>M39-1/62</v>
      </c>
      <c r="C94" s="99">
        <f>Calc!O94*1000</f>
        <v>172.49026473580065</v>
      </c>
      <c r="D94" s="99">
        <f>Calc!P94*1000</f>
        <v>1.5633302808615929E-2</v>
      </c>
      <c r="E94" s="99">
        <f>Calc!X94</f>
        <v>-2.1802474737253549E-2</v>
      </c>
      <c r="F94" s="99">
        <f>Calc!Y94</f>
        <v>4.2394238933365219E-4</v>
      </c>
      <c r="G94" s="99">
        <f>Calc!AN94</f>
        <v>2.3818216218403978</v>
      </c>
      <c r="H94" s="5">
        <f>Calc!AO94</f>
        <v>6.9304067257557169E-3</v>
      </c>
      <c r="I94" s="8">
        <f>Calc!AH94</f>
        <v>-57426.161979546159</v>
      </c>
      <c r="J94" s="8">
        <f>Calc!AI94</f>
        <v>-1129.0547272848762</v>
      </c>
      <c r="K94" s="77">
        <f>Calc!AJ94</f>
        <v>1850.2038548448684</v>
      </c>
      <c r="L94" s="77">
        <f>Calc!AK94</f>
        <v>3.1225486053368448</v>
      </c>
      <c r="M94" s="99">
        <f>Calc!AP94</f>
        <v>149.3416</v>
      </c>
      <c r="N94" s="99">
        <f>Calc!AQ94</f>
        <v>0.74280000000000002</v>
      </c>
      <c r="O94" s="99">
        <f>Calc!AW94</f>
        <v>149.3425</v>
      </c>
      <c r="P94" s="99">
        <f>Calc!AX94</f>
        <v>0.80151121020000005</v>
      </c>
      <c r="Q94" s="77">
        <f>Calc!BB94</f>
        <v>2821.8213142100967</v>
      </c>
      <c r="R94" s="77">
        <f>Calc!BC94</f>
        <v>7.9712791387764588</v>
      </c>
      <c r="S94" s="1">
        <f>Input!E94</f>
        <v>8.3000000000000007</v>
      </c>
    </row>
    <row r="95" spans="1:19" s="157" customFormat="1" x14ac:dyDescent="0.2">
      <c r="A95" s="157">
        <f>Input!A95</f>
        <v>8307</v>
      </c>
      <c r="B95" s="157" t="str">
        <f>Input!B95</f>
        <v>Hu1-13</v>
      </c>
      <c r="C95" s="158">
        <f>Calc!O95*1000</f>
        <v>13710.252980986588</v>
      </c>
      <c r="D95" s="158">
        <f>Calc!P95*1000</f>
        <v>3.4098016491780085</v>
      </c>
      <c r="E95" s="158">
        <f>Calc!X95</f>
        <v>-2.9462386222710777E-2</v>
      </c>
      <c r="F95" s="158">
        <f>Calc!Y95</f>
        <v>3.8305965601780859E-2</v>
      </c>
      <c r="G95" s="158">
        <f>Calc!AN95</f>
        <v>0.99854097840240119</v>
      </c>
      <c r="H95" s="158">
        <f>Calc!AO95</f>
        <v>4.4187981369762878E-3</v>
      </c>
      <c r="I95" s="159">
        <f>Calc!AH95</f>
        <v>-1419859.052207124</v>
      </c>
      <c r="J95" s="159">
        <f>Calc!AI95</f>
        <v>-1846061.8105692496</v>
      </c>
      <c r="K95" s="160">
        <f>Calc!AJ95</f>
        <v>-2.8152791168275515</v>
      </c>
      <c r="L95" s="160">
        <f>Calc!AK95</f>
        <v>3.2959974386264332</v>
      </c>
      <c r="M95" s="158" t="str">
        <f>Calc!AP95</f>
        <v>Out of range</v>
      </c>
      <c r="N95" s="158" t="e">
        <f>Calc!AQ95</f>
        <v>#VALUE!</v>
      </c>
      <c r="O95" s="158" t="str">
        <f>Calc!AW95</f>
        <v>Out of range</v>
      </c>
      <c r="P95" s="158">
        <f>Calc!AX95</f>
        <v>302.39737823569999</v>
      </c>
      <c r="Q95" s="160" t="e">
        <f>Calc!BB95</f>
        <v>#VALUE!</v>
      </c>
      <c r="R95" s="160" t="e">
        <f>Calc!BC95</f>
        <v>#VALUE!</v>
      </c>
      <c r="S95" s="157">
        <f>Input!E95</f>
        <v>0</v>
      </c>
    </row>
    <row r="96" spans="1:19" x14ac:dyDescent="0.2">
      <c r="A96" s="1">
        <f>Input!A96</f>
        <v>8014</v>
      </c>
      <c r="B96" s="1" t="str">
        <f>Input!B96</f>
        <v>M39-1/62</v>
      </c>
      <c r="C96" s="99">
        <f>Calc!O96*1000</f>
        <v>202.31484526013671</v>
      </c>
      <c r="D96" s="99">
        <f>Calc!P96*1000</f>
        <v>1.8311736297232744E-2</v>
      </c>
      <c r="E96" s="99">
        <f>Calc!X96</f>
        <v>3.219312601496549E-2</v>
      </c>
      <c r="F96" s="99">
        <f>Calc!Y96</f>
        <v>2.0912433958670409E-4</v>
      </c>
      <c r="G96" s="99">
        <f>Calc!AN96</f>
        <v>2.4676479636245108</v>
      </c>
      <c r="H96" s="5">
        <f>Calc!AO96</f>
        <v>7.4100746946719762E-3</v>
      </c>
      <c r="I96" s="8">
        <f>Calc!AH96</f>
        <v>47226.76421292466</v>
      </c>
      <c r="J96" s="8">
        <f>Calc!AI96</f>
        <v>337.94793935631208</v>
      </c>
      <c r="K96" s="77">
        <f>Calc!AJ96</f>
        <v>1835.9993954464371</v>
      </c>
      <c r="L96" s="77">
        <f>Calc!AK96</f>
        <v>3.1643292629030828</v>
      </c>
      <c r="M96" s="99">
        <f>Calc!AP96</f>
        <v>160.90119999999999</v>
      </c>
      <c r="N96" s="99">
        <f>Calc!AQ96</f>
        <v>1.0052000000000001</v>
      </c>
      <c r="O96" s="99">
        <f>Calc!AW96</f>
        <v>160.90010000000001</v>
      </c>
      <c r="P96" s="99">
        <f>Calc!AX96</f>
        <v>1.0219270924999999</v>
      </c>
      <c r="Q96" s="77">
        <f>Calc!BB96</f>
        <v>2893.1356546679217</v>
      </c>
      <c r="R96" s="77">
        <f>Calc!BC96</f>
        <v>9.7308075121233699</v>
      </c>
      <c r="S96" s="1">
        <f>Input!E96</f>
        <v>12.4</v>
      </c>
    </row>
    <row r="97" spans="1:19" s="157" customFormat="1" x14ac:dyDescent="0.2">
      <c r="A97" s="157">
        <f>Input!A97</f>
        <v>8307</v>
      </c>
      <c r="B97" s="157" t="str">
        <f>Input!B97</f>
        <v>Hu1-13</v>
      </c>
      <c r="C97" s="158">
        <f>Calc!O97*1000</f>
        <v>13708.764699987423</v>
      </c>
      <c r="D97" s="158">
        <f>Calc!P97*1000</f>
        <v>3.9082131296089249</v>
      </c>
      <c r="E97" s="158">
        <f>Calc!X97</f>
        <v>4.4545664814709084E-2</v>
      </c>
      <c r="F97" s="158">
        <f>Calc!Y97</f>
        <v>6.0321293648831514E-2</v>
      </c>
      <c r="G97" s="158">
        <f>Calc!AN97</f>
        <v>0.9947403069805385</v>
      </c>
      <c r="H97" s="158">
        <f>Calc!AO97</f>
        <v>4.9220795934205733E-3</v>
      </c>
      <c r="I97" s="159">
        <f>Calc!AH97</f>
        <v>935415.11996165686</v>
      </c>
      <c r="J97" s="159">
        <f>Calc!AI97</f>
        <v>1266696.2276803467</v>
      </c>
      <c r="K97" s="160">
        <f>Calc!AJ97</f>
        <v>-6.4384407795126108</v>
      </c>
      <c r="L97" s="160">
        <f>Calc!AK97</f>
        <v>3.1237787197874516</v>
      </c>
      <c r="M97" s="158" t="str">
        <f>Calc!AP97</f>
        <v>Out of range</v>
      </c>
      <c r="N97" s="158" t="e">
        <f>Calc!AQ97</f>
        <v>#VALUE!</v>
      </c>
      <c r="O97" s="158" t="str">
        <f>Calc!AW97</f>
        <v>Out of range</v>
      </c>
      <c r="P97" s="158">
        <f>Calc!AX97</f>
        <v>283.31032982829998</v>
      </c>
      <c r="Q97" s="160" t="e">
        <f>Calc!BB97</f>
        <v>#VALUE!</v>
      </c>
      <c r="R97" s="160" t="e">
        <f>Calc!BC97</f>
        <v>#VALUE!</v>
      </c>
      <c r="S97" s="157">
        <f>Input!E97</f>
        <v>0</v>
      </c>
    </row>
    <row r="98" spans="1:19" x14ac:dyDescent="0.2">
      <c r="A98" s="1">
        <f>Input!A98</f>
        <v>8308</v>
      </c>
      <c r="B98" s="1" t="str">
        <f>Input!B98</f>
        <v>M39-62</v>
      </c>
      <c r="C98" s="99">
        <f>Calc!O98*1000</f>
        <v>152.67054548865536</v>
      </c>
      <c r="D98" s="99">
        <f>Calc!P98*1000</f>
        <v>2.1254591899984916E-2</v>
      </c>
      <c r="E98" s="99">
        <f>Calc!X98</f>
        <v>0.11664011835332541</v>
      </c>
      <c r="F98" s="99">
        <f>Calc!Y98</f>
        <v>4.938932119031474E-4</v>
      </c>
      <c r="G98" s="99">
        <f>Calc!AN98</f>
        <v>2.3562478322069293</v>
      </c>
      <c r="H98" s="5">
        <f>Calc!AO98</f>
        <v>8.4142237612742782E-3</v>
      </c>
      <c r="I98" s="8">
        <f>Calc!AH98</f>
        <v>9410.4364837010871</v>
      </c>
      <c r="J98" s="8">
        <f>Calc!AI98</f>
        <v>52.109040432282818</v>
      </c>
      <c r="K98" s="77">
        <f>Calc!AJ98</f>
        <v>1818.9305662628237</v>
      </c>
      <c r="L98" s="77">
        <f>Calc!AK98</f>
        <v>4.4911969105020297</v>
      </c>
      <c r="M98" s="99">
        <f>Calc!AP98</f>
        <v>149.57900000000001</v>
      </c>
      <c r="N98" s="99">
        <f>Calc!AQ98</f>
        <v>0.9234</v>
      </c>
      <c r="O98" s="99">
        <f>Calc!AW98</f>
        <v>149.5736</v>
      </c>
      <c r="P98" s="99">
        <f>Calc!AX98</f>
        <v>1.0860692946999999</v>
      </c>
      <c r="Q98" s="77">
        <f>Calc!BB98</f>
        <v>2775.9376807891254</v>
      </c>
      <c r="R98" s="77">
        <f>Calc!BC98</f>
        <v>10.935518837341206</v>
      </c>
      <c r="S98" s="1">
        <f>Input!E98</f>
        <v>8.1999999999999993</v>
      </c>
    </row>
    <row r="99" spans="1:19" s="157" customFormat="1" x14ac:dyDescent="0.2">
      <c r="A99" s="157">
        <f>Input!A99</f>
        <v>8307</v>
      </c>
      <c r="B99" s="157" t="str">
        <f>Input!B99</f>
        <v>Hu1-13</v>
      </c>
      <c r="C99" s="158">
        <f>Calc!O99*1000</f>
        <v>13714.969610548562</v>
      </c>
      <c r="D99" s="158">
        <f>Calc!P99*1000</f>
        <v>1.6388365534634772</v>
      </c>
      <c r="E99" s="158">
        <f>Calc!X99</f>
        <v>0.53410158227938875</v>
      </c>
      <c r="F99" s="158">
        <f>Calc!Y99</f>
        <v>4.7071942311530121E-3</v>
      </c>
      <c r="G99" s="158">
        <f>Calc!AN99</f>
        <v>1.0024051533381342</v>
      </c>
      <c r="H99" s="158">
        <f>Calc!AO99</f>
        <v>3.404900591422478E-3</v>
      </c>
      <c r="I99" s="159">
        <f>Calc!AH99</f>
        <v>78653.140500891619</v>
      </c>
      <c r="J99" s="159">
        <f>Calc!AI99</f>
        <v>742.83572189064728</v>
      </c>
      <c r="K99" s="160">
        <f>Calc!AJ99</f>
        <v>1.7310966694039642</v>
      </c>
      <c r="L99" s="160">
        <f>Calc!AK99</f>
        <v>1.3142362831241527</v>
      </c>
      <c r="M99" s="158" t="str">
        <f>Calc!AP99</f>
        <v>Out of range</v>
      </c>
      <c r="N99" s="158" t="e">
        <f>Calc!AQ99</f>
        <v>#VALUE!</v>
      </c>
      <c r="O99" s="158" t="str">
        <f>Calc!AW99</f>
        <v>Out of range</v>
      </c>
      <c r="P99" s="158">
        <f>Calc!AX99</f>
        <v>342.26252898640001</v>
      </c>
      <c r="Q99" s="160" t="e">
        <f>Calc!BB99</f>
        <v>#VALUE!</v>
      </c>
      <c r="R99" s="160" t="e">
        <f>Calc!BC99</f>
        <v>#VALUE!</v>
      </c>
      <c r="S99" s="157">
        <f>Input!E99</f>
        <v>0</v>
      </c>
    </row>
    <row r="100" spans="1:19" x14ac:dyDescent="0.2">
      <c r="A100" s="56"/>
      <c r="B100" s="56"/>
      <c r="C100" s="106"/>
      <c r="D100" s="106"/>
      <c r="E100" s="106"/>
      <c r="F100" s="106"/>
      <c r="G100" s="106"/>
      <c r="H100" s="106"/>
      <c r="I100" s="72"/>
      <c r="J100" s="72"/>
      <c r="K100" s="107"/>
      <c r="L100" s="107"/>
      <c r="M100" s="106"/>
      <c r="N100" s="106"/>
      <c r="O100" s="106"/>
      <c r="P100" s="106"/>
      <c r="Q100" s="107"/>
      <c r="R100" s="107"/>
      <c r="S100" s="56"/>
    </row>
    <row r="101" spans="1:19" s="157" customFormat="1" x14ac:dyDescent="0.2">
      <c r="A101" s="157">
        <f>Input!A101</f>
        <v>8307</v>
      </c>
      <c r="B101" s="157" t="str">
        <f>Input!B101</f>
        <v>Hu1-13</v>
      </c>
      <c r="C101" s="158">
        <f>Calc!O101*1000</f>
        <v>13705.427840247099</v>
      </c>
      <c r="D101" s="158">
        <f>Calc!P101*1000</f>
        <v>2.7513236443492333</v>
      </c>
      <c r="E101" s="158">
        <f>Calc!X101</f>
        <v>-8.0946963038519559E-2</v>
      </c>
      <c r="F101" s="158">
        <f>Calc!Y101</f>
        <v>8.5997893474011405E-2</v>
      </c>
      <c r="G101" s="158">
        <f>Calc!AN101</f>
        <v>1.001073551222823</v>
      </c>
      <c r="H101" s="158">
        <f>Calc!AO101</f>
        <v>5.5069601735261865E-3</v>
      </c>
      <c r="I101" s="159">
        <f>Calc!AH101</f>
        <v>-517916.58372489875</v>
      </c>
      <c r="J101" s="159">
        <f>Calc!AI101</f>
        <v>-550240.92082012782</v>
      </c>
      <c r="K101" s="160">
        <f>Calc!AJ101</f>
        <v>-2.0781022910063562</v>
      </c>
      <c r="L101" s="160">
        <f>Calc!AK101</f>
        <v>3.9176209104877695</v>
      </c>
      <c r="M101" s="158" t="str">
        <f>Calc!AP101</f>
        <v>Out of range</v>
      </c>
      <c r="N101" s="158" t="e">
        <f>Calc!AQ101</f>
        <v>#VALUE!</v>
      </c>
      <c r="O101" s="158" t="str">
        <f>Calc!AW101</f>
        <v>Out of range</v>
      </c>
      <c r="P101" s="158">
        <f>Calc!AX101</f>
        <v>291.4528851485</v>
      </c>
      <c r="Q101" s="160" t="e">
        <f>Calc!BB101</f>
        <v>#VALUE!</v>
      </c>
      <c r="R101" s="160" t="e">
        <f>Calc!BC101</f>
        <v>#VALUE!</v>
      </c>
      <c r="S101" s="157">
        <f>Input!E101</f>
        <v>0</v>
      </c>
    </row>
    <row r="102" spans="1:19" x14ac:dyDescent="0.2">
      <c r="A102" s="1">
        <f>Input!A102</f>
        <v>8309</v>
      </c>
      <c r="B102" s="1" t="str">
        <f>Input!B102</f>
        <v>M39-61-0.75</v>
      </c>
      <c r="C102" s="99">
        <f>Calc!O102*1000</f>
        <v>212.85007014966422</v>
      </c>
      <c r="D102" s="99">
        <f>Calc!P102*1000</f>
        <v>3.2263922285185792E-2</v>
      </c>
      <c r="E102" s="99">
        <f>Calc!X102</f>
        <v>0.21726142594611259</v>
      </c>
      <c r="F102" s="99">
        <f>Calc!Y102</f>
        <v>9.9223718233452311E-4</v>
      </c>
      <c r="G102" s="99">
        <f>Calc!AN102</f>
        <v>2.1911405460375208</v>
      </c>
      <c r="H102" s="5">
        <f>Calc!AO102</f>
        <v>7.2105107302472306E-3</v>
      </c>
      <c r="I102" s="8">
        <f>Calc!AH102</f>
        <v>6580.9606223139281</v>
      </c>
      <c r="J102" s="8">
        <f>Calc!AI102</f>
        <v>37.031441179136344</v>
      </c>
      <c r="K102" s="77">
        <f>Calc!AJ102</f>
        <v>1806.2432976895338</v>
      </c>
      <c r="L102" s="77">
        <f>Calc!AK102</f>
        <v>5.20927633945516</v>
      </c>
      <c r="M102" s="99">
        <f>Calc!AP102</f>
        <v>132.99510000000001</v>
      </c>
      <c r="N102" s="99">
        <f>Calc!AQ102</f>
        <v>0.81659999999999999</v>
      </c>
      <c r="O102" s="99">
        <f>Calc!AW102</f>
        <v>132.98750000000001</v>
      </c>
      <c r="P102" s="99">
        <f>Calc!AX102</f>
        <v>0.80560660589999999</v>
      </c>
      <c r="Q102" s="77">
        <f>Calc!BB102</f>
        <v>2630.3363651341424</v>
      </c>
      <c r="R102" s="77">
        <f>Calc!BC102</f>
        <v>9.6651498758095329</v>
      </c>
      <c r="S102" s="1">
        <f>Input!E102</f>
        <v>0.75</v>
      </c>
    </row>
    <row r="103" spans="1:19" s="157" customFormat="1" x14ac:dyDescent="0.2">
      <c r="A103" s="157">
        <f>Input!A103</f>
        <v>8307</v>
      </c>
      <c r="B103" s="157" t="str">
        <f>Input!B103</f>
        <v>Hu1-13</v>
      </c>
      <c r="C103" s="158">
        <f>Calc!O103*1000</f>
        <v>13709.93110656821</v>
      </c>
      <c r="D103" s="158">
        <f>Calc!P103*1000</f>
        <v>4.2276265668943331</v>
      </c>
      <c r="E103" s="158">
        <f>Calc!X103</f>
        <v>8.3803067326450265E-2</v>
      </c>
      <c r="F103" s="158">
        <f>Calc!Y103</f>
        <v>0.1086018096790769</v>
      </c>
      <c r="G103" s="158">
        <f>Calc!AN103</f>
        <v>1.0055046419871336</v>
      </c>
      <c r="H103" s="158">
        <f>Calc!AO103</f>
        <v>3.9975142513492441E-3</v>
      </c>
      <c r="I103" s="159">
        <f>Calc!AH103</f>
        <v>502644.84141537076</v>
      </c>
      <c r="J103" s="159">
        <f>Calc!AI103</f>
        <v>651388.98224721965</v>
      </c>
      <c r="K103" s="160">
        <f>Calc!AJ103</f>
        <v>-2.0068171089357989</v>
      </c>
      <c r="L103" s="160">
        <f>Calc!AK103</f>
        <v>4.7306679000158427</v>
      </c>
      <c r="M103" s="158" t="str">
        <f>Calc!AP103</f>
        <v>Out of range</v>
      </c>
      <c r="N103" s="158" t="e">
        <f>Calc!AQ103</f>
        <v>#VALUE!</v>
      </c>
      <c r="O103" s="158" t="str">
        <f>Calc!AW103</f>
        <v>Out of range</v>
      </c>
      <c r="P103" s="158">
        <f>Calc!AX103</f>
        <v>215.68982407940001</v>
      </c>
      <c r="Q103" s="160" t="e">
        <f>Calc!BB103</f>
        <v>#VALUE!</v>
      </c>
      <c r="R103" s="160" t="e">
        <f>Calc!BC103</f>
        <v>#VALUE!</v>
      </c>
      <c r="S103" s="157">
        <f>Input!E103</f>
        <v>0</v>
      </c>
    </row>
    <row r="104" spans="1:19" x14ac:dyDescent="0.2">
      <c r="A104" s="1">
        <f>Input!A104</f>
        <v>8310</v>
      </c>
      <c r="B104" s="1" t="str">
        <f>Input!B104</f>
        <v>M39-61-5.7</v>
      </c>
      <c r="C104" s="99">
        <f>Calc!O104*1000</f>
        <v>205.89840314922529</v>
      </c>
      <c r="D104" s="99">
        <f>Calc!P104*1000</f>
        <v>2.7148774413031828E-2</v>
      </c>
      <c r="E104" s="99">
        <f>Calc!X104</f>
        <v>8.217276082894279E-3</v>
      </c>
      <c r="F104" s="99">
        <f>Calc!Y104</f>
        <v>9.351005945240363E-5</v>
      </c>
      <c r="G104" s="99">
        <f>Calc!AN104</f>
        <v>2.2026398690856679</v>
      </c>
      <c r="H104" s="5">
        <f>Calc!AO104</f>
        <v>7.1111202694780365E-3</v>
      </c>
      <c r="I104" s="8">
        <f>Calc!AH104</f>
        <v>169048.50075832434</v>
      </c>
      <c r="J104" s="8">
        <f>Calc!AI104</f>
        <v>1999.5149579276542</v>
      </c>
      <c r="K104" s="77">
        <f>Calc!AJ104</f>
        <v>1771.4428959907739</v>
      </c>
      <c r="L104" s="77">
        <f>Calc!AK104</f>
        <v>4.328579971587307</v>
      </c>
      <c r="M104" s="99">
        <f>Calc!AP104</f>
        <v>137.197</v>
      </c>
      <c r="N104" s="99">
        <f>Calc!AQ104</f>
        <v>0.86429999999999996</v>
      </c>
      <c r="O104" s="99">
        <f>Calc!AW104</f>
        <v>137.19669999999999</v>
      </c>
      <c r="P104" s="99">
        <f>Calc!AX104</f>
        <v>0.84250697949999998</v>
      </c>
      <c r="Q104" s="77">
        <f>Calc!BB104</f>
        <v>2610.53046291389</v>
      </c>
      <c r="R104" s="77">
        <f>Calc!BC104</f>
        <v>8.9067924828106051</v>
      </c>
      <c r="S104" s="1">
        <f>Input!E104</f>
        <v>5.7</v>
      </c>
    </row>
    <row r="105" spans="1:19" s="157" customFormat="1" x14ac:dyDescent="0.2">
      <c r="A105" s="157">
        <f>Input!A105</f>
        <v>8307</v>
      </c>
      <c r="B105" s="157" t="str">
        <f>Input!B105</f>
        <v>Hu1-13</v>
      </c>
      <c r="C105" s="158">
        <f>Calc!O105*1000</f>
        <v>13703.780423422173</v>
      </c>
      <c r="D105" s="158">
        <f>Calc!P105*1000</f>
        <v>4.3384894662573084</v>
      </c>
      <c r="E105" s="158">
        <f>Calc!X105</f>
        <v>5.9311211335921196E-2</v>
      </c>
      <c r="F105" s="158">
        <f>Calc!Y105</f>
        <v>7.0262335276950971E-2</v>
      </c>
      <c r="G105" s="158">
        <f>Calc!AN105</f>
        <v>0.99929479215374795</v>
      </c>
      <c r="H105" s="158">
        <f>Calc!AO105</f>
        <v>6.7081223519719424E-3</v>
      </c>
      <c r="I105" s="159">
        <f>Calc!AH105</f>
        <v>705503.24190334021</v>
      </c>
      <c r="J105" s="159">
        <f>Calc!AI105</f>
        <v>835779.58171725669</v>
      </c>
      <c r="K105" s="160">
        <f>Calc!AJ105</f>
        <v>1.4752048983768251</v>
      </c>
      <c r="L105" s="160">
        <f>Calc!AK105</f>
        <v>6.2114970700185159</v>
      </c>
      <c r="M105" s="158">
        <f>Calc!AP105</f>
        <v>641.79150000000004</v>
      </c>
      <c r="N105" s="158" t="e">
        <f>Calc!AQ105</f>
        <v>#VALUE!</v>
      </c>
      <c r="O105" s="158">
        <f>Calc!AW105</f>
        <v>641.79139999999995</v>
      </c>
      <c r="P105" s="158">
        <f>Calc!AX105</f>
        <v>285.6354174201</v>
      </c>
      <c r="Q105" s="160">
        <f>Calc!BB105</f>
        <v>9.0493409161754492</v>
      </c>
      <c r="R105" s="160">
        <f>Calc!BC105</f>
        <v>38.797161834268927</v>
      </c>
      <c r="S105" s="157">
        <f>Input!E105</f>
        <v>0</v>
      </c>
    </row>
    <row r="106" spans="1:19" x14ac:dyDescent="0.2">
      <c r="A106" s="1">
        <f>Input!A106</f>
        <v>8312</v>
      </c>
      <c r="B106" s="1" t="str">
        <f>Input!B106</f>
        <v>M39-61-11.9</v>
      </c>
      <c r="C106" s="99">
        <f>Calc!O106*1000</f>
        <v>154.34652542332634</v>
      </c>
      <c r="D106" s="99">
        <f>Calc!P106*1000</f>
        <v>1.9863665883573023E-2</v>
      </c>
      <c r="E106" s="99">
        <f>Calc!X106</f>
        <v>4.7349839372564644E-2</v>
      </c>
      <c r="F106" s="99">
        <f>Calc!Y106</f>
        <v>2.186781728596214E-4</v>
      </c>
      <c r="G106" s="99">
        <f>Calc!AN106</f>
        <v>2.181911723486937</v>
      </c>
      <c r="H106" s="5">
        <f>Calc!AO106</f>
        <v>7.6300314535326826E-3</v>
      </c>
      <c r="I106" s="8">
        <f>Calc!AH106</f>
        <v>21716.689116909627</v>
      </c>
      <c r="J106" s="8">
        <f>Calc!AI106</f>
        <v>125.77178189307556</v>
      </c>
      <c r="K106" s="77">
        <f>Calc!AJ106</f>
        <v>1697.7048921469179</v>
      </c>
      <c r="L106" s="77">
        <f>Calc!AK106</f>
        <v>4.3928379403131617</v>
      </c>
      <c r="M106" s="99">
        <f>Calc!AP106</f>
        <v>141.78229999999999</v>
      </c>
      <c r="N106" s="99">
        <f>Calc!AQ106</f>
        <v>0.94159999999999999</v>
      </c>
      <c r="O106" s="99">
        <f>Calc!AW106</f>
        <v>141.78</v>
      </c>
      <c r="P106" s="99">
        <f>Calc!AX106</f>
        <v>0.86807075980000004</v>
      </c>
      <c r="Q106" s="77">
        <f>Calc!BB106</f>
        <v>2534.4840593939693</v>
      </c>
      <c r="R106" s="77">
        <f>Calc!BC106</f>
        <v>9.0373276216064014</v>
      </c>
      <c r="S106" s="1">
        <f>Input!E106</f>
        <v>11.9</v>
      </c>
    </row>
    <row r="107" spans="1:19" s="157" customFormat="1" x14ac:dyDescent="0.2">
      <c r="A107" s="157">
        <f>Input!A107</f>
        <v>8307</v>
      </c>
      <c r="B107" s="157" t="str">
        <f>Input!B107</f>
        <v>Hu1-13</v>
      </c>
      <c r="C107" s="158">
        <f>Calc!O107*1000</f>
        <v>13710.114283110281</v>
      </c>
      <c r="D107" s="158">
        <f>Calc!P107*1000</f>
        <v>4.3204893534429498</v>
      </c>
      <c r="E107" s="158">
        <f>Calc!X107</f>
        <v>4.0327126973516959E-2</v>
      </c>
      <c r="F107" s="158">
        <f>Calc!Y107</f>
        <v>2.0644860251647853E-2</v>
      </c>
      <c r="G107" s="158">
        <f>Calc!AN107</f>
        <v>0.99921506510973535</v>
      </c>
      <c r="H107" s="158">
        <f>Calc!AO107</f>
        <v>4.919501314397964E-3</v>
      </c>
      <c r="I107" s="159">
        <f>Calc!AH107</f>
        <v>1038017.2190099903</v>
      </c>
      <c r="J107" s="159">
        <f>Calc!AI107</f>
        <v>531421.62530292652</v>
      </c>
      <c r="K107" s="160">
        <f>Calc!AJ107</f>
        <v>-0.30352718842785453</v>
      </c>
      <c r="L107" s="160">
        <f>Calc!AK107</f>
        <v>4.9879717760924551</v>
      </c>
      <c r="M107" s="158">
        <f>Calc!AP107</f>
        <v>869.66110000000003</v>
      </c>
      <c r="N107" s="158" t="e">
        <f>Calc!AQ107</f>
        <v>#VALUE!</v>
      </c>
      <c r="O107" s="158">
        <f>Calc!AW107</f>
        <v>869.66099999999994</v>
      </c>
      <c r="P107" s="158">
        <f>Calc!AX107</f>
        <v>282.27426266499998</v>
      </c>
      <c r="Q107" s="160">
        <f>Calc!BB107</f>
        <v>-3.5453567682441269</v>
      </c>
      <c r="R107" s="160">
        <f>Calc!BC107</f>
        <v>58.330742907346391</v>
      </c>
      <c r="S107" s="157">
        <f>Input!E107</f>
        <v>0</v>
      </c>
    </row>
    <row r="108" spans="1:19" x14ac:dyDescent="0.2">
      <c r="A108" s="1">
        <f>Input!A108</f>
        <v>8313</v>
      </c>
      <c r="B108" s="1" t="str">
        <f>Input!B108</f>
        <v>M39-61-16.8</v>
      </c>
      <c r="C108" s="99">
        <f>Calc!O108*1000</f>
        <v>205.22255499783998</v>
      </c>
      <c r="D108" s="99">
        <f>Calc!P108*1000</f>
        <v>2.2268772869689729E-2</v>
      </c>
      <c r="E108" s="99">
        <f>Calc!X108</f>
        <v>5.148676035441678E-2</v>
      </c>
      <c r="F108" s="99">
        <f>Calc!Y108</f>
        <v>2.4698691945684891E-4</v>
      </c>
      <c r="G108" s="99">
        <f>Calc!AN108</f>
        <v>2.2302719777334761</v>
      </c>
      <c r="H108" s="5">
        <f>Calc!AO108</f>
        <v>6.3596578077905778E-3</v>
      </c>
      <c r="I108" s="8">
        <f>Calc!AH108</f>
        <v>27091.369274239369</v>
      </c>
      <c r="J108" s="8">
        <f>Calc!AI108</f>
        <v>151.15794684040756</v>
      </c>
      <c r="K108" s="77">
        <f>Calc!AJ108</f>
        <v>1588.9182321215901</v>
      </c>
      <c r="L108" s="77">
        <f>Calc!AK108</f>
        <v>3.1110045871731136</v>
      </c>
      <c r="M108" s="99">
        <f>Calc!AP108</f>
        <v>159.6781</v>
      </c>
      <c r="N108" s="99">
        <f>Calc!AQ108</f>
        <v>0.96440000000000003</v>
      </c>
      <c r="O108" s="99">
        <f>Calc!AW108</f>
        <v>159.67619999999999</v>
      </c>
      <c r="P108" s="99">
        <f>Calc!AX108</f>
        <v>0.89024468629999998</v>
      </c>
      <c r="Q108" s="77">
        <f>Calc!BB108</f>
        <v>2495.1435723799514</v>
      </c>
      <c r="R108" s="77">
        <f>Calc!BC108</f>
        <v>7.9548824708011985</v>
      </c>
      <c r="S108" s="1">
        <f>Input!E108</f>
        <v>16.8</v>
      </c>
    </row>
    <row r="109" spans="1:19" s="157" customFormat="1" x14ac:dyDescent="0.2">
      <c r="A109" s="157">
        <f>Input!A109</f>
        <v>8307</v>
      </c>
      <c r="B109" s="157" t="str">
        <f>Input!B109</f>
        <v>Hu1-13</v>
      </c>
      <c r="C109" s="158">
        <f>Calc!O109*1000</f>
        <v>13715.975729970571</v>
      </c>
      <c r="D109" s="158">
        <f>Calc!P109*1000</f>
        <v>4.2376275141287429</v>
      </c>
      <c r="E109" s="158">
        <f>Calc!X109</f>
        <v>3.2939736687329572E-2</v>
      </c>
      <c r="F109" s="158">
        <f>Calc!Y109</f>
        <v>2.9201760313072801E-2</v>
      </c>
      <c r="G109" s="158">
        <f>Calc!AN109</f>
        <v>0.99545838714165191</v>
      </c>
      <c r="H109" s="158">
        <f>Calc!AO109</f>
        <v>4.7608656678919314E-3</v>
      </c>
      <c r="I109" s="159">
        <f>Calc!AH109</f>
        <v>1266576.6785318912</v>
      </c>
      <c r="J109" s="159">
        <f>Calc!AI109</f>
        <v>1122862.7873954508</v>
      </c>
      <c r="K109" s="160">
        <f>Calc!AJ109</f>
        <v>1.528699804057565</v>
      </c>
      <c r="L109" s="160">
        <f>Calc!AK109</f>
        <v>3.4548609023153887</v>
      </c>
      <c r="M109" s="158">
        <f>Calc!AP109</f>
        <v>546.875</v>
      </c>
      <c r="N109" s="158" t="e">
        <f>Calc!AQ109</f>
        <v>#VALUE!</v>
      </c>
      <c r="O109" s="158">
        <f>Calc!AW109</f>
        <v>546.875</v>
      </c>
      <c r="P109" s="158">
        <f>Calc!AX109</f>
        <v>246.74694256730001</v>
      </c>
      <c r="Q109" s="160">
        <f>Calc!BB109</f>
        <v>7.171037794486125</v>
      </c>
      <c r="R109" s="160">
        <f>Calc!BC109</f>
        <v>16.960585555231663</v>
      </c>
      <c r="S109" s="157">
        <f>Input!E109</f>
        <v>0</v>
      </c>
    </row>
    <row r="110" spans="1:19" x14ac:dyDescent="0.2">
      <c r="A110" s="1">
        <f>Input!A110</f>
        <v>8314</v>
      </c>
      <c r="B110" s="1" t="str">
        <f>Input!B110</f>
        <v>M39-61-20.8</v>
      </c>
      <c r="C110" s="99">
        <f>Calc!O110*1000</f>
        <v>246.78671890702168</v>
      </c>
      <c r="D110" s="99">
        <f>Calc!P110*1000</f>
        <v>2.1423865842930791E-2</v>
      </c>
      <c r="E110" s="99">
        <f>Calc!X110</f>
        <v>3.5222076925280996E-2</v>
      </c>
      <c r="F110" s="99">
        <f>Calc!Y110</f>
        <v>1.8615120996356429E-4</v>
      </c>
      <c r="G110" s="99">
        <f>Calc!AN110</f>
        <v>2.2484987826221148</v>
      </c>
      <c r="H110" s="5">
        <f>Calc!AO110</f>
        <v>7.9093322888536856E-3</v>
      </c>
      <c r="I110" s="8">
        <f>Calc!AH110</f>
        <v>47890.063481851023</v>
      </c>
      <c r="J110" s="8">
        <f>Calc!AI110</f>
        <v>304.00950054858549</v>
      </c>
      <c r="K110" s="77">
        <f>Calc!AJ110</f>
        <v>1572.0213188004632</v>
      </c>
      <c r="L110" s="77">
        <f>Calc!AK110</f>
        <v>3.0188853681602197</v>
      </c>
      <c r="M110" s="99">
        <f>Calc!AP110</f>
        <v>164.34379999999999</v>
      </c>
      <c r="N110" s="99">
        <f>Calc!AQ110</f>
        <v>1.1718</v>
      </c>
      <c r="O110" s="99">
        <f>Calc!AW110</f>
        <v>164.34270000000001</v>
      </c>
      <c r="P110" s="99">
        <f>Calc!AX110</f>
        <v>1.2276602032999999</v>
      </c>
      <c r="Q110" s="77">
        <f>Calc!BB110</f>
        <v>2501.383624314049</v>
      </c>
      <c r="R110" s="77">
        <f>Calc!BC110</f>
        <v>9.9197901037724563</v>
      </c>
      <c r="S110" s="1">
        <f>Input!E110</f>
        <v>20.8</v>
      </c>
    </row>
    <row r="111" spans="1:19" s="157" customFormat="1" x14ac:dyDescent="0.2">
      <c r="A111" s="157">
        <f>Input!A111</f>
        <v>8307</v>
      </c>
      <c r="B111" s="157" t="str">
        <f>Input!B111</f>
        <v>Hu1-13</v>
      </c>
      <c r="C111" s="158">
        <f>Calc!O111*1000</f>
        <v>13710.493172095988</v>
      </c>
      <c r="D111" s="158">
        <f>Calc!P111*1000</f>
        <v>3.4754592342074742</v>
      </c>
      <c r="E111" s="158">
        <f>Calc!X111</f>
        <v>0.15312403029723801</v>
      </c>
      <c r="F111" s="158">
        <f>Calc!Y111</f>
        <v>1.1611824395383232</v>
      </c>
      <c r="G111" s="158">
        <f>Calc!AN111</f>
        <v>0.99417993228827672</v>
      </c>
      <c r="H111" s="158">
        <f>Calc!AO111</f>
        <v>5.5324031814453292E-3</v>
      </c>
      <c r="I111" s="159">
        <f>Calc!AH111</f>
        <v>272004.76383787935</v>
      </c>
      <c r="J111" s="159">
        <f>Calc!AI111</f>
        <v>2062688.9162408707</v>
      </c>
      <c r="K111" s="160">
        <f>Calc!AJ111</f>
        <v>1.1261647386771045</v>
      </c>
      <c r="L111" s="160">
        <f>Calc!AK111</f>
        <v>4.454460505668143</v>
      </c>
      <c r="M111" s="158">
        <f>Calc!AP111</f>
        <v>535.83939999999996</v>
      </c>
      <c r="N111" s="158" t="e">
        <f>Calc!AQ111</f>
        <v>#VALUE!</v>
      </c>
      <c r="O111" s="158">
        <f>Calc!AW111</f>
        <v>535.83910000000003</v>
      </c>
      <c r="P111" s="158">
        <f>Calc!AX111</f>
        <v>247.3776870664</v>
      </c>
      <c r="Q111" s="160">
        <f>Calc!BB111</f>
        <v>5.1205398435031864</v>
      </c>
      <c r="R111" s="160">
        <f>Calc!BC111</f>
        <v>20.567889194216384</v>
      </c>
      <c r="S111" s="157">
        <f>Input!E111</f>
        <v>0</v>
      </c>
    </row>
    <row r="112" spans="1:19" x14ac:dyDescent="0.2">
      <c r="A112" s="1">
        <f>Input!A112</f>
        <v>8315</v>
      </c>
      <c r="B112" s="1" t="str">
        <f>Input!B112</f>
        <v>M39-61-26.0</v>
      </c>
      <c r="C112" s="99">
        <f>Calc!O112*1000</f>
        <v>221.63740825752339</v>
      </c>
      <c r="D112" s="99">
        <f>Calc!P112*1000</f>
        <v>2.4812552134935936E-2</v>
      </c>
      <c r="E112" s="99">
        <f>Calc!X112</f>
        <v>-5.0170578345854174E-3</v>
      </c>
      <c r="F112" s="99">
        <f>Calc!Y112</f>
        <v>-1.3896766628189737E-4</v>
      </c>
      <c r="G112" s="99">
        <f>Calc!AN112</f>
        <v>2.2205369608668191</v>
      </c>
      <c r="H112" s="5">
        <f>Calc!AO112</f>
        <v>8.1890454789542971E-3</v>
      </c>
      <c r="I112" s="8">
        <f>Calc!AH112</f>
        <v>-298001.70362714661</v>
      </c>
      <c r="J112" s="8">
        <f>Calc!AI112</f>
        <v>-8327.1319147690283</v>
      </c>
      <c r="K112" s="77">
        <f>Calc!AJ112</f>
        <v>1518.1060716061593</v>
      </c>
      <c r="L112" s="77">
        <f>Calc!AK112</f>
        <v>2.6737649681818336</v>
      </c>
      <c r="M112" s="99">
        <f>Calc!AP112</f>
        <v>167.61789999999999</v>
      </c>
      <c r="N112" s="99">
        <f>Calc!AQ112</f>
        <v>1.1984999999999999</v>
      </c>
      <c r="O112" s="99">
        <f>Calc!AW112</f>
        <v>167.6181</v>
      </c>
      <c r="P112" s="99">
        <f>Calc!AX112</f>
        <v>1.3113183639999999</v>
      </c>
      <c r="Q112" s="77">
        <f>Calc!BB112</f>
        <v>2438.059871667901</v>
      </c>
      <c r="R112" s="77">
        <f>Calc!BC112</f>
        <v>10.004297734549523</v>
      </c>
      <c r="S112" s="1">
        <f>Input!E112</f>
        <v>26</v>
      </c>
    </row>
    <row r="113" spans="1:19" s="157" customFormat="1" x14ac:dyDescent="0.2">
      <c r="A113" s="157">
        <f>Input!A113</f>
        <v>8307</v>
      </c>
      <c r="B113" s="157" t="str">
        <f>Input!B113</f>
        <v>Hu1-13</v>
      </c>
      <c r="C113" s="158">
        <f>Calc!O113*1000</f>
        <v>13710.493172095988</v>
      </c>
      <c r="D113" s="158">
        <f>Calc!P113*1000</f>
        <v>3.4754592342074742</v>
      </c>
      <c r="E113" s="158">
        <f>Calc!X113</f>
        <v>0.15312403029723801</v>
      </c>
      <c r="F113" s="158">
        <f>Calc!Y113</f>
        <v>1.1611824395383232</v>
      </c>
      <c r="G113" s="158">
        <f>Calc!AN113</f>
        <v>0.99417993228827672</v>
      </c>
      <c r="H113" s="158">
        <f>Calc!AO113</f>
        <v>5.5324031814453292E-3</v>
      </c>
      <c r="I113" s="159">
        <f>Calc!AH113</f>
        <v>272004.76383787935</v>
      </c>
      <c r="J113" s="159">
        <f>Calc!AI113</f>
        <v>2062688.9162408707</v>
      </c>
      <c r="K113" s="160">
        <f>Calc!AJ113</f>
        <v>1.1261647386771045</v>
      </c>
      <c r="L113" s="160">
        <f>Calc!AK113</f>
        <v>4.454460505668143</v>
      </c>
      <c r="M113" s="158">
        <f>Calc!AP113</f>
        <v>535.83939999999996</v>
      </c>
      <c r="N113" s="158" t="e">
        <f>Calc!AQ113</f>
        <v>#VALUE!</v>
      </c>
      <c r="O113" s="158">
        <f>Calc!AW113</f>
        <v>535.83910000000003</v>
      </c>
      <c r="P113" s="158">
        <f>Calc!AX113</f>
        <v>233.11953289120001</v>
      </c>
      <c r="Q113" s="160">
        <f>Calc!BB113</f>
        <v>5.1205398435031864</v>
      </c>
      <c r="R113" s="160">
        <f>Calc!BC113</f>
        <v>20.532977476073825</v>
      </c>
      <c r="S113" s="157">
        <f>Input!E113</f>
        <v>0</v>
      </c>
    </row>
    <row r="114" spans="1:19" x14ac:dyDescent="0.2">
      <c r="A114" s="56"/>
      <c r="B114" s="56"/>
      <c r="C114" s="106"/>
      <c r="D114" s="106"/>
      <c r="E114" s="106"/>
      <c r="F114" s="106"/>
      <c r="G114" s="106"/>
      <c r="H114" s="106"/>
      <c r="I114" s="72"/>
      <c r="J114" s="72"/>
      <c r="K114" s="107"/>
      <c r="L114" s="107"/>
      <c r="M114" s="106"/>
      <c r="N114" s="106"/>
      <c r="O114" s="106"/>
      <c r="P114" s="106"/>
      <c r="Q114" s="107"/>
      <c r="R114" s="107"/>
      <c r="S114" s="56"/>
    </row>
    <row r="115" spans="1:19" s="157" customFormat="1" x14ac:dyDescent="0.2">
      <c r="A115" s="157">
        <f>Input!A115</f>
        <v>8307</v>
      </c>
      <c r="B115" s="157" t="str">
        <f>Input!B115</f>
        <v>Hu1-13</v>
      </c>
      <c r="C115" s="158">
        <f>Calc!O115*1000</f>
        <v>13714.755700155814</v>
      </c>
      <c r="D115" s="158">
        <f>Calc!P115*1000</f>
        <v>2.5043115297110972</v>
      </c>
      <c r="E115" s="158">
        <f>Calc!X115</f>
        <v>0.84546150154005295</v>
      </c>
      <c r="F115" s="158">
        <f>Calc!Y115</f>
        <v>8.2960607040051832E-3</v>
      </c>
      <c r="G115" s="158">
        <f>Calc!AN115</f>
        <v>0.99595930020971113</v>
      </c>
      <c r="H115" s="158">
        <f>Calc!AO115</f>
        <v>4.026060220035408E-3</v>
      </c>
      <c r="I115" s="159">
        <f>Calc!AH115</f>
        <v>49367.100802178102</v>
      </c>
      <c r="J115" s="159">
        <f>Calc!AI115</f>
        <v>523.83137919205876</v>
      </c>
      <c r="K115" s="160">
        <f>Calc!AJ115</f>
        <v>-0.7871179060842115</v>
      </c>
      <c r="L115" s="160">
        <f>Calc!AK115</f>
        <v>2.3865481060728961</v>
      </c>
      <c r="M115" s="158">
        <f>Calc!AP115</f>
        <v>637.20870000000002</v>
      </c>
      <c r="N115" s="158" t="e">
        <f>Calc!AQ115</f>
        <v>#VALUE!</v>
      </c>
      <c r="O115" s="158">
        <f>Calc!AW115</f>
        <v>637.20709999999997</v>
      </c>
      <c r="P115" s="158">
        <f>Calc!AX115</f>
        <v>286.52496407379999</v>
      </c>
      <c r="Q115" s="160">
        <f>Calc!BB115</f>
        <v>-4.7662565292324404</v>
      </c>
      <c r="R115" s="160">
        <f>Calc!BC115</f>
        <v>14.957892009541485</v>
      </c>
      <c r="S115" s="157">
        <f>Input!E115</f>
        <v>0</v>
      </c>
    </row>
    <row r="116" spans="1:19" x14ac:dyDescent="0.2">
      <c r="A116" s="1">
        <f>Input!A116</f>
        <v>8316</v>
      </c>
      <c r="B116" s="1" t="str">
        <f>Input!B116</f>
        <v>M39-61-30.5</v>
      </c>
      <c r="C116" s="99">
        <f>Calc!O116*1000</f>
        <v>252.06117892195778</v>
      </c>
      <c r="D116" s="99">
        <f>Calc!P116*1000</f>
        <v>1.814564441127248E-2</v>
      </c>
      <c r="E116" s="99">
        <f>Calc!X116</f>
        <v>3.4690441655323513E-2</v>
      </c>
      <c r="F116" s="99">
        <f>Calc!Y116</f>
        <v>1.8888045697560329E-4</v>
      </c>
      <c r="G116" s="99">
        <f>Calc!AN116</f>
        <v>2.2125692288305729</v>
      </c>
      <c r="H116" s="5">
        <f>Calc!AO116</f>
        <v>6.1726433340241731E-3</v>
      </c>
      <c r="I116" s="8">
        <f>Calc!AH116</f>
        <v>48928.922684650635</v>
      </c>
      <c r="J116" s="8">
        <f>Calc!AI116</f>
        <v>299.31964708804833</v>
      </c>
      <c r="K116" s="77">
        <f>Calc!AJ116</f>
        <v>1528.8847941707734</v>
      </c>
      <c r="L116" s="77">
        <f>Calc!AK116</f>
        <v>1.6510355320685399</v>
      </c>
      <c r="M116" s="99">
        <f>Calc!AP116</f>
        <v>164.97880000000001</v>
      </c>
      <c r="N116" s="99">
        <f>Calc!AQ116</f>
        <v>0.97140000000000004</v>
      </c>
      <c r="O116" s="99">
        <f>Calc!AW116</f>
        <v>164.9777</v>
      </c>
      <c r="P116" s="99">
        <f>Calc!AX116</f>
        <v>0.94217916550000003</v>
      </c>
      <c r="Q116" s="77">
        <f>Calc!BB116</f>
        <v>2437.1152138504217</v>
      </c>
      <c r="R116" s="77">
        <f>Calc!BC116</f>
        <v>7.0030958312935434</v>
      </c>
      <c r="S116" s="1">
        <f>Input!E116</f>
        <v>30.5</v>
      </c>
    </row>
    <row r="117" spans="1:19" s="157" customFormat="1" x14ac:dyDescent="0.2">
      <c r="A117" s="157">
        <f>Input!A117</f>
        <v>8307</v>
      </c>
      <c r="B117" s="157" t="str">
        <f>Input!B117</f>
        <v>Hu1-13</v>
      </c>
      <c r="C117" s="158">
        <f>Calc!O117*1000</f>
        <v>13715.466327282176</v>
      </c>
      <c r="D117" s="158">
        <f>Calc!P117*1000</f>
        <v>2.8183374645680219</v>
      </c>
      <c r="E117" s="158">
        <f>Calc!X117</f>
        <v>0.87546094377849237</v>
      </c>
      <c r="F117" s="158">
        <f>Calc!Y117</f>
        <v>7.9182708351178358E-3</v>
      </c>
      <c r="G117" s="158">
        <f>Calc!AN117</f>
        <v>0.99609354241143644</v>
      </c>
      <c r="H117" s="158">
        <f>Calc!AO117</f>
        <v>4.9021122979419846E-3</v>
      </c>
      <c r="I117" s="159">
        <f>Calc!AH117</f>
        <v>47684.33376080131</v>
      </c>
      <c r="J117" s="159">
        <f>Calc!AI117</f>
        <v>490.90254325334985</v>
      </c>
      <c r="K117" s="160">
        <f>Calc!AJ117</f>
        <v>-1.6922473324364473</v>
      </c>
      <c r="L117" s="160">
        <f>Calc!AK117</f>
        <v>2.8145853269574808</v>
      </c>
      <c r="M117" s="158">
        <f>Calc!AP117</f>
        <v>711.06479999999999</v>
      </c>
      <c r="N117" s="158" t="e">
        <f>Calc!AQ117</f>
        <v>#VALUE!</v>
      </c>
      <c r="O117" s="158">
        <f>Calc!AW117</f>
        <v>711.06299999999999</v>
      </c>
      <c r="P117" s="158">
        <f>Calc!AX117</f>
        <v>306.73622824030002</v>
      </c>
      <c r="Q117" s="160">
        <f>Calc!BB117</f>
        <v>-12.625704618420219</v>
      </c>
      <c r="R117" s="160">
        <f>Calc!BC117</f>
        <v>23.680777810272662</v>
      </c>
      <c r="S117" s="157">
        <f>Input!E117</f>
        <v>0</v>
      </c>
    </row>
    <row r="118" spans="1:19" x14ac:dyDescent="0.2">
      <c r="A118" s="1">
        <f>Input!A118</f>
        <v>8317</v>
      </c>
      <c r="B118" s="1" t="str">
        <f>Input!B118</f>
        <v>M39-61-39.05</v>
      </c>
      <c r="C118" s="99">
        <f>Calc!O118*1000</f>
        <v>273.64004343296961</v>
      </c>
      <c r="D118" s="99">
        <f>Calc!P118*1000</f>
        <v>2.3403516937002176E-2</v>
      </c>
      <c r="E118" s="99">
        <f>Calc!X118</f>
        <v>2.3242348934205244E-2</v>
      </c>
      <c r="F118" s="99">
        <f>Calc!Y118</f>
        <v>1.2894166611128677E-4</v>
      </c>
      <c r="G118" s="99">
        <f>Calc!AN118</f>
        <v>2.1916360501001551</v>
      </c>
      <c r="H118" s="5">
        <f>Calc!AO118</f>
        <v>4.8072568318380778E-3</v>
      </c>
      <c r="I118" s="8">
        <f>Calc!AH118</f>
        <v>78469.468577546679</v>
      </c>
      <c r="J118" s="8">
        <f>Calc!AI118</f>
        <v>468.06857374347817</v>
      </c>
      <c r="K118" s="77">
        <f>Calc!AJ118</f>
        <v>1487.6359698636304</v>
      </c>
      <c r="L118" s="77">
        <f>Calc!AK118</f>
        <v>1.6629978202984794</v>
      </c>
      <c r="M118" s="99">
        <f>Calc!AP118</f>
        <v>167.6061</v>
      </c>
      <c r="N118" s="99">
        <f>Calc!AQ118</f>
        <v>0.66020000000000001</v>
      </c>
      <c r="O118" s="99">
        <f>Calc!AW118</f>
        <v>167.6054</v>
      </c>
      <c r="P118" s="99">
        <f>Calc!AX118</f>
        <v>0.67458911119999998</v>
      </c>
      <c r="Q118" s="77">
        <f>Calc!BB118</f>
        <v>2389.0395054235237</v>
      </c>
      <c r="R118" s="77">
        <f>Calc!BC118</f>
        <v>5.2801257595055207</v>
      </c>
      <c r="S118" s="1">
        <f>Input!E118</f>
        <v>39.049999999999997</v>
      </c>
    </row>
    <row r="119" spans="1:19" s="157" customFormat="1" x14ac:dyDescent="0.2">
      <c r="A119" s="157">
        <f>Input!A119</f>
        <v>8307</v>
      </c>
      <c r="B119" s="157" t="str">
        <f>Input!B119</f>
        <v>Hu1-13</v>
      </c>
      <c r="C119" s="158">
        <f>Calc!O119*1000</f>
        <v>13714.862908697203</v>
      </c>
      <c r="D119" s="158">
        <f>Calc!P119*1000</f>
        <v>3.9098713744138189</v>
      </c>
      <c r="E119" s="158">
        <f>Calc!X119</f>
        <v>0.87940981791594863</v>
      </c>
      <c r="F119" s="158">
        <f>Calc!Y119</f>
        <v>7.8598681993111257E-3</v>
      </c>
      <c r="G119" s="158">
        <f>Calc!AN119</f>
        <v>0.99440033251970628</v>
      </c>
      <c r="H119" s="158">
        <f>Calc!AO119</f>
        <v>5.4425604859590681E-3</v>
      </c>
      <c r="I119" s="159">
        <f>Calc!AH119</f>
        <v>47387.436350011914</v>
      </c>
      <c r="J119" s="159">
        <f>Calc!AI119</f>
        <v>496.45334665861918</v>
      </c>
      <c r="K119" s="160">
        <f>Calc!AJ119</f>
        <v>0.48542217410640909</v>
      </c>
      <c r="L119" s="160">
        <f>Calc!AK119</f>
        <v>2.3587761034003911</v>
      </c>
      <c r="M119" s="158">
        <f>Calc!AP119</f>
        <v>553.66229999999996</v>
      </c>
      <c r="N119" s="158" t="e">
        <f>Calc!AQ119</f>
        <v>#VALUE!</v>
      </c>
      <c r="O119" s="158">
        <f>Calc!AW119</f>
        <v>553.66060000000004</v>
      </c>
      <c r="P119" s="158">
        <f>Calc!AX119</f>
        <v>223.12482581250001</v>
      </c>
      <c r="Q119" s="160">
        <f>Calc!BB119</f>
        <v>2.321177614092333</v>
      </c>
      <c r="R119" s="160">
        <f>Calc!BC119</f>
        <v>11.373712771603849</v>
      </c>
      <c r="S119" s="157">
        <f>Input!E119</f>
        <v>0</v>
      </c>
    </row>
    <row r="120" spans="1:19" x14ac:dyDescent="0.2">
      <c r="A120" s="1">
        <f>Input!A120</f>
        <v>8318</v>
      </c>
      <c r="B120" s="1" t="str">
        <f>Input!B120</f>
        <v>M39-61-45.0</v>
      </c>
      <c r="C120" s="99">
        <f>Calc!O120*1000</f>
        <v>276.15970137555212</v>
      </c>
      <c r="D120" s="99">
        <f>Calc!P120*1000</f>
        <v>2.264758456303094E-2</v>
      </c>
      <c r="E120" s="99">
        <f>Calc!X120</f>
        <v>4.6800461377741305E-2</v>
      </c>
      <c r="F120" s="99">
        <f>Calc!Y120</f>
        <v>1.8071232153174917E-4</v>
      </c>
      <c r="G120" s="99">
        <f>Calc!AN120</f>
        <v>2.1728649885888296</v>
      </c>
      <c r="H120" s="5">
        <f>Calc!AO120</f>
        <v>5.5900434844484469E-3</v>
      </c>
      <c r="I120" s="8">
        <f>Calc!AH120</f>
        <v>39010.399750743301</v>
      </c>
      <c r="J120" s="8">
        <f>Calc!AI120</f>
        <v>180.97535251822666</v>
      </c>
      <c r="K120" s="77">
        <f>Calc!AJ120</f>
        <v>1453.8983162100717</v>
      </c>
      <c r="L120" s="77">
        <f>Calc!AK120</f>
        <v>2.2038913727513445</v>
      </c>
      <c r="M120" s="99">
        <f>Calc!AP120</f>
        <v>169.6173</v>
      </c>
      <c r="N120" s="99">
        <f>Calc!AQ120</f>
        <v>0.92710000000000004</v>
      </c>
      <c r="O120" s="99">
        <f>Calc!AW120</f>
        <v>169.61600000000001</v>
      </c>
      <c r="P120" s="99">
        <f>Calc!AX120</f>
        <v>0.94937373030000005</v>
      </c>
      <c r="Q120" s="77">
        <f>Calc!BB120</f>
        <v>2348.1649332318789</v>
      </c>
      <c r="R120" s="77">
        <f>Calc!BC120</f>
        <v>7.236556315336454</v>
      </c>
      <c r="S120" s="1">
        <f>Input!E120</f>
        <v>45</v>
      </c>
    </row>
    <row r="121" spans="1:19" s="157" customFormat="1" x14ac:dyDescent="0.2">
      <c r="A121" s="157">
        <f>Input!A121</f>
        <v>8307</v>
      </c>
      <c r="B121" s="157" t="str">
        <f>Input!B121</f>
        <v>Hu1-13</v>
      </c>
      <c r="C121" s="158">
        <f>Calc!O121*1000</f>
        <v>13709.913187424616</v>
      </c>
      <c r="D121" s="158">
        <f>Calc!P121*1000</f>
        <v>3.9939063789936777</v>
      </c>
      <c r="E121" s="158">
        <f>Calc!X121</f>
        <v>0.88516783475009131</v>
      </c>
      <c r="F121" s="158">
        <f>Calc!Y121</f>
        <v>6.9206433213644244E-3</v>
      </c>
      <c r="G121" s="158">
        <f>Calc!AN121</f>
        <v>0.99703263298930977</v>
      </c>
      <c r="H121" s="158">
        <f>Calc!AO121</f>
        <v>4.7990812244778731E-3</v>
      </c>
      <c r="I121" s="159">
        <f>Calc!AH121</f>
        <v>47186.7695313523</v>
      </c>
      <c r="J121" s="159">
        <f>Calc!AI121</f>
        <v>433.01882507368254</v>
      </c>
      <c r="K121" s="160">
        <f>Calc!AJ121</f>
        <v>0.74727477822489341</v>
      </c>
      <c r="L121" s="160">
        <f>Calc!AK121</f>
        <v>4.2346950310180507</v>
      </c>
      <c r="M121" s="158">
        <f>Calc!AP121</f>
        <v>602.26639999999998</v>
      </c>
      <c r="N121" s="158" t="e">
        <f>Calc!AQ121</f>
        <v>#VALUE!</v>
      </c>
      <c r="O121" s="158">
        <f>Calc!AW121</f>
        <v>602.26469999999995</v>
      </c>
      <c r="P121" s="158">
        <f>Calc!AX121</f>
        <v>272.48193263100001</v>
      </c>
      <c r="Q121" s="160">
        <f>Calc!BB121</f>
        <v>4.0994728917566174</v>
      </c>
      <c r="R121" s="160">
        <f>Calc!BC121</f>
        <v>23.444641950613835</v>
      </c>
      <c r="S121" s="157">
        <f>Input!E121</f>
        <v>0</v>
      </c>
    </row>
    <row r="122" spans="1:19" x14ac:dyDescent="0.2">
      <c r="A122" s="1">
        <f>Input!A122</f>
        <v>8319</v>
      </c>
      <c r="B122" s="1" t="str">
        <f>Input!B122</f>
        <v>M39-61-52.1</v>
      </c>
      <c r="C122" s="99">
        <f>Calc!O122*1000</f>
        <v>121.15955610800953</v>
      </c>
      <c r="D122" s="99">
        <f>Calc!P122*1000</f>
        <v>1.6664156330640924E-2</v>
      </c>
      <c r="E122" s="99">
        <f>Calc!X122</f>
        <v>3.5974232500035459</v>
      </c>
      <c r="F122" s="99">
        <f>Calc!Y122</f>
        <v>8.3481087114564284E-3</v>
      </c>
      <c r="G122" s="99">
        <f>Calc!AN122</f>
        <v>1.9002723926908982</v>
      </c>
      <c r="H122" s="5">
        <f>Calc!AO122</f>
        <v>6.1485917484452035E-3</v>
      </c>
      <c r="I122" s="8">
        <f>Calc!AH122</f>
        <v>194.98138934338104</v>
      </c>
      <c r="J122" s="8">
        <f>Calc!AI122</f>
        <v>0.77590643316097208</v>
      </c>
      <c r="K122" s="77">
        <f>Calc!AJ122</f>
        <v>1161.3134736064508</v>
      </c>
      <c r="L122" s="77">
        <f>Calc!AK122</f>
        <v>5.1947375617766909</v>
      </c>
      <c r="M122" s="99">
        <f>Calc!AP122</f>
        <v>170.7002</v>
      </c>
      <c r="N122" s="99">
        <f>Calc!AQ122</f>
        <v>1.5277000000000001</v>
      </c>
      <c r="O122" s="99">
        <f>Calc!AW122</f>
        <v>170.42359999999999</v>
      </c>
      <c r="P122" s="99">
        <f>Calc!AX122</f>
        <v>1.4306751390000001</v>
      </c>
      <c r="Q122" s="77">
        <f>Calc!BB122</f>
        <v>1879.9024553766446</v>
      </c>
      <c r="R122" s="77">
        <f>Calc!BC122</f>
        <v>11.335541348673466</v>
      </c>
      <c r="S122" s="1">
        <f>Input!E122</f>
        <v>52.1</v>
      </c>
    </row>
    <row r="123" spans="1:19" s="157" customFormat="1" x14ac:dyDescent="0.2">
      <c r="A123" s="157">
        <f>Input!A123</f>
        <v>8307</v>
      </c>
      <c r="B123" s="157" t="str">
        <f>Input!B123</f>
        <v>Hu1-13</v>
      </c>
      <c r="C123" s="158">
        <f>Calc!O123*1000</f>
        <v>13709.913187424616</v>
      </c>
      <c r="D123" s="158">
        <f>Calc!P123*1000</f>
        <v>3.9939063789936777</v>
      </c>
      <c r="E123" s="158">
        <f>Calc!X123</f>
        <v>0.88516783475009131</v>
      </c>
      <c r="F123" s="158">
        <f>Calc!Y123</f>
        <v>6.9206433213644244E-3</v>
      </c>
      <c r="G123" s="158">
        <f>Calc!AN123</f>
        <v>0.99703263298930977</v>
      </c>
      <c r="H123" s="158">
        <f>Calc!AO123</f>
        <v>4.7990812244778731E-3</v>
      </c>
      <c r="I123" s="159">
        <f>Calc!AH123</f>
        <v>47186.7695313523</v>
      </c>
      <c r="J123" s="159">
        <f>Calc!AI123</f>
        <v>433.01882507368254</v>
      </c>
      <c r="K123" s="160">
        <f>Calc!AJ123</f>
        <v>0.74727477822489341</v>
      </c>
      <c r="L123" s="160">
        <f>Calc!AK123</f>
        <v>4.2346950310180507</v>
      </c>
      <c r="M123" s="158">
        <f>Calc!AP123</f>
        <v>602.26639999999998</v>
      </c>
      <c r="N123" s="158" t="e">
        <f>Calc!AQ123</f>
        <v>#VALUE!</v>
      </c>
      <c r="O123" s="158">
        <f>Calc!AW123</f>
        <v>602.26469999999995</v>
      </c>
      <c r="P123" s="158">
        <f>Calc!AX123</f>
        <v>286.09270927019998</v>
      </c>
      <c r="Q123" s="160">
        <f>Calc!BB123</f>
        <v>4.0994728917566174</v>
      </c>
      <c r="R123" s="160">
        <f>Calc!BC123</f>
        <v>23.466398079161415</v>
      </c>
      <c r="S123" s="157">
        <f>Input!E123</f>
        <v>0</v>
      </c>
    </row>
    <row r="124" spans="1:19" x14ac:dyDescent="0.2">
      <c r="A124" s="56"/>
      <c r="B124" s="56"/>
      <c r="C124" s="106"/>
      <c r="D124" s="106"/>
      <c r="E124" s="106"/>
      <c r="F124" s="106"/>
      <c r="G124" s="106"/>
      <c r="H124" s="106"/>
      <c r="I124" s="72"/>
      <c r="J124" s="72"/>
      <c r="K124" s="107"/>
      <c r="L124" s="107"/>
      <c r="M124" s="106"/>
      <c r="N124" s="106"/>
      <c r="O124" s="106"/>
      <c r="P124" s="106"/>
      <c r="Q124" s="107"/>
      <c r="R124" s="107"/>
      <c r="S124" s="56"/>
    </row>
    <row r="125" spans="1:19" s="157" customFormat="1" x14ac:dyDescent="0.2">
      <c r="A125" s="157">
        <f>Input!A125</f>
        <v>8307</v>
      </c>
      <c r="B125" s="157" t="str">
        <f>Input!B125</f>
        <v>Hu1-13</v>
      </c>
      <c r="C125" s="158">
        <f>Calc!O125*1000</f>
        <v>13710.488236300067</v>
      </c>
      <c r="D125" s="158">
        <f>Calc!P125*1000</f>
        <v>0.81932474798235744</v>
      </c>
      <c r="E125" s="158">
        <f>Calc!X125</f>
        <v>0.87401899717371345</v>
      </c>
      <c r="F125" s="158">
        <f>Calc!Y125</f>
        <v>4.2514205784824647E-3</v>
      </c>
      <c r="G125" s="158">
        <f>Calc!AN125</f>
        <v>0.99767753885965083</v>
      </c>
      <c r="H125" s="158">
        <f>Calc!AO125</f>
        <v>2.7738694757620816E-3</v>
      </c>
      <c r="I125" s="159">
        <f>Calc!AH125</f>
        <v>47821.592600065283</v>
      </c>
      <c r="J125" s="159">
        <f>Calc!AI125</f>
        <v>267.91737425315648</v>
      </c>
      <c r="K125" s="160">
        <f>Calc!AJ125</f>
        <v>0.43112284721558147</v>
      </c>
      <c r="L125" s="160">
        <f>Calc!AK125</f>
        <v>1.2858173215905169</v>
      </c>
      <c r="M125" s="158">
        <f>Calc!AP125</f>
        <v>636.73630000000003</v>
      </c>
      <c r="N125" s="158" t="e">
        <f>Calc!AQ125</f>
        <v>#VALUE!</v>
      </c>
      <c r="O125" s="158">
        <f>Calc!AW125</f>
        <v>636.7346</v>
      </c>
      <c r="P125" s="158">
        <f>Calc!AX125</f>
        <v>262.08362611680002</v>
      </c>
      <c r="Q125" s="160">
        <f>Calc!BB125</f>
        <v>2.6071060128900756</v>
      </c>
      <c r="R125" s="160">
        <f>Calc!BC125</f>
        <v>8.0118754955964118</v>
      </c>
      <c r="S125" s="157">
        <f>Input!E125</f>
        <v>0</v>
      </c>
    </row>
    <row r="126" spans="1:19" x14ac:dyDescent="0.2">
      <c r="A126" s="1">
        <f>Input!A126</f>
        <v>7956</v>
      </c>
      <c r="B126" s="1" t="str">
        <f>Input!B126</f>
        <v>BAJ-KZ5 Nr. 2</v>
      </c>
      <c r="C126" s="99">
        <f>Calc!O126*1000</f>
        <v>1221.7579384043677</v>
      </c>
      <c r="D126" s="99">
        <f>Calc!P126*1000</f>
        <v>5.2227870920040297E-2</v>
      </c>
      <c r="E126" s="99">
        <f>Calc!X126</f>
        <v>3.8900715777855463E-2</v>
      </c>
      <c r="F126" s="99">
        <f>Calc!Y126</f>
        <v>1.3633636487923908E-4</v>
      </c>
      <c r="G126" s="99">
        <f>Calc!AN126</f>
        <v>0.99134597265180613</v>
      </c>
      <c r="H126" s="5">
        <f>Calc!AO126</f>
        <v>2.1575658247456903E-3</v>
      </c>
      <c r="I126" s="8">
        <f>Calc!AH126</f>
        <v>94890.631831915627</v>
      </c>
      <c r="J126" s="8">
        <f>Calc!AI126</f>
        <v>391.45115564921537</v>
      </c>
      <c r="K126" s="77">
        <f>Calc!AJ126</f>
        <v>1.7303013229641451</v>
      </c>
      <c r="L126" s="77">
        <f>Calc!AK126</f>
        <v>0.41525046770893692</v>
      </c>
      <c r="M126" s="99">
        <f>Calc!AP126</f>
        <v>492.01400000000001</v>
      </c>
      <c r="N126" s="99">
        <f>Calc!AQ126</f>
        <v>25.7164</v>
      </c>
      <c r="O126" s="99">
        <f>Calc!AW126</f>
        <v>492.01310000000001</v>
      </c>
      <c r="P126" s="99">
        <f>Calc!AX126</f>
        <v>24.737288728399999</v>
      </c>
      <c r="Q126" s="77">
        <f>Calc!BB126</f>
        <v>6.9509072664823179</v>
      </c>
      <c r="R126" s="77">
        <f>Calc!BC126</f>
        <v>1.7374772047647413</v>
      </c>
      <c r="S126" s="1">
        <f>Input!E126</f>
        <v>0</v>
      </c>
    </row>
    <row r="127" spans="1:19" s="157" customFormat="1" x14ac:dyDescent="0.2">
      <c r="A127" s="157">
        <f>Input!A127</f>
        <v>8307</v>
      </c>
      <c r="B127" s="157" t="str">
        <f>Input!B127</f>
        <v>Hu1-13</v>
      </c>
      <c r="C127" s="158">
        <f>Calc!O127*1000</f>
        <v>13711.858159049109</v>
      </c>
      <c r="D127" s="158">
        <f>Calc!P127*1000</f>
        <v>1.3102809654634608</v>
      </c>
      <c r="E127" s="158">
        <f>Calc!X127</f>
        <v>0.87385309732484573</v>
      </c>
      <c r="F127" s="158">
        <f>Calc!Y127</f>
        <v>3.997209729471987E-3</v>
      </c>
      <c r="G127" s="158">
        <f>Calc!AN127</f>
        <v>0.99711951491313833</v>
      </c>
      <c r="H127" s="158">
        <f>Calc!AO127</f>
        <v>4.0177165797489686E-3</v>
      </c>
      <c r="I127" s="159">
        <f>Calc!AH127</f>
        <v>47808.695139091506</v>
      </c>
      <c r="J127" s="159">
        <f>Calc!AI127</f>
        <v>291.39759087503228</v>
      </c>
      <c r="K127" s="160">
        <f>Calc!AJ127</f>
        <v>-0.77625051488861008</v>
      </c>
      <c r="L127" s="160">
        <f>Calc!AK127</f>
        <v>1.2965271777083163</v>
      </c>
      <c r="M127" s="158">
        <f>Calc!AP127</f>
        <v>691.84829999999999</v>
      </c>
      <c r="N127" s="158" t="e">
        <f>Calc!AQ127</f>
        <v>#VALUE!</v>
      </c>
      <c r="O127" s="158">
        <f>Calc!AW127</f>
        <v>691.84659999999997</v>
      </c>
      <c r="P127" s="158">
        <f>Calc!AX127</f>
        <v>318.23819626260001</v>
      </c>
      <c r="Q127" s="160">
        <f>Calc!BB127</f>
        <v>-5.4853783103182847</v>
      </c>
      <c r="R127" s="160">
        <f>Calc!BC127</f>
        <v>10.405892364165796</v>
      </c>
      <c r="S127" s="157">
        <f>Input!E127</f>
        <v>0</v>
      </c>
    </row>
    <row r="128" spans="1:19" x14ac:dyDescent="0.2">
      <c r="A128" s="1">
        <f>Input!A128</f>
        <v>7958</v>
      </c>
      <c r="B128" s="1" t="str">
        <f>Input!B128</f>
        <v>BAJ-KZ5 Nr. 4</v>
      </c>
      <c r="C128" s="99">
        <f>Calc!O128*1000</f>
        <v>1647.4816082539837</v>
      </c>
      <c r="D128" s="99">
        <f>Calc!P128*1000</f>
        <v>0.41883742106970773</v>
      </c>
      <c r="E128" s="99">
        <f>Calc!X128</f>
        <v>1.178856507109719</v>
      </c>
      <c r="F128" s="99">
        <f>Calc!Y128</f>
        <v>3.9531497281359738E-3</v>
      </c>
      <c r="G128" s="99">
        <f>Calc!AN128</f>
        <v>0.93387620674666338</v>
      </c>
      <c r="H128" s="5">
        <f>Calc!AO128</f>
        <v>2.7064579729657407E-3</v>
      </c>
      <c r="I128" s="8">
        <f>Calc!AH128</f>
        <v>3977.9936047633264</v>
      </c>
      <c r="J128" s="8">
        <f>Calc!AI128</f>
        <v>17.602085264907831</v>
      </c>
      <c r="K128" s="77">
        <f>Calc!AJ128</f>
        <v>-11.588951390254842</v>
      </c>
      <c r="L128" s="77">
        <f>Calc!AK128</f>
        <v>0.71046884453589554</v>
      </c>
      <c r="M128" s="99">
        <f>Calc!AP128</f>
        <v>323.8603</v>
      </c>
      <c r="N128" s="99">
        <f>Calc!AQ128</f>
        <v>6.3658000000000001</v>
      </c>
      <c r="O128" s="99">
        <f>Calc!AW128</f>
        <v>323.84050000000002</v>
      </c>
      <c r="P128" s="99">
        <f>Calc!AX128</f>
        <v>6.5298986289999998</v>
      </c>
      <c r="Q128" s="77">
        <f>Calc!BB128</f>
        <v>-28.942832259576299</v>
      </c>
      <c r="R128" s="77">
        <f>Calc!BC128</f>
        <v>1.8530179716741291</v>
      </c>
      <c r="S128" s="1">
        <f>Input!E128</f>
        <v>0</v>
      </c>
    </row>
    <row r="129" spans="1:19" s="157" customFormat="1" x14ac:dyDescent="0.2">
      <c r="A129" s="157">
        <f>Input!A129</f>
        <v>8307</v>
      </c>
      <c r="B129" s="157" t="str">
        <f>Input!B129</f>
        <v>Hu1-13</v>
      </c>
      <c r="C129" s="158">
        <f>Calc!O129*1000</f>
        <v>13711.578487704943</v>
      </c>
      <c r="D129" s="158">
        <f>Calc!P129*1000</f>
        <v>1.1625815568536562</v>
      </c>
      <c r="E129" s="158">
        <f>Calc!X129</f>
        <v>0.84367427993849142</v>
      </c>
      <c r="F129" s="158">
        <f>Calc!Y129</f>
        <v>4.1662960900438724E-3</v>
      </c>
      <c r="G129" s="158">
        <f>Calc!AN129</f>
        <v>0.99788252193687299</v>
      </c>
      <c r="H129" s="158">
        <f>Calc!AO129</f>
        <v>3.4130215378021566E-3</v>
      </c>
      <c r="I129" s="159">
        <f>Calc!AH129</f>
        <v>49555.727107461113</v>
      </c>
      <c r="J129" s="159">
        <f>Calc!AI129</f>
        <v>297.65457439699424</v>
      </c>
      <c r="K129" s="160">
        <f>Calc!AJ129</f>
        <v>-0.99956287865687887</v>
      </c>
      <c r="L129" s="160">
        <f>Calc!AK129</f>
        <v>1.2081233174063033</v>
      </c>
      <c r="M129" s="158">
        <f>Calc!AP129</f>
        <v>796.2595</v>
      </c>
      <c r="N129" s="158" t="e">
        <f>Calc!AQ129</f>
        <v>#VALUE!</v>
      </c>
      <c r="O129" s="158">
        <f>Calc!AW129</f>
        <v>796.25779999999997</v>
      </c>
      <c r="P129" s="158">
        <f>Calc!AX129</f>
        <v>339.97728135829999</v>
      </c>
      <c r="Q129" s="160">
        <f>Calc!BB129</f>
        <v>-9.4879844489542169</v>
      </c>
      <c r="R129" s="160">
        <f>Calc!BC129</f>
        <v>14.65002846063549</v>
      </c>
      <c r="S129" s="157">
        <f>Input!E129</f>
        <v>0</v>
      </c>
    </row>
    <row r="130" spans="1:19" x14ac:dyDescent="0.2">
      <c r="A130" s="56" t="s">
        <v>260</v>
      </c>
      <c r="B130" s="56"/>
      <c r="C130" s="106"/>
      <c r="D130" s="106"/>
      <c r="E130" s="106"/>
      <c r="F130" s="106"/>
      <c r="G130" s="106"/>
      <c r="H130" s="106"/>
      <c r="I130" s="72"/>
      <c r="J130" s="72"/>
      <c r="K130" s="107"/>
      <c r="L130" s="107"/>
      <c r="M130" s="106"/>
      <c r="N130" s="106"/>
      <c r="O130" s="106"/>
      <c r="P130" s="106"/>
      <c r="Q130" s="107"/>
      <c r="R130" s="107"/>
      <c r="S130" s="56"/>
    </row>
    <row r="131" spans="1:19" s="157" customFormat="1" ht="13.5" customHeight="1" x14ac:dyDescent="0.2">
      <c r="A131" s="157">
        <f>Input!A131</f>
        <v>8307</v>
      </c>
      <c r="B131" s="157" t="str">
        <f>Input!B131</f>
        <v>Hu1-13</v>
      </c>
      <c r="C131" s="158">
        <f>Calc!O131*1000</f>
        <v>13713.095143842214</v>
      </c>
      <c r="D131" s="158">
        <f>Calc!P131*1000</f>
        <v>1.1573996786847429</v>
      </c>
      <c r="E131" s="158">
        <f>Calc!X131</f>
        <v>0.8887206246591649</v>
      </c>
      <c r="F131" s="158">
        <f>Calc!Y131</f>
        <v>5.4459163623014704E-3</v>
      </c>
      <c r="G131" s="158">
        <f>Calc!AN131</f>
        <v>1.003460201272971</v>
      </c>
      <c r="H131" s="158">
        <f>Calc!AO131</f>
        <v>4.5450184721561567E-3</v>
      </c>
      <c r="I131" s="159">
        <f>Calc!AH131</f>
        <v>47312.094527655252</v>
      </c>
      <c r="J131" s="159">
        <f>Calc!AI131</f>
        <v>360.49822719404153</v>
      </c>
      <c r="K131" s="160">
        <f>Calc!AJ131</f>
        <v>-0.48268471208523511</v>
      </c>
      <c r="L131" s="160">
        <f>Calc!AK131</f>
        <v>1.4483873131960479</v>
      </c>
      <c r="M131" s="158" t="str">
        <f>Calc!AP131</f>
        <v>Out of range</v>
      </c>
      <c r="N131" s="158" t="e">
        <f>Calc!AQ131</f>
        <v>#VALUE!</v>
      </c>
      <c r="O131" s="158" t="str">
        <f>Calc!AW131</f>
        <v>Out of range</v>
      </c>
      <c r="P131" s="158">
        <f>Calc!AX131</f>
        <v>260.48741783460002</v>
      </c>
      <c r="Q131" s="160" t="e">
        <f>Calc!BB131</f>
        <v>#VALUE!</v>
      </c>
      <c r="R131" s="160" t="e">
        <f>Calc!BC131</f>
        <v>#VALUE!</v>
      </c>
      <c r="S131" s="157">
        <f>Input!E131</f>
        <v>0</v>
      </c>
    </row>
    <row r="132" spans="1:19" x14ac:dyDescent="0.2">
      <c r="A132" s="1">
        <f>Input!A132</f>
        <v>8339</v>
      </c>
      <c r="B132" s="1" t="str">
        <f>Input!B132</f>
        <v xml:space="preserve">Nau 3-top </v>
      </c>
      <c r="C132" s="99">
        <f>Calc!O132*1000</f>
        <v>30.746228133182683</v>
      </c>
      <c r="D132" s="99">
        <f>Calc!P132*1000</f>
        <v>9.9809157813310571E-3</v>
      </c>
      <c r="E132" s="99">
        <f>Calc!X132</f>
        <v>1.9163444948154666</v>
      </c>
      <c r="F132" s="99">
        <f>Calc!Y132</f>
        <v>9.4334610077546587E-3</v>
      </c>
      <c r="G132" s="99">
        <f>Calc!AN132</f>
        <v>3.1558757354956155E-2</v>
      </c>
      <c r="H132" s="5">
        <f>Calc!AO132</f>
        <v>1.0869063822817676E-3</v>
      </c>
      <c r="I132" s="8">
        <f>Calc!AH132</f>
        <v>1.5525303569633542</v>
      </c>
      <c r="J132" s="8">
        <f>Calc!AI132</f>
        <v>5.4011329681028265E-2</v>
      </c>
      <c r="K132" s="77">
        <f>Calc!AJ132</f>
        <v>782.42971105760637</v>
      </c>
      <c r="L132" s="77">
        <f>Calc!AK132</f>
        <v>24.675650404099425</v>
      </c>
      <c r="M132" s="99">
        <f>Calc!AP132</f>
        <v>1.9482999999999999</v>
      </c>
      <c r="N132" s="99">
        <f>Calc!AQ132</f>
        <v>7.5999999999999998E-2</v>
      </c>
      <c r="O132" s="99">
        <f>Calc!AW132</f>
        <v>1.0087999999999999</v>
      </c>
      <c r="P132" s="99">
        <f>Calc!AX132</f>
        <v>0.49237873850000002</v>
      </c>
      <c r="Q132" s="77">
        <f>Calc!BB132</f>
        <v>784.66373558364523</v>
      </c>
      <c r="R132" s="77">
        <f>Calc!BC132</f>
        <v>24.770185176824761</v>
      </c>
      <c r="S132" s="1" t="str">
        <f>Input!E132</f>
        <v>Top</v>
      </c>
    </row>
    <row r="133" spans="1:19" s="157" customFormat="1" x14ac:dyDescent="0.2">
      <c r="A133" s="157">
        <f>Input!A133</f>
        <v>8307</v>
      </c>
      <c r="B133" s="157" t="str">
        <f>Input!B133</f>
        <v>Hu1-13</v>
      </c>
      <c r="C133" s="158">
        <f>Calc!O133*1000</f>
        <v>13713.095143842214</v>
      </c>
      <c r="D133" s="158">
        <f>Calc!P133*1000</f>
        <v>1.1573996786847429</v>
      </c>
      <c r="E133" s="158">
        <f>Calc!X133</f>
        <v>0.8887206246591649</v>
      </c>
      <c r="F133" s="158">
        <f>Calc!Y133</f>
        <v>5.4459163623014704E-3</v>
      </c>
      <c r="G133" s="158">
        <f>Calc!AN133</f>
        <v>1.003460201272971</v>
      </c>
      <c r="H133" s="158">
        <f>Calc!AO133</f>
        <v>4.5450184721561567E-3</v>
      </c>
      <c r="I133" s="159">
        <f>Calc!AH133</f>
        <v>47312.094527655252</v>
      </c>
      <c r="J133" s="159">
        <f>Calc!AI133</f>
        <v>360.49822719404153</v>
      </c>
      <c r="K133" s="160">
        <f>Calc!AJ133</f>
        <v>-0.48268471208523511</v>
      </c>
      <c r="L133" s="160">
        <f>Calc!AK133</f>
        <v>1.4483873131960479</v>
      </c>
      <c r="M133" s="158" t="str">
        <f>Calc!AP133</f>
        <v>Out of range</v>
      </c>
      <c r="N133" s="158" t="e">
        <f>Calc!AQ133</f>
        <v>#VALUE!</v>
      </c>
      <c r="O133" s="158" t="str">
        <f>Calc!AW133</f>
        <v>Out of range</v>
      </c>
      <c r="P133" s="158">
        <f>Calc!AX133</f>
        <v>275.0214118573</v>
      </c>
      <c r="Q133" s="160" t="e">
        <f>Calc!BB133</f>
        <v>#VALUE!</v>
      </c>
      <c r="R133" s="160" t="e">
        <f>Calc!BC133</f>
        <v>#VALUE!</v>
      </c>
      <c r="S133" s="157">
        <f>Input!E133</f>
        <v>0</v>
      </c>
    </row>
    <row r="134" spans="1:19" x14ac:dyDescent="0.2">
      <c r="A134" s="1">
        <f>Input!A134</f>
        <v>8340</v>
      </c>
      <c r="B134" s="1" t="str">
        <f>Input!B134</f>
        <v>Nau 3-bottom</v>
      </c>
      <c r="C134" s="99">
        <f>Calc!O134*1000</f>
        <v>98.240857729838979</v>
      </c>
      <c r="D134" s="99">
        <f>Calc!P134*1000</f>
        <v>1.5858528812332549E-2</v>
      </c>
      <c r="E134" s="99">
        <f>Calc!X134</f>
        <v>9.0911486704014024</v>
      </c>
      <c r="F134" s="99">
        <f>Calc!Y134</f>
        <v>3.0670240437726405E-2</v>
      </c>
      <c r="G134" s="99">
        <f>Calc!AN134</f>
        <v>5.2590668497765572E-2</v>
      </c>
      <c r="H134" s="5">
        <f>Calc!AO134</f>
        <v>1.0001257293954194E-3</v>
      </c>
      <c r="I134" s="8">
        <f>Calc!AH134</f>
        <v>1.7425450775679863</v>
      </c>
      <c r="J134" s="8">
        <f>Calc!AI134</f>
        <v>3.3654503522987704E-2</v>
      </c>
      <c r="K134" s="77">
        <f>Calc!AJ134</f>
        <v>1059.4449230557559</v>
      </c>
      <c r="L134" s="77">
        <f>Calc!AK134</f>
        <v>5.5978097404765661</v>
      </c>
      <c r="M134" s="99">
        <f>Calc!AP134</f>
        <v>2.8189000000000002</v>
      </c>
      <c r="N134" s="99">
        <f>Calc!AQ134</f>
        <v>5.45E-2</v>
      </c>
      <c r="O134" s="99">
        <f>Calc!AW134</f>
        <v>1.6117999999999999</v>
      </c>
      <c r="P134" s="99">
        <f>Calc!AX134</f>
        <v>0.58430452860000004</v>
      </c>
      <c r="Q134" s="77">
        <f>Calc!BB134</f>
        <v>1064.2821600847944</v>
      </c>
      <c r="R134" s="77">
        <f>Calc!BC134</f>
        <v>5.8916336852486095</v>
      </c>
      <c r="S134" s="1" t="str">
        <f>Input!E134</f>
        <v>Bottom</v>
      </c>
    </row>
    <row r="135" spans="1:19" s="157" customFormat="1" x14ac:dyDescent="0.2">
      <c r="A135" s="157">
        <f>Input!A135</f>
        <v>8307</v>
      </c>
      <c r="B135" s="157" t="str">
        <f>Input!B135</f>
        <v>Hu1-13</v>
      </c>
      <c r="C135" s="158">
        <f>Calc!O135*1000</f>
        <v>13713.095143842214</v>
      </c>
      <c r="D135" s="158">
        <f>Calc!P135*1000</f>
        <v>1.1573996786847429</v>
      </c>
      <c r="E135" s="158">
        <f>Calc!X135</f>
        <v>0.8887206246591649</v>
      </c>
      <c r="F135" s="158">
        <f>Calc!Y135</f>
        <v>5.4459163623014704E-3</v>
      </c>
      <c r="G135" s="158">
        <f>Calc!AN135</f>
        <v>1.003460201272971</v>
      </c>
      <c r="H135" s="158">
        <f>Calc!AO135</f>
        <v>4.5450184721561567E-3</v>
      </c>
      <c r="I135" s="159">
        <f>Calc!AH135</f>
        <v>47312.094527655252</v>
      </c>
      <c r="J135" s="159">
        <f>Calc!AI135</f>
        <v>360.49822719404153</v>
      </c>
      <c r="K135" s="160">
        <f>Calc!AJ135</f>
        <v>-0.48268471208523511</v>
      </c>
      <c r="L135" s="160">
        <f>Calc!AK135</f>
        <v>1.4483873131960479</v>
      </c>
      <c r="M135" s="158" t="str">
        <f>Calc!AP135</f>
        <v>Out of range</v>
      </c>
      <c r="N135" s="158" t="e">
        <f>Calc!AQ135</f>
        <v>#VALUE!</v>
      </c>
      <c r="O135" s="158" t="str">
        <f>Calc!AW135</f>
        <v>Out of range</v>
      </c>
      <c r="P135" s="158">
        <f>Calc!AX135</f>
        <v>209.6570322227</v>
      </c>
      <c r="Q135" s="160" t="e">
        <f>Calc!BB135</f>
        <v>#VALUE!</v>
      </c>
      <c r="R135" s="160" t="e">
        <f>Calc!BC135</f>
        <v>#VALUE!</v>
      </c>
      <c r="S135" s="157">
        <f>Input!E135</f>
        <v>0</v>
      </c>
    </row>
    <row r="136" spans="1:19" x14ac:dyDescent="0.2">
      <c r="A136" s="1">
        <f>Input!A136</f>
        <v>8341</v>
      </c>
      <c r="B136" s="1" t="str">
        <f>Input!B136</f>
        <v>Nau 6-top</v>
      </c>
      <c r="C136" s="99">
        <f>Calc!O136*1000</f>
        <v>1140.7451246877599</v>
      </c>
      <c r="D136" s="99">
        <f>Calc!P136*1000</f>
        <v>0.12176619740117611</v>
      </c>
      <c r="E136" s="99">
        <f>Calc!X136</f>
        <v>0.14953407787651163</v>
      </c>
      <c r="F136" s="99">
        <f>Calc!Y136</f>
        <v>7.6570336567599736E-4</v>
      </c>
      <c r="G136" s="99">
        <f>Calc!AN136</f>
        <v>6.8520781316884385E-4</v>
      </c>
      <c r="H136" s="5">
        <f>Calc!AO136</f>
        <v>3.8493463273644658E-5</v>
      </c>
      <c r="I136" s="8">
        <f>Calc!AH136</f>
        <v>16.027755012459291</v>
      </c>
      <c r="J136" s="8">
        <f>Calc!AI136</f>
        <v>0.90413496762512524</v>
      </c>
      <c r="K136" s="77">
        <f>Calc!AJ136</f>
        <v>1109.2669936136801</v>
      </c>
      <c r="L136" s="77">
        <f>Calc!AK136</f>
        <v>1.3879255782247724</v>
      </c>
      <c r="M136" s="99">
        <f>Calc!AP136</f>
        <v>3.5499999999999997E-2</v>
      </c>
      <c r="N136" s="99">
        <f>Calc!AQ136</f>
        <v>4.8999999999999998E-3</v>
      </c>
      <c r="O136" s="99">
        <f>Calc!AW136</f>
        <v>3.3799999999999997E-2</v>
      </c>
      <c r="P136" s="99">
        <f>Calc!AX136</f>
        <v>2.2275331999999999E-3</v>
      </c>
      <c r="Q136" s="77">
        <f>Calc!BB136</f>
        <v>1109.3729657753806</v>
      </c>
      <c r="R136" s="77">
        <f>Calc!BC136</f>
        <v>1.388075742744846</v>
      </c>
      <c r="S136" s="1" t="str">
        <f>Input!E136</f>
        <v>Top</v>
      </c>
    </row>
    <row r="137" spans="1:19" s="157" customFormat="1" x14ac:dyDescent="0.2">
      <c r="A137" s="157">
        <f>Input!A137</f>
        <v>8307</v>
      </c>
      <c r="B137" s="157" t="str">
        <f>Input!B137</f>
        <v>Hu1-13</v>
      </c>
      <c r="C137" s="158">
        <f>Calc!O137*1000</f>
        <v>13713.095143842214</v>
      </c>
      <c r="D137" s="158">
        <f>Calc!P137*1000</f>
        <v>1.1573996786847429</v>
      </c>
      <c r="E137" s="158">
        <f>Calc!X137</f>
        <v>0.8887206246591649</v>
      </c>
      <c r="F137" s="158">
        <f>Calc!Y137</f>
        <v>5.4459163623014704E-3</v>
      </c>
      <c r="G137" s="158">
        <f>Calc!AN137</f>
        <v>1.003460201272971</v>
      </c>
      <c r="H137" s="158">
        <f>Calc!AO137</f>
        <v>4.5450184721561567E-3</v>
      </c>
      <c r="I137" s="159">
        <f>Calc!AH137</f>
        <v>47312.094527655252</v>
      </c>
      <c r="J137" s="159">
        <f>Calc!AI137</f>
        <v>360.49822719404153</v>
      </c>
      <c r="K137" s="160">
        <f>Calc!AJ137</f>
        <v>-0.48268471208523511</v>
      </c>
      <c r="L137" s="160">
        <f>Calc!AK137</f>
        <v>1.4483873131960479</v>
      </c>
      <c r="M137" s="158" t="str">
        <f>Calc!AP137</f>
        <v>Out of range</v>
      </c>
      <c r="N137" s="158" t="e">
        <f>Calc!AQ137</f>
        <v>#VALUE!</v>
      </c>
      <c r="O137" s="158" t="str">
        <f>Calc!AW137</f>
        <v>Out of range</v>
      </c>
      <c r="P137" s="158">
        <f>Calc!AX137</f>
        <v>189.17528080619999</v>
      </c>
      <c r="Q137" s="160" t="e">
        <f>Calc!BB137</f>
        <v>#VALUE!</v>
      </c>
      <c r="R137" s="160" t="e">
        <f>Calc!BC137</f>
        <v>#VALUE!</v>
      </c>
      <c r="S137" s="157">
        <f>Input!E137</f>
        <v>0</v>
      </c>
    </row>
    <row r="138" spans="1:19" x14ac:dyDescent="0.2">
      <c r="A138" s="1">
        <f>Input!A138</f>
        <v>8342</v>
      </c>
      <c r="B138" s="1" t="str">
        <f>Input!B138</f>
        <v>Nau 6-bottom</v>
      </c>
      <c r="C138" s="99">
        <f>Calc!O138*1000</f>
        <v>1289.856266188054</v>
      </c>
      <c r="D138" s="99">
        <f>Calc!P138*1000</f>
        <v>0.16737629709906149</v>
      </c>
      <c r="E138" s="99">
        <f>Calc!X138</f>
        <v>0.24510660290343397</v>
      </c>
      <c r="F138" s="99">
        <f>Calc!Y138</f>
        <v>6.3070797515970948E-4</v>
      </c>
      <c r="G138" s="99">
        <f>Calc!AN138</f>
        <v>6.3276845629630307E-4</v>
      </c>
      <c r="H138" s="5">
        <f>Calc!AO138</f>
        <v>4.1725456775279165E-5</v>
      </c>
      <c r="I138" s="8">
        <f>Calc!AH138</f>
        <v>10.210172346619844</v>
      </c>
      <c r="J138" s="8">
        <f>Calc!AI138</f>
        <v>0.67378125631724772</v>
      </c>
      <c r="K138" s="77">
        <f>Calc!AJ138</f>
        <v>1087.1225668017171</v>
      </c>
      <c r="L138" s="77">
        <f>Calc!AK138</f>
        <v>1.307352098131255</v>
      </c>
      <c r="M138" s="99">
        <f>Calc!AP138</f>
        <v>3.3099999999999997E-2</v>
      </c>
      <c r="N138" s="99">
        <f>Calc!AQ138</f>
        <v>3.8E-3</v>
      </c>
      <c r="O138" s="99">
        <f>Calc!AW138</f>
        <v>3.0700000000000002E-2</v>
      </c>
      <c r="P138" s="99">
        <f>Calc!AX138</f>
        <v>2.5475380999999998E-3</v>
      </c>
      <c r="Q138" s="77">
        <f>Calc!BB138</f>
        <v>1087.2168977035558</v>
      </c>
      <c r="R138" s="77">
        <f>Calc!BC138</f>
        <v>1.3074889725928429</v>
      </c>
      <c r="S138" s="1" t="str">
        <f>Input!E138</f>
        <v>Bottom</v>
      </c>
    </row>
    <row r="139" spans="1:19" s="157" customFormat="1" x14ac:dyDescent="0.2">
      <c r="A139" s="157">
        <f>Input!A139</f>
        <v>8307</v>
      </c>
      <c r="B139" s="157" t="str">
        <f>Input!B139</f>
        <v>Hu1-13</v>
      </c>
      <c r="C139" s="158">
        <f>Calc!O139*1000</f>
        <v>13713.095143842214</v>
      </c>
      <c r="D139" s="158">
        <f>Calc!P139*1000</f>
        <v>1.1573996786847429</v>
      </c>
      <c r="E139" s="158">
        <f>Calc!X139</f>
        <v>0.8887206246591649</v>
      </c>
      <c r="F139" s="158">
        <f>Calc!Y139</f>
        <v>5.4459163623014704E-3</v>
      </c>
      <c r="G139" s="158">
        <f>Calc!AN139</f>
        <v>1.003460201272971</v>
      </c>
      <c r="H139" s="158">
        <f>Calc!AO139</f>
        <v>4.5450184721561567E-3</v>
      </c>
      <c r="I139" s="159">
        <f>Calc!AH139</f>
        <v>47312.094527655252</v>
      </c>
      <c r="J139" s="159">
        <f>Calc!AI139</f>
        <v>360.49822719404153</v>
      </c>
      <c r="K139" s="160">
        <f>Calc!AJ139</f>
        <v>-0.48268471208523511</v>
      </c>
      <c r="L139" s="160">
        <f>Calc!AK139</f>
        <v>1.4483873131960479</v>
      </c>
      <c r="M139" s="158" t="str">
        <f>Calc!AP139</f>
        <v>Out of range</v>
      </c>
      <c r="N139" s="158" t="e">
        <f>Calc!AQ139</f>
        <v>#VALUE!</v>
      </c>
      <c r="O139" s="158" t="str">
        <f>Calc!AW139</f>
        <v>Out of range</v>
      </c>
      <c r="P139" s="158">
        <f>Calc!AX139</f>
        <v>280.73521669460001</v>
      </c>
      <c r="Q139" s="160" t="e">
        <f>Calc!BB139</f>
        <v>#VALUE!</v>
      </c>
      <c r="R139" s="160" t="e">
        <f>Calc!BC139</f>
        <v>#VALUE!</v>
      </c>
      <c r="S139" s="157">
        <f>Input!E139</f>
        <v>0</v>
      </c>
    </row>
    <row r="140" spans="1:19" x14ac:dyDescent="0.2">
      <c r="A140" s="1">
        <f>Input!A140</f>
        <v>8343</v>
      </c>
      <c r="B140" s="1" t="str">
        <f>Input!B140</f>
        <v>Nau 7-2</v>
      </c>
      <c r="C140" s="99">
        <f>Calc!O140*1000</f>
        <v>1482.6229160351922</v>
      </c>
      <c r="D140" s="99">
        <f>Calc!P140*1000</f>
        <v>0.22461731756038661</v>
      </c>
      <c r="E140" s="99">
        <f>Calc!X140</f>
        <v>0.58366715512092471</v>
      </c>
      <c r="F140" s="99">
        <f>Calc!Y140</f>
        <v>2.2177235418988201E-3</v>
      </c>
      <c r="G140" s="99">
        <f>Calc!AN140</f>
        <v>1.201857549248513E-3</v>
      </c>
      <c r="H140" s="5">
        <f>Calc!AO140</f>
        <v>4.8156671317475599E-5</v>
      </c>
      <c r="I140" s="8">
        <f>Calc!AH140</f>
        <v>9.3609600992876878</v>
      </c>
      <c r="J140" s="8">
        <f>Calc!AI140</f>
        <v>0.37675995553818176</v>
      </c>
      <c r="K140" s="77">
        <f>Calc!AJ140</f>
        <v>1078.6700618669395</v>
      </c>
      <c r="L140" s="77">
        <f>Calc!AK140</f>
        <v>1.3142699997815188</v>
      </c>
      <c r="M140" s="99">
        <f>Calc!AP140</f>
        <v>6.3200000000000006E-2</v>
      </c>
      <c r="N140" s="99">
        <f>Calc!AQ140</f>
        <v>4.3E-3</v>
      </c>
      <c r="O140" s="99">
        <f>Calc!AW140</f>
        <v>5.8099999999999999E-2</v>
      </c>
      <c r="P140" s="99">
        <f>Calc!AX140</f>
        <v>3.4365885000000001E-3</v>
      </c>
      <c r="Q140" s="77">
        <f>Calc!BB140</f>
        <v>1078.8472026963939</v>
      </c>
      <c r="R140" s="77">
        <f>Calc!BC140</f>
        <v>1.3145275967827201</v>
      </c>
      <c r="S140" s="1">
        <f>Input!E140</f>
        <v>0.2</v>
      </c>
    </row>
    <row r="141" spans="1:19" s="157" customFormat="1" x14ac:dyDescent="0.2">
      <c r="A141" s="157">
        <f>Input!A141</f>
        <v>8307</v>
      </c>
      <c r="B141" s="157" t="str">
        <f>Input!B141</f>
        <v>Hu1-13</v>
      </c>
      <c r="C141" s="158">
        <f>Calc!O141*1000</f>
        <v>13713.095143842214</v>
      </c>
      <c r="D141" s="158">
        <f>Calc!P141*1000</f>
        <v>1.1573996786847429</v>
      </c>
      <c r="E141" s="158">
        <f>Calc!X141</f>
        <v>0.8887206246591649</v>
      </c>
      <c r="F141" s="158">
        <f>Calc!Y141</f>
        <v>5.4459163623014704E-3</v>
      </c>
      <c r="G141" s="158">
        <f>Calc!AN141</f>
        <v>1.003460201272971</v>
      </c>
      <c r="H141" s="158">
        <f>Calc!AO141</f>
        <v>4.5450184721561567E-3</v>
      </c>
      <c r="I141" s="159">
        <f>Calc!AH141</f>
        <v>47312.094527655252</v>
      </c>
      <c r="J141" s="159">
        <f>Calc!AI141</f>
        <v>360.49822719404153</v>
      </c>
      <c r="K141" s="160">
        <f>Calc!AJ141</f>
        <v>-0.48268471208523511</v>
      </c>
      <c r="L141" s="160">
        <f>Calc!AK141</f>
        <v>1.4483873131960479</v>
      </c>
      <c r="M141" s="158" t="str">
        <f>Calc!AP141</f>
        <v>Out of range</v>
      </c>
      <c r="N141" s="158" t="e">
        <f>Calc!AQ141</f>
        <v>#VALUE!</v>
      </c>
      <c r="O141" s="158" t="str">
        <f>Calc!AW141</f>
        <v>Out of range</v>
      </c>
      <c r="P141" s="158">
        <f>Calc!AX141</f>
        <v>213.92745777139999</v>
      </c>
      <c r="Q141" s="160" t="e">
        <f>Calc!BB141</f>
        <v>#VALUE!</v>
      </c>
      <c r="R141" s="160" t="e">
        <f>Calc!BC141</f>
        <v>#VALUE!</v>
      </c>
      <c r="S141" s="157">
        <f>Input!E141</f>
        <v>0</v>
      </c>
    </row>
    <row r="142" spans="1:19" x14ac:dyDescent="0.2">
      <c r="A142" s="1">
        <f>Input!A142</f>
        <v>8344</v>
      </c>
      <c r="B142" s="1" t="str">
        <f>Input!B142</f>
        <v>Nau 7-10</v>
      </c>
      <c r="C142" s="99">
        <f>Calc!O142*1000</f>
        <v>1539.2858538456837</v>
      </c>
      <c r="D142" s="99">
        <f>Calc!P142*1000</f>
        <v>0.1187280385832248</v>
      </c>
      <c r="E142" s="99">
        <f>Calc!X142</f>
        <v>2.4050837580701958</v>
      </c>
      <c r="F142" s="99">
        <f>Calc!Y142</f>
        <v>9.9361313085528386E-3</v>
      </c>
      <c r="G142" s="99">
        <f>Calc!AN142</f>
        <v>1.5285402720980553E-3</v>
      </c>
      <c r="H142" s="5">
        <f>Calc!AO142</f>
        <v>3.635233873371412E-5</v>
      </c>
      <c r="I142" s="8">
        <f>Calc!AH142</f>
        <v>2.9996314811181919</v>
      </c>
      <c r="J142" s="8">
        <f>Calc!AI142</f>
        <v>7.2406389868075335E-2</v>
      </c>
      <c r="K142" s="77">
        <f>Calc!AJ142</f>
        <v>1055.236459042585</v>
      </c>
      <c r="L142" s="77">
        <f>Calc!AK142</f>
        <v>1.1438374639589171</v>
      </c>
      <c r="M142" s="99">
        <f>Calc!AP142</f>
        <v>8.1199999999999994E-2</v>
      </c>
      <c r="N142" s="99">
        <f>Calc!AQ142</f>
        <v>2.2000000000000001E-3</v>
      </c>
      <c r="O142" s="99">
        <f>Calc!AW142</f>
        <v>6.0900000000000003E-2</v>
      </c>
      <c r="P142" s="99">
        <f>Calc!AX142</f>
        <v>1.04497301E-2</v>
      </c>
      <c r="Q142" s="77">
        <f>Calc!BB142</f>
        <v>1055.4181037362061</v>
      </c>
      <c r="R142" s="77">
        <f>Calc!BC142</f>
        <v>1.1444589269858834</v>
      </c>
      <c r="S142" s="1">
        <f>Input!E142</f>
        <v>1</v>
      </c>
    </row>
    <row r="143" spans="1:19" s="157" customFormat="1" x14ac:dyDescent="0.2">
      <c r="A143" s="157">
        <f>Input!A143</f>
        <v>8307</v>
      </c>
      <c r="B143" s="157" t="str">
        <f>Input!B143</f>
        <v>Hu1-13</v>
      </c>
      <c r="C143" s="158">
        <f>Calc!O143*1000</f>
        <v>13713.095143842214</v>
      </c>
      <c r="D143" s="158">
        <f>Calc!P143*1000</f>
        <v>1.1573996786847429</v>
      </c>
      <c r="E143" s="158">
        <f>Calc!X143</f>
        <v>0.8887206246591649</v>
      </c>
      <c r="F143" s="158">
        <f>Calc!Y143</f>
        <v>5.4459163623014704E-3</v>
      </c>
      <c r="G143" s="158">
        <f>Calc!AN143</f>
        <v>1.003460201272971</v>
      </c>
      <c r="H143" s="158">
        <f>Calc!AO143</f>
        <v>4.5450184721561567E-3</v>
      </c>
      <c r="I143" s="159">
        <f>Calc!AH143</f>
        <v>47312.094527655252</v>
      </c>
      <c r="J143" s="159">
        <f>Calc!AI143</f>
        <v>360.49822719404153</v>
      </c>
      <c r="K143" s="160">
        <f>Calc!AJ143</f>
        <v>-0.48268471208523511</v>
      </c>
      <c r="L143" s="160">
        <f>Calc!AK143</f>
        <v>1.4483873131960479</v>
      </c>
      <c r="M143" s="158" t="str">
        <f>Calc!AP143</f>
        <v>Out of range</v>
      </c>
      <c r="N143" s="158" t="e">
        <f>Calc!AQ143</f>
        <v>#VALUE!</v>
      </c>
      <c r="O143" s="158" t="str">
        <f>Calc!AW143</f>
        <v>Out of range</v>
      </c>
      <c r="P143" s="158">
        <f>Calc!AX143</f>
        <v>259.57188009880002</v>
      </c>
      <c r="Q143" s="160" t="e">
        <f>Calc!BB143</f>
        <v>#VALUE!</v>
      </c>
      <c r="R143" s="160" t="e">
        <f>Calc!BC143</f>
        <v>#VALUE!</v>
      </c>
      <c r="S143" s="157">
        <f>Input!E143</f>
        <v>0</v>
      </c>
    </row>
    <row r="144" spans="1:19" x14ac:dyDescent="0.2">
      <c r="A144" s="1">
        <f>Input!A144</f>
        <v>8345</v>
      </c>
      <c r="B144" s="1" t="str">
        <f>Input!B144</f>
        <v>Nau 7-20</v>
      </c>
      <c r="C144" s="99">
        <f>Calc!O144*1000</f>
        <v>1153.6026816125654</v>
      </c>
      <c r="D144" s="99">
        <f>Calc!P144*1000</f>
        <v>0.19026198159589491</v>
      </c>
      <c r="E144" s="99">
        <f>Calc!X144</f>
        <v>0.65074519467587977</v>
      </c>
      <c r="F144" s="99">
        <f>Calc!Y144</f>
        <v>2.3369382842296604E-3</v>
      </c>
      <c r="G144" s="99">
        <f>Calc!AN144</f>
        <v>1.4330867027288459E-3</v>
      </c>
      <c r="H144" s="5">
        <f>Calc!AO144</f>
        <v>5.2504918740571221E-5</v>
      </c>
      <c r="I144" s="8">
        <f>Calc!AH144</f>
        <v>7.7896814502653031</v>
      </c>
      <c r="J144" s="8">
        <f>Calc!AI144</f>
        <v>0.28676040281223331</v>
      </c>
      <c r="K144" s="77">
        <f>Calc!AJ144</f>
        <v>1058.4080803077552</v>
      </c>
      <c r="L144" s="77">
        <f>Calc!AK144</f>
        <v>1.6675862623283813</v>
      </c>
      <c r="M144" s="99">
        <f>Calc!AP144</f>
        <v>7.5999999999999998E-2</v>
      </c>
      <c r="N144" s="99">
        <f>Calc!AQ144</f>
        <v>4.4000000000000003E-3</v>
      </c>
      <c r="O144" s="99">
        <f>Calc!AW144</f>
        <v>6.8699999999999997E-2</v>
      </c>
      <c r="P144" s="99">
        <f>Calc!AX144</f>
        <v>4.6950411999999997E-3</v>
      </c>
      <c r="Q144" s="77">
        <f>Calc!BB144</f>
        <v>1058.6136079810676</v>
      </c>
      <c r="R144" s="77">
        <f>Calc!BC144</f>
        <v>1.6679692371018617</v>
      </c>
      <c r="S144" s="1">
        <f>Input!E144</f>
        <v>2</v>
      </c>
    </row>
    <row r="145" spans="1:19" s="157" customFormat="1" x14ac:dyDescent="0.2">
      <c r="A145" s="157">
        <f>Input!A145</f>
        <v>8307</v>
      </c>
      <c r="B145" s="157" t="str">
        <f>Input!B145</f>
        <v>Hu1-13</v>
      </c>
      <c r="C145" s="158">
        <f>Calc!O145*1000</f>
        <v>13713.095143842214</v>
      </c>
      <c r="D145" s="158">
        <f>Calc!P145*1000</f>
        <v>1.1573996786847429</v>
      </c>
      <c r="E145" s="158">
        <f>Calc!X145</f>
        <v>0.8887206246591649</v>
      </c>
      <c r="F145" s="158">
        <f>Calc!Y145</f>
        <v>5.4459163623014704E-3</v>
      </c>
      <c r="G145" s="158">
        <f>Calc!AN145</f>
        <v>1.003460201272971</v>
      </c>
      <c r="H145" s="158">
        <f>Calc!AO145</f>
        <v>4.5450184721561567E-3</v>
      </c>
      <c r="I145" s="159">
        <f>Calc!AH145</f>
        <v>47312.094527655252</v>
      </c>
      <c r="J145" s="159">
        <f>Calc!AI145</f>
        <v>360.49822719404153</v>
      </c>
      <c r="K145" s="160">
        <f>Calc!AJ145</f>
        <v>-0.48268471208523511</v>
      </c>
      <c r="L145" s="160">
        <f>Calc!AK145</f>
        <v>1.4483873131960479</v>
      </c>
      <c r="M145" s="158" t="str">
        <f>Calc!AP145</f>
        <v>Out of range</v>
      </c>
      <c r="N145" s="158" t="e">
        <f>Calc!AQ145</f>
        <v>#VALUE!</v>
      </c>
      <c r="O145" s="158" t="str">
        <f>Calc!AW145</f>
        <v>Out of range</v>
      </c>
      <c r="P145" s="158">
        <f>Calc!AX145</f>
        <v>243.01443925699999</v>
      </c>
      <c r="Q145" s="160" t="e">
        <f>Calc!BB145</f>
        <v>#VALUE!</v>
      </c>
      <c r="R145" s="160" t="e">
        <f>Calc!BC145</f>
        <v>#VALUE!</v>
      </c>
      <c r="S145" s="157">
        <f>Input!E145</f>
        <v>0</v>
      </c>
    </row>
    <row r="146" spans="1:19" x14ac:dyDescent="0.2">
      <c r="A146" s="1">
        <f>Input!A146</f>
        <v>8346</v>
      </c>
      <c r="B146" s="1" t="str">
        <f>Input!B146</f>
        <v>Nau 7-27</v>
      </c>
      <c r="C146" s="99">
        <f>Calc!O146*1000</f>
        <v>1620.2081012354902</v>
      </c>
      <c r="D146" s="99">
        <f>Calc!P146*1000</f>
        <v>0.18801182969165722</v>
      </c>
      <c r="E146" s="99">
        <f>Calc!X146</f>
        <v>0.63897798468285993</v>
      </c>
      <c r="F146" s="99">
        <f>Calc!Y146</f>
        <v>2.6539183350344471E-3</v>
      </c>
      <c r="G146" s="99">
        <f>Calc!AN146</f>
        <v>1.6288481283600669E-3</v>
      </c>
      <c r="H146" s="5">
        <f>Calc!AO146</f>
        <v>5.0406238127606932E-5</v>
      </c>
      <c r="I146" s="8">
        <f>Calc!AH146</f>
        <v>12.66389910943138</v>
      </c>
      <c r="J146" s="8">
        <f>Calc!AI146</f>
        <v>0.39540748451149144</v>
      </c>
      <c r="K146" s="77">
        <f>Calc!AJ146</f>
        <v>1073.9559185315982</v>
      </c>
      <c r="L146" s="77">
        <f>Calc!AK146</f>
        <v>1.7817896461748746</v>
      </c>
      <c r="M146" s="99">
        <f>Calc!AP146</f>
        <v>8.5800000000000001E-2</v>
      </c>
      <c r="N146" s="99">
        <f>Calc!AQ146</f>
        <v>5.0000000000000001E-3</v>
      </c>
      <c r="O146" s="99">
        <f>Calc!AW146</f>
        <v>8.0699999999999994E-2</v>
      </c>
      <c r="P146" s="99">
        <f>Calc!AX146</f>
        <v>3.8477094000000001E-3</v>
      </c>
      <c r="Q146" s="77">
        <f>Calc!BB146</f>
        <v>1074.2008969222993</v>
      </c>
      <c r="R146" s="77">
        <f>Calc!BC146</f>
        <v>1.7822343718074405</v>
      </c>
      <c r="S146" s="1">
        <f>Input!E146</f>
        <v>2.7</v>
      </c>
    </row>
    <row r="147" spans="1:19" s="157" customFormat="1" x14ac:dyDescent="0.2">
      <c r="A147" s="157">
        <f>Input!A147</f>
        <v>8307</v>
      </c>
      <c r="B147" s="157" t="str">
        <f>Input!B147</f>
        <v>Hu1-13</v>
      </c>
      <c r="C147" s="158">
        <f>Calc!O147*1000</f>
        <v>13713.095143842214</v>
      </c>
      <c r="D147" s="158">
        <f>Calc!P147*1000</f>
        <v>1.1573996786847429</v>
      </c>
      <c r="E147" s="158">
        <f>Calc!X147</f>
        <v>0.8887206246591649</v>
      </c>
      <c r="F147" s="158">
        <f>Calc!Y147</f>
        <v>5.4459163623014704E-3</v>
      </c>
      <c r="G147" s="158">
        <f>Calc!AN147</f>
        <v>1.003460201272971</v>
      </c>
      <c r="H147" s="158">
        <f>Calc!AO147</f>
        <v>4.5450184721561567E-3</v>
      </c>
      <c r="I147" s="159">
        <f>Calc!AH147</f>
        <v>47312.094527655252</v>
      </c>
      <c r="J147" s="159">
        <f>Calc!AI147</f>
        <v>360.49822719404153</v>
      </c>
      <c r="K147" s="160">
        <f>Calc!AJ147</f>
        <v>-0.48268471208523511</v>
      </c>
      <c r="L147" s="160">
        <f>Calc!AK147</f>
        <v>1.4483873131960479</v>
      </c>
      <c r="M147" s="158" t="str">
        <f>Calc!AP147</f>
        <v>Out of range</v>
      </c>
      <c r="N147" s="158" t="e">
        <f>Calc!AQ147</f>
        <v>#VALUE!</v>
      </c>
      <c r="O147" s="158" t="str">
        <f>Calc!AW147</f>
        <v>Out of range</v>
      </c>
      <c r="P147" s="158">
        <f>Calc!AX147</f>
        <v>279.21675465380002</v>
      </c>
      <c r="Q147" s="160" t="e">
        <f>Calc!BB147</f>
        <v>#VALUE!</v>
      </c>
      <c r="R147" s="160" t="e">
        <f>Calc!BC147</f>
        <v>#VALUE!</v>
      </c>
      <c r="S147" s="157">
        <f>Input!E147</f>
        <v>0</v>
      </c>
    </row>
    <row r="148" spans="1:19" x14ac:dyDescent="0.2">
      <c r="A148" s="56" t="s">
        <v>261</v>
      </c>
      <c r="B148" s="56"/>
      <c r="C148" s="106"/>
      <c r="D148" s="106"/>
      <c r="E148" s="106"/>
      <c r="F148" s="106"/>
      <c r="G148" s="106"/>
      <c r="H148" s="106"/>
      <c r="I148" s="72"/>
      <c r="J148" s="72"/>
      <c r="K148" s="107"/>
      <c r="L148" s="107"/>
      <c r="M148" s="106"/>
      <c r="N148" s="106"/>
      <c r="O148" s="106"/>
      <c r="P148" s="106"/>
      <c r="Q148" s="107"/>
      <c r="R148" s="107"/>
      <c r="S148" s="56"/>
    </row>
    <row r="149" spans="1:19" s="157" customFormat="1" x14ac:dyDescent="0.2">
      <c r="A149" s="157">
        <f>Input!A149</f>
        <v>8307</v>
      </c>
      <c r="B149" s="157" t="str">
        <f>Input!B149</f>
        <v>Hu1-13</v>
      </c>
      <c r="C149" s="158">
        <f>Calc!O149*1000</f>
        <v>13713.095148129689</v>
      </c>
      <c r="D149" s="158">
        <f>Calc!P149*1000</f>
        <v>1.1573996794159547</v>
      </c>
      <c r="E149" s="158">
        <f>Calc!X149</f>
        <v>0.8883017962584685</v>
      </c>
      <c r="F149" s="158">
        <f>Calc!Y149</f>
        <v>5.4423001145917438E-3</v>
      </c>
      <c r="G149" s="158">
        <f>Calc!AN149</f>
        <v>1.0038768493759991</v>
      </c>
      <c r="H149" s="158">
        <f>Calc!AO149</f>
        <v>4.5444166681296002E-3</v>
      </c>
      <c r="I149" s="159">
        <f>Calc!AH149</f>
        <v>47354.055663690859</v>
      </c>
      <c r="J149" s="159">
        <f>Calc!AI149</f>
        <v>360.70316354350587</v>
      </c>
      <c r="K149" s="160">
        <f>Calc!AJ149</f>
        <v>-0.48268476570112462</v>
      </c>
      <c r="L149" s="160">
        <f>Calc!AK149</f>
        <v>1.4483873127301938</v>
      </c>
      <c r="M149" s="158" t="str">
        <f>Calc!AP149</f>
        <v>Out of range</v>
      </c>
      <c r="N149" s="158" t="e">
        <f>Calc!AQ149</f>
        <v>#VALUE!</v>
      </c>
      <c r="O149" s="158" t="str">
        <f>Calc!AW149</f>
        <v>Out of range</v>
      </c>
      <c r="P149" s="158">
        <f>Calc!AX149</f>
        <v>238.2023369849</v>
      </c>
      <c r="Q149" s="160" t="e">
        <f>Calc!BB149</f>
        <v>#VALUE!</v>
      </c>
      <c r="R149" s="160" t="e">
        <f>Calc!BC149</f>
        <v>#VALUE!</v>
      </c>
      <c r="S149" s="157">
        <f>Input!E149</f>
        <v>0</v>
      </c>
    </row>
    <row r="150" spans="1:19" x14ac:dyDescent="0.2">
      <c r="A150" s="1">
        <f>Input!A150</f>
        <v>8339</v>
      </c>
      <c r="B150" s="1" t="str">
        <f>Input!B150</f>
        <v xml:space="preserve">Nau 3-top </v>
      </c>
      <c r="C150" s="99">
        <f>Calc!O150*1000</f>
        <v>30.746228133560145</v>
      </c>
      <c r="D150" s="99">
        <f>Calc!P150*1000</f>
        <v>9.9809157817082328E-3</v>
      </c>
      <c r="E150" s="99">
        <f>Calc!X150</f>
        <v>1.9163017148368866</v>
      </c>
      <c r="F150" s="99">
        <f>Calc!Y150</f>
        <v>9.4329959143198642E-3</v>
      </c>
      <c r="G150" s="99">
        <f>Calc!AN150</f>
        <v>3.2527594402716305E-2</v>
      </c>
      <c r="H150" s="5">
        <f>Calc!AO150</f>
        <v>1.0877109024977731E-3</v>
      </c>
      <c r="I150" s="8">
        <f>Calc!AH150</f>
        <v>1.6008923682543845</v>
      </c>
      <c r="J150" s="8">
        <f>Calc!AI150</f>
        <v>5.4107672002310432E-2</v>
      </c>
      <c r="K150" s="77">
        <f>Calc!AJ150</f>
        <v>782.42970984161639</v>
      </c>
      <c r="L150" s="77">
        <f>Calc!AK150</f>
        <v>24.675650401672918</v>
      </c>
      <c r="M150" s="99">
        <f>Calc!AP150</f>
        <v>2.0085999999999999</v>
      </c>
      <c r="N150" s="99">
        <f>Calc!AQ150</f>
        <v>7.3400000000000007E-2</v>
      </c>
      <c r="O150" s="99">
        <f>Calc!AW150</f>
        <v>1.0691999999999999</v>
      </c>
      <c r="P150" s="99">
        <f>Calc!AX150</f>
        <v>0.47075648530000003</v>
      </c>
      <c r="Q150" s="77">
        <f>Calc!BB150</f>
        <v>784.79769458272426</v>
      </c>
      <c r="R150" s="77">
        <f>Calc!BC150</f>
        <v>24.772346138933948</v>
      </c>
      <c r="S150" s="1" t="str">
        <f>Input!E150</f>
        <v>Top</v>
      </c>
    </row>
    <row r="151" spans="1:19" s="157" customFormat="1" x14ac:dyDescent="0.2">
      <c r="A151" s="157">
        <f>Input!A151</f>
        <v>8307</v>
      </c>
      <c r="B151" s="157" t="str">
        <f>Input!B151</f>
        <v>Hu1-13</v>
      </c>
      <c r="C151" s="158">
        <f>Calc!O151*1000</f>
        <v>13713.095148129689</v>
      </c>
      <c r="D151" s="158">
        <f>Calc!P151*1000</f>
        <v>1.1573996794159547</v>
      </c>
      <c r="E151" s="158">
        <f>Calc!X151</f>
        <v>0.8883017962584685</v>
      </c>
      <c r="F151" s="158">
        <f>Calc!Y151</f>
        <v>5.4423001145917438E-3</v>
      </c>
      <c r="G151" s="158">
        <f>Calc!AN151</f>
        <v>1.0038768493759991</v>
      </c>
      <c r="H151" s="158">
        <f>Calc!AO151</f>
        <v>4.5444166681296002E-3</v>
      </c>
      <c r="I151" s="159">
        <f>Calc!AH151</f>
        <v>47354.055663690859</v>
      </c>
      <c r="J151" s="159">
        <f>Calc!AI151</f>
        <v>360.70316354350587</v>
      </c>
      <c r="K151" s="160">
        <f>Calc!AJ151</f>
        <v>-0.48268476570112462</v>
      </c>
      <c r="L151" s="160">
        <f>Calc!AK151</f>
        <v>1.4483873127301938</v>
      </c>
      <c r="M151" s="158" t="str">
        <f>Calc!AP151</f>
        <v>Out of range</v>
      </c>
      <c r="N151" s="158" t="e">
        <f>Calc!AQ151</f>
        <v>#VALUE!</v>
      </c>
      <c r="O151" s="158" t="str">
        <f>Calc!AW151</f>
        <v>Out of range</v>
      </c>
      <c r="P151" s="158">
        <f>Calc!AX151</f>
        <v>265.76121217960002</v>
      </c>
      <c r="Q151" s="160" t="e">
        <f>Calc!BB151</f>
        <v>#VALUE!</v>
      </c>
      <c r="R151" s="160" t="e">
        <f>Calc!BC151</f>
        <v>#VALUE!</v>
      </c>
      <c r="S151" s="157">
        <f>Input!E151</f>
        <v>0</v>
      </c>
    </row>
    <row r="152" spans="1:19" x14ac:dyDescent="0.2">
      <c r="A152" s="1">
        <f>Input!A152</f>
        <v>8340</v>
      </c>
      <c r="B152" s="1" t="str">
        <f>Input!B152</f>
        <v>Nau 3-bottom</v>
      </c>
      <c r="C152" s="99">
        <f>Calc!O152*1000</f>
        <v>98.240857733431042</v>
      </c>
      <c r="D152" s="99">
        <f>Calc!P152*1000</f>
        <v>1.5858528813636932E-2</v>
      </c>
      <c r="E152" s="99">
        <f>Calc!X152</f>
        <v>9.090595390063033</v>
      </c>
      <c r="F152" s="99">
        <f>Calc!Y152</f>
        <v>3.0665658236005925E-2</v>
      </c>
      <c r="G152" s="99">
        <f>Calc!AN152</f>
        <v>5.3517215635754914E-2</v>
      </c>
      <c r="H152" s="5">
        <f>Calc!AO152</f>
        <v>1.0001634284206114E-3</v>
      </c>
      <c r="I152" s="8">
        <f>Calc!AH152</f>
        <v>1.7740896352946707</v>
      </c>
      <c r="J152" s="8">
        <f>Calc!AI152</f>
        <v>3.3689875232617301E-2</v>
      </c>
      <c r="K152" s="77">
        <f>Calc!AJ152</f>
        <v>1059.4449227061982</v>
      </c>
      <c r="L152" s="77">
        <f>Calc!AK152</f>
        <v>5.5978097401634672</v>
      </c>
      <c r="M152" s="99">
        <f>Calc!AP152</f>
        <v>2.8691</v>
      </c>
      <c r="N152" s="99">
        <f>Calc!AQ152</f>
        <v>5.2299999999999999E-2</v>
      </c>
      <c r="O152" s="99">
        <f>Calc!AW152</f>
        <v>1.6621999999999999</v>
      </c>
      <c r="P152" s="99">
        <f>Calc!AX152</f>
        <v>0.63399098629999995</v>
      </c>
      <c r="Q152" s="77">
        <f>Calc!BB152</f>
        <v>1064.4337727573525</v>
      </c>
      <c r="R152" s="77">
        <f>Calc!BC152</f>
        <v>5.9387786116025261</v>
      </c>
      <c r="S152" s="1" t="str">
        <f>Input!E152</f>
        <v>Bottom</v>
      </c>
    </row>
    <row r="153" spans="1:19" s="157" customFormat="1" x14ac:dyDescent="0.2">
      <c r="A153" s="157">
        <f>Input!A153</f>
        <v>8307</v>
      </c>
      <c r="B153" s="157" t="str">
        <f>Input!B153</f>
        <v>Hu1-13</v>
      </c>
      <c r="C153" s="158">
        <f>Calc!O153*1000</f>
        <v>13713.095148129689</v>
      </c>
      <c r="D153" s="158">
        <f>Calc!P153*1000</f>
        <v>1.1573996794159547</v>
      </c>
      <c r="E153" s="158">
        <f>Calc!X153</f>
        <v>0.8883017962584685</v>
      </c>
      <c r="F153" s="158">
        <f>Calc!Y153</f>
        <v>5.4423001145917438E-3</v>
      </c>
      <c r="G153" s="158">
        <f>Calc!AN153</f>
        <v>1.0038768493759991</v>
      </c>
      <c r="H153" s="158">
        <f>Calc!AO153</f>
        <v>4.5444166681296002E-3</v>
      </c>
      <c r="I153" s="159">
        <f>Calc!AH153</f>
        <v>47354.055663690859</v>
      </c>
      <c r="J153" s="159">
        <f>Calc!AI153</f>
        <v>360.70316354350587</v>
      </c>
      <c r="K153" s="160">
        <f>Calc!AJ153</f>
        <v>-0.48268476570112462</v>
      </c>
      <c r="L153" s="160">
        <f>Calc!AK153</f>
        <v>1.4483873127301938</v>
      </c>
      <c r="M153" s="158" t="str">
        <f>Calc!AP153</f>
        <v>Out of range</v>
      </c>
      <c r="N153" s="158" t="e">
        <f>Calc!AQ153</f>
        <v>#VALUE!</v>
      </c>
      <c r="O153" s="158" t="str">
        <f>Calc!AW153</f>
        <v>Out of range</v>
      </c>
      <c r="P153" s="158">
        <f>Calc!AX153</f>
        <v>237.82040162370001</v>
      </c>
      <c r="Q153" s="160" t="e">
        <f>Calc!BB153</f>
        <v>#VALUE!</v>
      </c>
      <c r="R153" s="160" t="e">
        <f>Calc!BC153</f>
        <v>#VALUE!</v>
      </c>
      <c r="S153" s="157">
        <f>Input!E153</f>
        <v>0</v>
      </c>
    </row>
    <row r="154" spans="1:19" x14ac:dyDescent="0.2">
      <c r="A154" s="1">
        <f>Input!A154</f>
        <v>8341</v>
      </c>
      <c r="B154" s="1" t="str">
        <f>Input!B154</f>
        <v>Nau 6-top</v>
      </c>
      <c r="C154" s="99">
        <f>Calc!O154*1000</f>
        <v>1140.7451251393686</v>
      </c>
      <c r="D154" s="99">
        <f>Calc!P154*1000</f>
        <v>0.12176619749678283</v>
      </c>
      <c r="E154" s="99">
        <f>Calc!X154</f>
        <v>0.1494400408836582</v>
      </c>
      <c r="F154" s="99">
        <f>Calc!Y154</f>
        <v>7.6476225058874571E-4</v>
      </c>
      <c r="G154" s="99">
        <f>Calc!AN154</f>
        <v>1.5191590045750181E-3</v>
      </c>
      <c r="H154" s="5">
        <f>Calc!AO154</f>
        <v>4.2582227836306814E-5</v>
      </c>
      <c r="I154" s="8">
        <f>Calc!AH154</f>
        <v>35.57190364724736</v>
      </c>
      <c r="J154" s="8">
        <f>Calc!AI154</f>
        <v>1.0135595345577917</v>
      </c>
      <c r="K154" s="77">
        <f>Calc!AJ154</f>
        <v>1109.2669936881862</v>
      </c>
      <c r="L154" s="77">
        <f>Calc!AK154</f>
        <v>1.3879255782957589</v>
      </c>
      <c r="M154" s="99">
        <f>Calc!AP154</f>
        <v>7.8700000000000006E-2</v>
      </c>
      <c r="N154" s="99">
        <f>Calc!AQ154</f>
        <v>2.5999999999999999E-3</v>
      </c>
      <c r="O154" s="99">
        <f>Calc!AW154</f>
        <v>7.6999999999999999E-2</v>
      </c>
      <c r="P154" s="99">
        <f>Calc!AX154</f>
        <v>2.1746097999999999E-3</v>
      </c>
      <c r="Q154" s="77">
        <f>Calc!BB154</f>
        <v>1109.5084242983417</v>
      </c>
      <c r="R154" s="77">
        <f>Calc!BC154</f>
        <v>1.3882444067673678</v>
      </c>
      <c r="S154" s="1" t="str">
        <f>Input!E154</f>
        <v>Top</v>
      </c>
    </row>
    <row r="155" spans="1:19" s="157" customFormat="1" x14ac:dyDescent="0.2">
      <c r="A155" s="157">
        <f>Input!A155</f>
        <v>8307</v>
      </c>
      <c r="B155" s="157" t="str">
        <f>Input!B155</f>
        <v>Hu1-13</v>
      </c>
      <c r="C155" s="158">
        <f>Calc!O155*1000</f>
        <v>13713.095148129689</v>
      </c>
      <c r="D155" s="158">
        <f>Calc!P155*1000</f>
        <v>1.1573996794159547</v>
      </c>
      <c r="E155" s="158">
        <f>Calc!X155</f>
        <v>0.8883017962584685</v>
      </c>
      <c r="F155" s="158">
        <f>Calc!Y155</f>
        <v>5.4423001145917438E-3</v>
      </c>
      <c r="G155" s="158">
        <f>Calc!AN155</f>
        <v>1.0038768493759991</v>
      </c>
      <c r="H155" s="158">
        <f>Calc!AO155</f>
        <v>4.5444166681296002E-3</v>
      </c>
      <c r="I155" s="159">
        <f>Calc!AH155</f>
        <v>47354.055663690859</v>
      </c>
      <c r="J155" s="159">
        <f>Calc!AI155</f>
        <v>360.70316354350587</v>
      </c>
      <c r="K155" s="160">
        <f>Calc!AJ155</f>
        <v>-0.48268476570112462</v>
      </c>
      <c r="L155" s="160">
        <f>Calc!AK155</f>
        <v>1.4483873127301938</v>
      </c>
      <c r="M155" s="158" t="str">
        <f>Calc!AP155</f>
        <v>Out of range</v>
      </c>
      <c r="N155" s="158" t="e">
        <f>Calc!AQ155</f>
        <v>#VALUE!</v>
      </c>
      <c r="O155" s="158" t="str">
        <f>Calc!AW155</f>
        <v>Out of range</v>
      </c>
      <c r="P155" s="158">
        <f>Calc!AX155</f>
        <v>244.90527630419999</v>
      </c>
      <c r="Q155" s="160" t="e">
        <f>Calc!BB155</f>
        <v>#VALUE!</v>
      </c>
      <c r="R155" s="160" t="e">
        <f>Calc!BC155</f>
        <v>#VALUE!</v>
      </c>
      <c r="S155" s="157">
        <f>Input!E155</f>
        <v>0</v>
      </c>
    </row>
    <row r="156" spans="1:19" x14ac:dyDescent="0.2">
      <c r="A156" s="1">
        <f>Input!A156</f>
        <v>8342</v>
      </c>
      <c r="B156" s="1" t="str">
        <f>Input!B156</f>
        <v>Nau 6-bottom</v>
      </c>
      <c r="C156" s="99">
        <f>Calc!O156*1000</f>
        <v>1289.8562666633907</v>
      </c>
      <c r="D156" s="99">
        <f>Calc!P156*1000</f>
        <v>0.16737629723114453</v>
      </c>
      <c r="E156" s="99">
        <f>Calc!X156</f>
        <v>0.24498819099344241</v>
      </c>
      <c r="F156" s="99">
        <f>Calc!Y156</f>
        <v>6.3009864269306267E-4</v>
      </c>
      <c r="G156" s="99">
        <f>Calc!AN156</f>
        <v>1.3416982753850382E-3</v>
      </c>
      <c r="H156" s="5">
        <f>Calc!AO156</f>
        <v>4.3928766741554305E-5</v>
      </c>
      <c r="I156" s="8">
        <f>Calc!AH156</f>
        <v>21.668720110168842</v>
      </c>
      <c r="J156" s="8">
        <f>Calc!AI156</f>
        <v>0.71163920367511491</v>
      </c>
      <c r="K156" s="77">
        <f>Calc!AJ156</f>
        <v>1087.1225668717589</v>
      </c>
      <c r="L156" s="77">
        <f>Calc!AK156</f>
        <v>1.3073520982456144</v>
      </c>
      <c r="M156" s="99">
        <f>Calc!AP156</f>
        <v>7.0199999999999999E-2</v>
      </c>
      <c r="N156" s="99">
        <f>Calc!AQ156</f>
        <v>2.3999999999999998E-3</v>
      </c>
      <c r="O156" s="99">
        <f>Calc!AW156</f>
        <v>6.7799999999999999E-2</v>
      </c>
      <c r="P156" s="99">
        <f>Calc!AX156</f>
        <v>2.5017843000000001E-3</v>
      </c>
      <c r="Q156" s="77">
        <f>Calc!BB156</f>
        <v>1087.3309046721217</v>
      </c>
      <c r="R156" s="77">
        <f>Calc!BC156</f>
        <v>1.3076252433355309</v>
      </c>
      <c r="S156" s="1" t="str">
        <f>Input!E156</f>
        <v>Bottom</v>
      </c>
    </row>
    <row r="157" spans="1:19" s="157" customFormat="1" x14ac:dyDescent="0.2">
      <c r="A157" s="157">
        <f>Input!A157</f>
        <v>8307</v>
      </c>
      <c r="B157" s="157" t="str">
        <f>Input!B157</f>
        <v>Hu1-13</v>
      </c>
      <c r="C157" s="158">
        <f>Calc!O157*1000</f>
        <v>13713.095148129689</v>
      </c>
      <c r="D157" s="158">
        <f>Calc!P157*1000</f>
        <v>1.1573996794159547</v>
      </c>
      <c r="E157" s="158">
        <f>Calc!X157</f>
        <v>0.8883017962584685</v>
      </c>
      <c r="F157" s="158">
        <f>Calc!Y157</f>
        <v>5.4423001145917438E-3</v>
      </c>
      <c r="G157" s="158">
        <f>Calc!AN157</f>
        <v>1.0038768493759991</v>
      </c>
      <c r="H157" s="158">
        <f>Calc!AO157</f>
        <v>4.5444166681296002E-3</v>
      </c>
      <c r="I157" s="159">
        <f>Calc!AH157</f>
        <v>47354.055663690859</v>
      </c>
      <c r="J157" s="159">
        <f>Calc!AI157</f>
        <v>360.70316354350587</v>
      </c>
      <c r="K157" s="160">
        <f>Calc!AJ157</f>
        <v>-0.48268476570112462</v>
      </c>
      <c r="L157" s="160">
        <f>Calc!AK157</f>
        <v>1.4483873127301938</v>
      </c>
      <c r="M157" s="158" t="str">
        <f>Calc!AP157</f>
        <v>Out of range</v>
      </c>
      <c r="N157" s="158" t="e">
        <f>Calc!AQ157</f>
        <v>#VALUE!</v>
      </c>
      <c r="O157" s="158" t="str">
        <f>Calc!AW157</f>
        <v>Out of range</v>
      </c>
      <c r="P157" s="158">
        <f>Calc!AX157</f>
        <v>251.04564971190001</v>
      </c>
      <c r="Q157" s="160" t="e">
        <f>Calc!BB157</f>
        <v>#VALUE!</v>
      </c>
      <c r="R157" s="160" t="e">
        <f>Calc!BC157</f>
        <v>#VALUE!</v>
      </c>
      <c r="S157" s="157">
        <f>Input!E157</f>
        <v>0</v>
      </c>
    </row>
    <row r="158" spans="1:19" x14ac:dyDescent="0.2">
      <c r="A158" s="1">
        <f>Input!A158</f>
        <v>8343</v>
      </c>
      <c r="B158" s="1" t="str">
        <f>Input!B158</f>
        <v>Nau 7-2</v>
      </c>
      <c r="C158" s="99">
        <f>Calc!O158*1000</f>
        <v>1482.6229169327466</v>
      </c>
      <c r="D158" s="99">
        <f>Calc!P158*1000</f>
        <v>0.22461731783259095</v>
      </c>
      <c r="E158" s="99">
        <f>Calc!X158</f>
        <v>0.58315625141572869</v>
      </c>
      <c r="F158" s="99">
        <f>Calc!Y158</f>
        <v>2.213425216789197E-3</v>
      </c>
      <c r="G158" s="99">
        <f>Calc!AN158</f>
        <v>2.0297415135194985E-3</v>
      </c>
      <c r="H158" s="5">
        <f>Calc!AO158</f>
        <v>4.8678648989695484E-5</v>
      </c>
      <c r="I158" s="8">
        <f>Calc!AH158</f>
        <v>15.829556184411151</v>
      </c>
      <c r="J158" s="8">
        <f>Calc!AI158</f>
        <v>0.38435281050969922</v>
      </c>
      <c r="K158" s="77">
        <f>Calc!AJ158</f>
        <v>1078.6700619548326</v>
      </c>
      <c r="L158" s="77">
        <f>Calc!AK158</f>
        <v>1.3142699998080936</v>
      </c>
      <c r="M158" s="99">
        <f>Calc!AP158</f>
        <v>0.1067</v>
      </c>
      <c r="N158" s="99">
        <f>Calc!AQ158</f>
        <v>4.1999999999999997E-3</v>
      </c>
      <c r="O158" s="99">
        <f>Calc!AW158</f>
        <v>0.1016</v>
      </c>
      <c r="P158" s="99">
        <f>Calc!AX158</f>
        <v>3.8694095E-3</v>
      </c>
      <c r="Q158" s="77">
        <f>Calc!BB158</f>
        <v>1078.9798487825942</v>
      </c>
      <c r="R158" s="77">
        <f>Calc!BC158</f>
        <v>1.3147004040640766</v>
      </c>
      <c r="S158" s="1">
        <f>Input!E158</f>
        <v>0.2</v>
      </c>
    </row>
    <row r="159" spans="1:19" s="157" customFormat="1" x14ac:dyDescent="0.2">
      <c r="A159" s="157">
        <f>Input!A159</f>
        <v>8307</v>
      </c>
      <c r="B159" s="157" t="str">
        <f>Input!B159</f>
        <v>Hu1-13</v>
      </c>
      <c r="C159" s="158">
        <f>Calc!O159*1000</f>
        <v>13713.095148129689</v>
      </c>
      <c r="D159" s="158">
        <f>Calc!P159*1000</f>
        <v>1.1573996794159547</v>
      </c>
      <c r="E159" s="158">
        <f>Calc!X159</f>
        <v>0.8883017962584685</v>
      </c>
      <c r="F159" s="158">
        <f>Calc!Y159</f>
        <v>5.4423001145917438E-3</v>
      </c>
      <c r="G159" s="158">
        <f>Calc!AN159</f>
        <v>1.0038768493759991</v>
      </c>
      <c r="H159" s="158">
        <f>Calc!AO159</f>
        <v>4.5444166681296002E-3</v>
      </c>
      <c r="I159" s="159">
        <f>Calc!AH159</f>
        <v>47354.055663690859</v>
      </c>
      <c r="J159" s="159">
        <f>Calc!AI159</f>
        <v>360.70316354350587</v>
      </c>
      <c r="K159" s="160">
        <f>Calc!AJ159</f>
        <v>-0.48268476570112462</v>
      </c>
      <c r="L159" s="160">
        <f>Calc!AK159</f>
        <v>1.4483873127301938</v>
      </c>
      <c r="M159" s="158" t="str">
        <f>Calc!AP159</f>
        <v>Out of range</v>
      </c>
      <c r="N159" s="158" t="e">
        <f>Calc!AQ159</f>
        <v>#VALUE!</v>
      </c>
      <c r="O159" s="158" t="str">
        <f>Calc!AW159</f>
        <v>Out of range</v>
      </c>
      <c r="P159" s="158">
        <f>Calc!AX159</f>
        <v>279.38882968780001</v>
      </c>
      <c r="Q159" s="160" t="e">
        <f>Calc!BB159</f>
        <v>#VALUE!</v>
      </c>
      <c r="R159" s="160" t="e">
        <f>Calc!BC159</f>
        <v>#VALUE!</v>
      </c>
      <c r="S159" s="157">
        <f>Input!E159</f>
        <v>0</v>
      </c>
    </row>
    <row r="160" spans="1:19" x14ac:dyDescent="0.2">
      <c r="A160" s="1">
        <f>Input!A160</f>
        <v>8344</v>
      </c>
      <c r="B160" s="1" t="str">
        <f>Input!B160</f>
        <v>Nau 7-10</v>
      </c>
      <c r="C160" s="99">
        <f>Calc!O160*1000</f>
        <v>1539.2858547938879</v>
      </c>
      <c r="D160" s="99">
        <f>Calc!P160*1000</f>
        <v>0.11872803872447001</v>
      </c>
      <c r="E160" s="99">
        <f>Calc!X160</f>
        <v>2.4030222599282642</v>
      </c>
      <c r="F160" s="99">
        <f>Calc!Y160</f>
        <v>9.9193030080865722E-3</v>
      </c>
      <c r="G160" s="99">
        <f>Calc!AN160</f>
        <v>2.3418944395107361E-3</v>
      </c>
      <c r="H160" s="5">
        <f>Calc!AO160</f>
        <v>3.7570032764951526E-5</v>
      </c>
      <c r="I160" s="8">
        <f>Calc!AH160</f>
        <v>4.6016229602283358</v>
      </c>
      <c r="J160" s="8">
        <f>Calc!AI160</f>
        <v>7.6225655802160008E-2</v>
      </c>
      <c r="K160" s="77">
        <f>Calc!AJ160</f>
        <v>1055.2364591295</v>
      </c>
      <c r="L160" s="77">
        <f>Calc!AK160</f>
        <v>1.1438374640418711</v>
      </c>
      <c r="M160" s="99">
        <f>Calc!AP160</f>
        <v>0.1245</v>
      </c>
      <c r="N160" s="99">
        <f>Calc!AQ160</f>
        <v>4.7999999999999996E-3</v>
      </c>
      <c r="O160" s="99">
        <f>Calc!AW160</f>
        <v>0.1041</v>
      </c>
      <c r="P160" s="99">
        <f>Calc!AX160</f>
        <v>1.0499265000000001E-2</v>
      </c>
      <c r="Q160" s="77">
        <f>Calc!BB160</f>
        <v>1055.5469741879353</v>
      </c>
      <c r="R160" s="77">
        <f>Calc!BC160</f>
        <v>1.1446027040695472</v>
      </c>
      <c r="S160" s="1">
        <f>Input!E160</f>
        <v>1</v>
      </c>
    </row>
    <row r="161" spans="1:19" s="157" customFormat="1" x14ac:dyDescent="0.2">
      <c r="A161" s="157">
        <f>Input!A161</f>
        <v>8307</v>
      </c>
      <c r="B161" s="157" t="str">
        <f>Input!B161</f>
        <v>Hu1-13</v>
      </c>
      <c r="C161" s="158">
        <f>Calc!O161*1000</f>
        <v>13713.095148129689</v>
      </c>
      <c r="D161" s="158">
        <f>Calc!P161*1000</f>
        <v>1.1573996794159547</v>
      </c>
      <c r="E161" s="158">
        <f>Calc!X161</f>
        <v>0.8883017962584685</v>
      </c>
      <c r="F161" s="158">
        <f>Calc!Y161</f>
        <v>5.4423001145917438E-3</v>
      </c>
      <c r="G161" s="158">
        <f>Calc!AN161</f>
        <v>1.0038768493759991</v>
      </c>
      <c r="H161" s="158">
        <f>Calc!AO161</f>
        <v>4.5444166681296002E-3</v>
      </c>
      <c r="I161" s="159">
        <f>Calc!AH161</f>
        <v>47354.055663690859</v>
      </c>
      <c r="J161" s="159">
        <f>Calc!AI161</f>
        <v>360.70316354350587</v>
      </c>
      <c r="K161" s="160">
        <f>Calc!AJ161</f>
        <v>-0.48268476570112462</v>
      </c>
      <c r="L161" s="160">
        <f>Calc!AK161</f>
        <v>1.4483873127301938</v>
      </c>
      <c r="M161" s="158" t="str">
        <f>Calc!AP161</f>
        <v>Out of range</v>
      </c>
      <c r="N161" s="158" t="e">
        <f>Calc!AQ161</f>
        <v>#VALUE!</v>
      </c>
      <c r="O161" s="158" t="str">
        <f>Calc!AW161</f>
        <v>Out of range</v>
      </c>
      <c r="P161" s="158">
        <f>Calc!AX161</f>
        <v>239.13534093780001</v>
      </c>
      <c r="Q161" s="160" t="e">
        <f>Calc!BB161</f>
        <v>#VALUE!</v>
      </c>
      <c r="R161" s="160" t="e">
        <f>Calc!BC161</f>
        <v>#VALUE!</v>
      </c>
      <c r="S161" s="157">
        <f>Input!E161</f>
        <v>0</v>
      </c>
    </row>
    <row r="162" spans="1:19" x14ac:dyDescent="0.2">
      <c r="A162" s="1">
        <f>Input!A162</f>
        <v>8345</v>
      </c>
      <c r="B162" s="1" t="str">
        <f>Input!B162</f>
        <v>Nau 7-20</v>
      </c>
      <c r="C162" s="99">
        <f>Calc!O162*1000</f>
        <v>1153.602682491741</v>
      </c>
      <c r="D162" s="99">
        <f>Calc!P162*1000</f>
        <v>0.19026198188837479</v>
      </c>
      <c r="E162" s="99">
        <f>Calc!X162</f>
        <v>0.65012429776568814</v>
      </c>
      <c r="F162" s="99">
        <f>Calc!Y162</f>
        <v>2.3324399352958099E-3</v>
      </c>
      <c r="G162" s="99">
        <f>Calc!AN162</f>
        <v>2.1585981707635026E-3</v>
      </c>
      <c r="H162" s="5">
        <f>Calc!AO162</f>
        <v>5.2499856583278748E-5</v>
      </c>
      <c r="I162" s="8">
        <f>Calc!AH162</f>
        <v>11.749351471296917</v>
      </c>
      <c r="J162" s="8">
        <f>Calc!AI162</f>
        <v>0.28884499537886865</v>
      </c>
      <c r="K162" s="77">
        <f>Calc!AJ162</f>
        <v>1058.4080804008024</v>
      </c>
      <c r="L162" s="77">
        <f>Calc!AK162</f>
        <v>1.6675862623332993</v>
      </c>
      <c r="M162" s="99">
        <f>Calc!AP162</f>
        <v>0.11459999999999999</v>
      </c>
      <c r="N162" s="99">
        <f>Calc!AQ162</f>
        <v>5.4000000000000003E-3</v>
      </c>
      <c r="O162" s="99">
        <f>Calc!AW162</f>
        <v>0.1072</v>
      </c>
      <c r="P162" s="99">
        <f>Calc!AX162</f>
        <v>4.1856068999999996E-3</v>
      </c>
      <c r="Q162" s="77">
        <f>Calc!BB162</f>
        <v>1058.7288047876023</v>
      </c>
      <c r="R162" s="77">
        <f>Calc!BC162</f>
        <v>1.6681386013903425</v>
      </c>
      <c r="S162" s="1">
        <f>Input!E162</f>
        <v>2</v>
      </c>
    </row>
    <row r="163" spans="1:19" s="157" customFormat="1" x14ac:dyDescent="0.2">
      <c r="A163" s="157">
        <f>Input!A163</f>
        <v>8307</v>
      </c>
      <c r="B163" s="157" t="str">
        <f>Input!B163</f>
        <v>Hu1-13</v>
      </c>
      <c r="C163" s="158">
        <f>Calc!O163*1000</f>
        <v>13713.095148129689</v>
      </c>
      <c r="D163" s="158">
        <f>Calc!P163*1000</f>
        <v>1.1573996794159547</v>
      </c>
      <c r="E163" s="158">
        <f>Calc!X163</f>
        <v>0.8883017962584685</v>
      </c>
      <c r="F163" s="158">
        <f>Calc!Y163</f>
        <v>5.4423001145917438E-3</v>
      </c>
      <c r="G163" s="158">
        <f>Calc!AN163</f>
        <v>1.0038768493759991</v>
      </c>
      <c r="H163" s="158">
        <f>Calc!AO163</f>
        <v>4.5444166681296002E-3</v>
      </c>
      <c r="I163" s="159">
        <f>Calc!AH163</f>
        <v>47354.055663690859</v>
      </c>
      <c r="J163" s="159">
        <f>Calc!AI163</f>
        <v>360.70316354350587</v>
      </c>
      <c r="K163" s="160">
        <f>Calc!AJ163</f>
        <v>-0.48268476570112462</v>
      </c>
      <c r="L163" s="160">
        <f>Calc!AK163</f>
        <v>1.4483873127301938</v>
      </c>
      <c r="M163" s="158" t="str">
        <f>Calc!AP163</f>
        <v>Out of range</v>
      </c>
      <c r="N163" s="158" t="e">
        <f>Calc!AQ163</f>
        <v>#VALUE!</v>
      </c>
      <c r="O163" s="158" t="str">
        <f>Calc!AW163</f>
        <v>Out of range</v>
      </c>
      <c r="P163" s="158">
        <f>Calc!AX163</f>
        <v>263.13340872179998</v>
      </c>
      <c r="Q163" s="160" t="e">
        <f>Calc!BB163</f>
        <v>#VALUE!</v>
      </c>
      <c r="R163" s="160" t="e">
        <f>Calc!BC163</f>
        <v>#VALUE!</v>
      </c>
      <c r="S163" s="157">
        <f>Input!E163</f>
        <v>0</v>
      </c>
    </row>
    <row r="164" spans="1:19" x14ac:dyDescent="0.2">
      <c r="A164" s="1">
        <f>Input!A164</f>
        <v>8346</v>
      </c>
      <c r="B164" s="1" t="str">
        <f>Input!B164</f>
        <v>Nau 7-27</v>
      </c>
      <c r="C164" s="99">
        <f>Calc!O164*1000</f>
        <v>1620.2081025271859</v>
      </c>
      <c r="D164" s="99">
        <f>Calc!P164*1000</f>
        <v>0.18801182999164973</v>
      </c>
      <c r="E164" s="99">
        <f>Calc!X164</f>
        <v>0.63839127563368814</v>
      </c>
      <c r="F164" s="99">
        <f>Calc!Y164</f>
        <v>2.6485188598400649E-3</v>
      </c>
      <c r="G164" s="99">
        <f>Calc!AN164</f>
        <v>2.2910004687486021E-3</v>
      </c>
      <c r="H164" s="5">
        <f>Calc!AO164</f>
        <v>4.955211929572002E-5</v>
      </c>
      <c r="I164" s="8">
        <f>Calc!AH164</f>
        <v>17.835745460973712</v>
      </c>
      <c r="J164" s="8">
        <f>Calc!AI164</f>
        <v>0.39279703017290019</v>
      </c>
      <c r="K164" s="77">
        <f>Calc!AJ164</f>
        <v>1073.9559186266144</v>
      </c>
      <c r="L164" s="77">
        <f>Calc!AK164</f>
        <v>1.78178964623251</v>
      </c>
      <c r="M164" s="99">
        <f>Calc!AP164</f>
        <v>0.1207</v>
      </c>
      <c r="N164" s="99">
        <f>Calc!AQ164</f>
        <v>2.7000000000000001E-3</v>
      </c>
      <c r="O164" s="99">
        <f>Calc!AW164</f>
        <v>0.11559999999999999</v>
      </c>
      <c r="P164" s="99">
        <f>Calc!AX164</f>
        <v>3.8683603E-3</v>
      </c>
      <c r="Q164" s="77">
        <f>Calc!BB164</f>
        <v>1074.3068591316244</v>
      </c>
      <c r="R164" s="77">
        <f>Calc!BC164</f>
        <v>1.7824105884263615</v>
      </c>
      <c r="S164" s="1">
        <f>Input!E164</f>
        <v>2.7</v>
      </c>
    </row>
    <row r="165" spans="1:19" s="157" customFormat="1" x14ac:dyDescent="0.2">
      <c r="A165" s="157">
        <f>Input!A165</f>
        <v>8307</v>
      </c>
      <c r="B165" s="157" t="str">
        <f>Input!B165</f>
        <v>Hu1-13</v>
      </c>
      <c r="C165" s="158">
        <f>Calc!O165*1000</f>
        <v>13713.095148129689</v>
      </c>
      <c r="D165" s="158">
        <f>Calc!P165*1000</f>
        <v>1.1573996794159547</v>
      </c>
      <c r="E165" s="158">
        <f>Calc!X165</f>
        <v>0.8883017962584685</v>
      </c>
      <c r="F165" s="158">
        <f>Calc!Y165</f>
        <v>5.4423001145917438E-3</v>
      </c>
      <c r="G165" s="158">
        <f>Calc!AN165</f>
        <v>1.0038768493759991</v>
      </c>
      <c r="H165" s="158">
        <f>Calc!AO165</f>
        <v>4.5444166681296002E-3</v>
      </c>
      <c r="I165" s="159">
        <f>Calc!AH165</f>
        <v>47354.055663690859</v>
      </c>
      <c r="J165" s="159">
        <f>Calc!AI165</f>
        <v>360.70316354350587</v>
      </c>
      <c r="K165" s="160">
        <f>Calc!AJ165</f>
        <v>-0.48268476570112462</v>
      </c>
      <c r="L165" s="160">
        <f>Calc!AK165</f>
        <v>1.4483873127301938</v>
      </c>
      <c r="M165" s="158" t="str">
        <f>Calc!AP165</f>
        <v>Out of range</v>
      </c>
      <c r="N165" s="158" t="e">
        <f>Calc!AQ165</f>
        <v>#VALUE!</v>
      </c>
      <c r="O165" s="158" t="str">
        <f>Calc!AW165</f>
        <v>Out of range</v>
      </c>
      <c r="P165" s="158">
        <f>Calc!AX165</f>
        <v>183.99433063059999</v>
      </c>
      <c r="Q165" s="160" t="e">
        <f>Calc!BB165</f>
        <v>#VALUE!</v>
      </c>
      <c r="R165" s="160" t="e">
        <f>Calc!BC165</f>
        <v>#VALUE!</v>
      </c>
      <c r="S165" s="157">
        <f>Input!E165</f>
        <v>0</v>
      </c>
    </row>
    <row r="166" spans="1:19" x14ac:dyDescent="0.2">
      <c r="A166" s="56"/>
      <c r="B166" s="56"/>
      <c r="C166" s="106"/>
      <c r="D166" s="106"/>
      <c r="E166" s="106"/>
      <c r="F166" s="106"/>
      <c r="G166" s="106"/>
      <c r="H166" s="106"/>
      <c r="I166" s="72"/>
      <c r="J166" s="72"/>
      <c r="K166" s="107"/>
      <c r="L166" s="107"/>
      <c r="M166" s="106"/>
      <c r="N166" s="106"/>
      <c r="O166" s="106"/>
      <c r="P166" s="106"/>
      <c r="Q166" s="107"/>
      <c r="R166" s="107"/>
      <c r="S166" s="56"/>
    </row>
    <row r="167" spans="1:19" s="157" customFormat="1" x14ac:dyDescent="0.2">
      <c r="A167" s="157">
        <f>Input!A167</f>
        <v>7953</v>
      </c>
      <c r="B167" s="157" t="str">
        <f>Input!B167</f>
        <v>Hu1-13</v>
      </c>
      <c r="C167" s="158">
        <f>Calc!O167*1000</f>
        <v>13710.001807969435</v>
      </c>
      <c r="D167" s="158">
        <f>Calc!P167*1000</f>
        <v>3.4307302941035362</v>
      </c>
      <c r="E167" s="158">
        <f>Calc!X167</f>
        <v>2.8488835465795854</v>
      </c>
      <c r="F167" s="158">
        <f>Calc!Y167</f>
        <v>1.8660191464835454E-2</v>
      </c>
      <c r="G167" s="158">
        <f>Calc!AN167</f>
        <v>0.99752460960747025</v>
      </c>
      <c r="H167" s="158">
        <f>Calc!AO167</f>
        <v>4.6001136798349248E-3</v>
      </c>
      <c r="I167" s="159">
        <f>Calc!AH167</f>
        <v>14668.585147282547</v>
      </c>
      <c r="J167" s="159">
        <f>Calc!AI167</f>
        <v>117.44591330535333</v>
      </c>
      <c r="K167" s="160">
        <f>Calc!AJ167</f>
        <v>-0.25444789616257957</v>
      </c>
      <c r="L167" s="160">
        <f>Calc!AK167</f>
        <v>3.7883329417341596</v>
      </c>
      <c r="M167" s="158">
        <f>Calc!AP167</f>
        <v>672.64279999999997</v>
      </c>
      <c r="N167" s="158" t="e">
        <f>Calc!AQ167</f>
        <v>#VALUE!</v>
      </c>
      <c r="O167" s="158">
        <f>Calc!AW167</f>
        <v>672.63720000000001</v>
      </c>
      <c r="P167" s="158">
        <f>Calc!AX167</f>
        <v>307.57861026069997</v>
      </c>
      <c r="Q167" s="160">
        <f>Calc!BB167</f>
        <v>-1.7030407405419752</v>
      </c>
      <c r="R167" s="160">
        <f>Calc!BC167</f>
        <v>25.398808811373442</v>
      </c>
      <c r="S167" s="157">
        <f>Input!E167</f>
        <v>0</v>
      </c>
    </row>
    <row r="168" spans="1:19" x14ac:dyDescent="0.2">
      <c r="A168" s="1">
        <f>Input!A168</f>
        <v>8347</v>
      </c>
      <c r="B168" s="1" t="str">
        <f>Input!B168</f>
        <v>KTH2-5.16mm</v>
      </c>
      <c r="C168" s="99">
        <f>Calc!O168*1000</f>
        <v>73.154791350762608</v>
      </c>
      <c r="D168" s="99">
        <f>Calc!P168*1000</f>
        <v>1.4791148591973792E-2</v>
      </c>
      <c r="E168" s="99">
        <f>Calc!X168</f>
        <v>2.1743844305754481</v>
      </c>
      <c r="F168" s="99">
        <f>Calc!Y168</f>
        <v>5.9404659800831585E-3</v>
      </c>
      <c r="G168" s="99">
        <f>Calc!AN168</f>
        <v>2.3745871779277328E-2</v>
      </c>
      <c r="H168" s="5">
        <f>Calc!AO168</f>
        <v>5.116255387458236E-4</v>
      </c>
      <c r="I168" s="8">
        <f>Calc!AH168</f>
        <v>2.4359878740642311</v>
      </c>
      <c r="J168" s="8">
        <f>Calc!AI168</f>
        <v>5.2903449009471734E-2</v>
      </c>
      <c r="K168" s="77">
        <f>Calc!AJ168</f>
        <v>475.89443609573937</v>
      </c>
      <c r="L168" s="77">
        <f>Calc!AK168</f>
        <v>5.6774134833775394</v>
      </c>
      <c r="M168" s="99">
        <f>Calc!AP168</f>
        <v>1.7697000000000001</v>
      </c>
      <c r="N168" s="99">
        <f>Calc!AQ168</f>
        <v>3.9E-2</v>
      </c>
      <c r="O168" s="99">
        <f>Calc!AW168</f>
        <v>1.2294</v>
      </c>
      <c r="P168" s="99">
        <f>Calc!AX168</f>
        <v>0.27100904479999999</v>
      </c>
      <c r="Q168" s="77">
        <f>Calc!BB168</f>
        <v>477.55088034862769</v>
      </c>
      <c r="R168" s="77">
        <f>Calc!BC168</f>
        <v>5.7089050806243167</v>
      </c>
      <c r="S168" s="1">
        <f>Input!E168</f>
        <v>0.51600000000000001</v>
      </c>
    </row>
    <row r="169" spans="1:19" s="157" customFormat="1" x14ac:dyDescent="0.2">
      <c r="A169" s="157">
        <f>Input!A169</f>
        <v>7953</v>
      </c>
      <c r="B169" s="157" t="str">
        <f>Input!B169</f>
        <v>Hu1-13</v>
      </c>
      <c r="C169" s="158">
        <f>Calc!O169*1000</f>
        <v>13706.873216017168</v>
      </c>
      <c r="D169" s="158">
        <f>Calc!P169*1000</f>
        <v>3.9987655315499397</v>
      </c>
      <c r="E169" s="158">
        <f>Calc!X169</f>
        <v>2.873964616346536</v>
      </c>
      <c r="F169" s="158">
        <f>Calc!Y169</f>
        <v>1.5969602713205213E-2</v>
      </c>
      <c r="G169" s="158">
        <f>Calc!AN169</f>
        <v>0.9982374435375384</v>
      </c>
      <c r="H169" s="158">
        <f>Calc!AO169</f>
        <v>5.3385175659269712E-3</v>
      </c>
      <c r="I169" s="159">
        <f>Calc!AH169</f>
        <v>14547.642741008243</v>
      </c>
      <c r="J169" s="159">
        <f>Calc!AI169</f>
        <v>112.11288081907549</v>
      </c>
      <c r="K169" s="160">
        <f>Calc!AJ169</f>
        <v>1.4794633438772742</v>
      </c>
      <c r="L169" s="160">
        <f>Calc!AK169</f>
        <v>3.6517436955883582</v>
      </c>
      <c r="M169" s="158">
        <f>Calc!AP169</f>
        <v>606.91629999999998</v>
      </c>
      <c r="N169" s="158" t="e">
        <f>Calc!AQ169</f>
        <v>#VALUE!</v>
      </c>
      <c r="O169" s="158">
        <f>Calc!AW169</f>
        <v>606.91079999999999</v>
      </c>
      <c r="P169" s="158">
        <f>Calc!AX169</f>
        <v>283.14239272010002</v>
      </c>
      <c r="Q169" s="160">
        <f>Calc!BB169</f>
        <v>8.2234630056096236</v>
      </c>
      <c r="R169" s="160">
        <f>Calc!BC169</f>
        <v>21.338017036500329</v>
      </c>
      <c r="S169" s="157">
        <f>Input!E169</f>
        <v>0</v>
      </c>
    </row>
    <row r="170" spans="1:19" x14ac:dyDescent="0.2">
      <c r="A170" s="1">
        <f>Input!A170</f>
        <v>8348</v>
      </c>
      <c r="B170" s="1" t="str">
        <f>Input!B170</f>
        <v>KTH2-10.56mm</v>
      </c>
      <c r="C170" s="99">
        <f>Calc!O170*1000</f>
        <v>71.833077433950933</v>
      </c>
      <c r="D170" s="99">
        <f>Calc!P170*1000</f>
        <v>1.3677811869107602E-2</v>
      </c>
      <c r="E170" s="99">
        <f>Calc!X170</f>
        <v>1.703293368633306</v>
      </c>
      <c r="F170" s="99">
        <f>Calc!Y170</f>
        <v>6.6376440504897294E-3</v>
      </c>
      <c r="G170" s="99">
        <f>Calc!AN170</f>
        <v>2.4353746904316294E-2</v>
      </c>
      <c r="H170" s="5">
        <f>Calc!AO170</f>
        <v>6.2518864731127049E-4</v>
      </c>
      <c r="I170" s="8">
        <f>Calc!AH170</f>
        <v>3.1232287503169758</v>
      </c>
      <c r="J170" s="8">
        <f>Calc!AI170</f>
        <v>8.1093225188773335E-2</v>
      </c>
      <c r="K170" s="77">
        <f>Calc!AJ170</f>
        <v>472.0125238403752</v>
      </c>
      <c r="L170" s="77">
        <f>Calc!AK170</f>
        <v>8.1626895978157794</v>
      </c>
      <c r="M170" s="99">
        <f>Calc!AP170</f>
        <v>1.8202</v>
      </c>
      <c r="N170" s="99">
        <f>Calc!AQ170</f>
        <v>5.0599999999999999E-2</v>
      </c>
      <c r="O170" s="99">
        <f>Calc!AW170</f>
        <v>1.3883000000000001</v>
      </c>
      <c r="P170" s="99">
        <f>Calc!AX170</f>
        <v>0.2230263217</v>
      </c>
      <c r="Q170" s="77">
        <f>Calc!BB170</f>
        <v>473.86822233146989</v>
      </c>
      <c r="R170" s="77">
        <f>Calc!BC170</f>
        <v>8.2002228110414457</v>
      </c>
      <c r="S170" s="1">
        <f>Input!E170</f>
        <v>1.056</v>
      </c>
    </row>
    <row r="171" spans="1:19" s="157" customFormat="1" x14ac:dyDescent="0.2">
      <c r="A171" s="157">
        <f>Input!A171</f>
        <v>7953</v>
      </c>
      <c r="B171" s="157" t="str">
        <f>Input!B171</f>
        <v>Hu1-13</v>
      </c>
      <c r="C171" s="158">
        <f>Calc!O171*1000</f>
        <v>13711.486229498711</v>
      </c>
      <c r="D171" s="158">
        <f>Calc!P171*1000</f>
        <v>3.8538643387635521</v>
      </c>
      <c r="E171" s="158">
        <f>Calc!X171</f>
        <v>2.8756666901658856</v>
      </c>
      <c r="F171" s="158">
        <f>Calc!Y171</f>
        <v>1.7815909521260446E-2</v>
      </c>
      <c r="G171" s="158">
        <f>Calc!AN171</f>
        <v>0.99212052484623936</v>
      </c>
      <c r="H171" s="158">
        <f>Calc!AO171</f>
        <v>5.7506436193650997E-3</v>
      </c>
      <c r="I171" s="159">
        <f>Calc!AH171</f>
        <v>14454.804145109096</v>
      </c>
      <c r="J171" s="159">
        <f>Calc!AI171</f>
        <v>122.56896036866141</v>
      </c>
      <c r="K171" s="160">
        <f>Calc!AJ171</f>
        <v>4.4835732666914652</v>
      </c>
      <c r="L171" s="160">
        <f>Calc!AK171</f>
        <v>4.7831711560137578</v>
      </c>
      <c r="M171" s="158">
        <f>Calc!AP171</f>
        <v>465.93639999999999</v>
      </c>
      <c r="N171" s="158" t="e">
        <f>Calc!AQ171</f>
        <v>#VALUE!</v>
      </c>
      <c r="O171" s="158">
        <f>Calc!AW171</f>
        <v>465.93090000000001</v>
      </c>
      <c r="P171" s="158">
        <f>Calc!AX171</f>
        <v>160.2673831107</v>
      </c>
      <c r="Q171" s="160">
        <f>Calc!BB171</f>
        <v>16.731293619519821</v>
      </c>
      <c r="R171" s="160">
        <f>Calc!BC171</f>
        <v>19.391588497154604</v>
      </c>
      <c r="S171" s="157">
        <f>Input!E171</f>
        <v>0</v>
      </c>
    </row>
    <row r="172" spans="1:19" x14ac:dyDescent="0.2">
      <c r="A172" s="1">
        <f>Input!A172</f>
        <v>8349</v>
      </c>
      <c r="B172" s="1" t="str">
        <f>Input!B172</f>
        <v>KTH2-29.62mm</v>
      </c>
      <c r="C172" s="99">
        <f>Calc!O172*1000</f>
        <v>95.642125549853546</v>
      </c>
      <c r="D172" s="99">
        <f>Calc!P172*1000</f>
        <v>8.8723570117253646E-3</v>
      </c>
      <c r="E172" s="99">
        <f>Calc!X172</f>
        <v>2.6057779068753368</v>
      </c>
      <c r="F172" s="99">
        <f>Calc!Y172</f>
        <v>9.0176213454535303E-3</v>
      </c>
      <c r="G172" s="99">
        <f>Calc!AN172</f>
        <v>2.3710363876355747E-2</v>
      </c>
      <c r="H172" s="5">
        <f>Calc!AO172</f>
        <v>3.1642035292083094E-4</v>
      </c>
      <c r="I172" s="8">
        <f>Calc!AH172</f>
        <v>2.6355756074103045</v>
      </c>
      <c r="J172" s="8">
        <f>Calc!AI172</f>
        <v>3.6334886120389279E-2</v>
      </c>
      <c r="K172" s="77">
        <f>Calc!AJ172</f>
        <v>532.97180169715341</v>
      </c>
      <c r="L172" s="77">
        <f>Calc!AK172</f>
        <v>4.510101883937109</v>
      </c>
      <c r="M172" s="99">
        <f>Calc!AP172</f>
        <v>1.7007000000000001</v>
      </c>
      <c r="N172" s="99">
        <f>Calc!AQ172</f>
        <v>2.3199999999999998E-2</v>
      </c>
      <c r="O172" s="99">
        <f>Calc!AW172</f>
        <v>1.224</v>
      </c>
      <c r="P172" s="99">
        <f>Calc!AX172</f>
        <v>0.25217540640000002</v>
      </c>
      <c r="Q172" s="77">
        <f>Calc!BB172</f>
        <v>534.81875247850178</v>
      </c>
      <c r="R172" s="77">
        <f>Calc!BC172</f>
        <v>4.5417550127408317</v>
      </c>
      <c r="S172" s="1">
        <f>Input!E172</f>
        <v>2.9620000000000002</v>
      </c>
    </row>
    <row r="173" spans="1:19" s="157" customFormat="1" x14ac:dyDescent="0.2">
      <c r="A173" s="157">
        <f>Input!A173</f>
        <v>7953</v>
      </c>
      <c r="B173" s="157" t="str">
        <f>Input!B173</f>
        <v>Hu1-13</v>
      </c>
      <c r="C173" s="158">
        <f>Calc!O173*1000</f>
        <v>13709.679009721864</v>
      </c>
      <c r="D173" s="158">
        <f>Calc!P173*1000</f>
        <v>3.7379528127931589</v>
      </c>
      <c r="E173" s="158">
        <f>Calc!X173</f>
        <v>2.8748974205884292</v>
      </c>
      <c r="F173" s="158">
        <f>Calc!Y173</f>
        <v>1.4752368007692631E-2</v>
      </c>
      <c r="G173" s="158">
        <f>Calc!AN173</f>
        <v>0.99010763768802601</v>
      </c>
      <c r="H173" s="158">
        <f>Calc!AO173</f>
        <v>4.0962448786789523E-3</v>
      </c>
      <c r="I173" s="159">
        <f>Calc!AH173</f>
        <v>14427.435331291281</v>
      </c>
      <c r="J173" s="159">
        <f>Calc!AI173</f>
        <v>95.017056095881742</v>
      </c>
      <c r="K173" s="160">
        <f>Calc!AJ173</f>
        <v>-1.6018059369509174</v>
      </c>
      <c r="L173" s="160">
        <f>Calc!AK173</f>
        <v>3.1586728283103573</v>
      </c>
      <c r="M173" s="158">
        <f>Calc!AP173</f>
        <v>532.05070000000001</v>
      </c>
      <c r="N173" s="158" t="e">
        <f>Calc!AQ173</f>
        <v>#VALUE!</v>
      </c>
      <c r="O173" s="158">
        <f>Calc!AW173</f>
        <v>532.04499999999996</v>
      </c>
      <c r="P173" s="158">
        <f>Calc!AX173</f>
        <v>192.2524102582</v>
      </c>
      <c r="Q173" s="160">
        <f>Calc!BB173</f>
        <v>-7.2055422497813009</v>
      </c>
      <c r="R173" s="160">
        <f>Calc!BC173</f>
        <v>14.738477371948107</v>
      </c>
      <c r="S173" s="157">
        <f>Input!E173</f>
        <v>0</v>
      </c>
    </row>
    <row r="174" spans="1:19" x14ac:dyDescent="0.2">
      <c r="A174" s="56" t="s">
        <v>261</v>
      </c>
      <c r="B174" s="56"/>
      <c r="C174" s="127"/>
      <c r="D174" s="127"/>
      <c r="E174" s="106"/>
      <c r="F174" s="106"/>
      <c r="G174" s="106"/>
      <c r="H174" s="106"/>
      <c r="I174" s="72"/>
      <c r="J174" s="72"/>
      <c r="K174" s="107"/>
      <c r="L174" s="107"/>
      <c r="M174" s="106"/>
      <c r="N174" s="106"/>
      <c r="O174" s="106"/>
      <c r="P174" s="106"/>
      <c r="Q174" s="107"/>
      <c r="R174" s="107"/>
      <c r="S174" s="56"/>
    </row>
    <row r="175" spans="1:19" s="157" customFormat="1" x14ac:dyDescent="0.2">
      <c r="A175" s="157">
        <f>Input!A175</f>
        <v>7953</v>
      </c>
      <c r="B175" s="157" t="str">
        <f>Input!B175</f>
        <v>Hu1-13</v>
      </c>
      <c r="C175" s="158">
        <f>Calc!O175*1000</f>
        <v>13710.001825616848</v>
      </c>
      <c r="D175" s="158">
        <f>Calc!P175*1000</f>
        <v>3.4307303033238634</v>
      </c>
      <c r="E175" s="158">
        <f>Calc!X175</f>
        <v>2.8478174724894227</v>
      </c>
      <c r="F175" s="158">
        <f>Calc!Y175</f>
        <v>1.8647048635619865E-2</v>
      </c>
      <c r="G175" s="158">
        <f>Calc!AN175</f>
        <v>0.99788472844449472</v>
      </c>
      <c r="H175" s="158">
        <f>Calc!AO175</f>
        <v>4.6008589695773396E-3</v>
      </c>
      <c r="I175" s="159">
        <f>Calc!AH175</f>
        <v>14679.373842895115</v>
      </c>
      <c r="J175" s="159">
        <f>Calc!AI175</f>
        <v>117.4985626987846</v>
      </c>
      <c r="K175" s="160">
        <f>Calc!AJ175</f>
        <v>-0.25444811373409593</v>
      </c>
      <c r="L175" s="160">
        <f>Calc!AK175</f>
        <v>3.7883329405506161</v>
      </c>
      <c r="M175" s="158">
        <f>Calc!AP175</f>
        <v>693.09109999999998</v>
      </c>
      <c r="N175" s="158" t="e">
        <f>Calc!AQ175</f>
        <v>#VALUE!</v>
      </c>
      <c r="O175" s="158">
        <f>Calc!AW175</f>
        <v>693.0856</v>
      </c>
      <c r="P175" s="158">
        <f>Calc!AX175</f>
        <v>308.1837583853</v>
      </c>
      <c r="Q175" s="160">
        <f>Calc!BB175</f>
        <v>-1.8043663764792714</v>
      </c>
      <c r="R175" s="160">
        <f>Calc!BC175</f>
        <v>26.910116189223118</v>
      </c>
      <c r="S175" s="157">
        <f>Input!E175</f>
        <v>0</v>
      </c>
    </row>
    <row r="176" spans="1:19" x14ac:dyDescent="0.2">
      <c r="A176" s="1">
        <f>Input!A176</f>
        <v>8347</v>
      </c>
      <c r="B176" s="1" t="str">
        <f>Input!B176</f>
        <v>KTH2-5.16mm</v>
      </c>
      <c r="C176" s="99">
        <f>Calc!O176*1000</f>
        <v>73.15479135808954</v>
      </c>
      <c r="D176" s="99">
        <f>Calc!P176*1000</f>
        <v>1.479114859496204E-2</v>
      </c>
      <c r="E176" s="99">
        <f>Calc!X176</f>
        <v>2.1743193349925338</v>
      </c>
      <c r="F176" s="99">
        <f>Calc!Y176</f>
        <v>5.9400800406568689E-3</v>
      </c>
      <c r="G176" s="99">
        <f>Calc!AN176</f>
        <v>2.4463714812497997E-2</v>
      </c>
      <c r="H176" s="5">
        <f>Calc!AO176</f>
        <v>5.1344023292387831E-4</v>
      </c>
      <c r="I176" s="8">
        <f>Calc!AH176</f>
        <v>2.5106022752293566</v>
      </c>
      <c r="J176" s="8">
        <f>Calc!AI176</f>
        <v>5.3134182425465734E-2</v>
      </c>
      <c r="K176" s="77">
        <f>Calc!AJ176</f>
        <v>475.8944335692006</v>
      </c>
      <c r="L176" s="77">
        <f>Calc!AK176</f>
        <v>5.6774134846477624</v>
      </c>
      <c r="M176" s="99">
        <f>Calc!AP176</f>
        <v>1.8237000000000001</v>
      </c>
      <c r="N176" s="99">
        <f>Calc!AQ176</f>
        <v>3.5099999999999999E-2</v>
      </c>
      <c r="O176" s="99">
        <f>Calc!AW176</f>
        <v>1.2833000000000001</v>
      </c>
      <c r="P176" s="99">
        <f>Calc!AX176</f>
        <v>0.29018948239999998</v>
      </c>
      <c r="Q176" s="77">
        <f>Calc!BB176</f>
        <v>477.62363229505206</v>
      </c>
      <c r="R176" s="77">
        <f>Calc!BC176</f>
        <v>5.711492218544425</v>
      </c>
      <c r="S176" s="1">
        <f>Input!E176</f>
        <v>0.51600000000000001</v>
      </c>
    </row>
    <row r="177" spans="1:19" s="157" customFormat="1" x14ac:dyDescent="0.2">
      <c r="A177" s="157">
        <f>Input!A177</f>
        <v>7953</v>
      </c>
      <c r="B177" s="157" t="str">
        <f>Input!B177</f>
        <v>Hu1-13</v>
      </c>
      <c r="C177" s="158">
        <f>Calc!O177*1000</f>
        <v>13706.873233670807</v>
      </c>
      <c r="D177" s="158">
        <f>Calc!P177*1000</f>
        <v>3.9987655420939658</v>
      </c>
      <c r="E177" s="158">
        <f>Calc!X177</f>
        <v>2.8729076952715911</v>
      </c>
      <c r="F177" s="158">
        <f>Calc!Y177</f>
        <v>1.5957361781134553E-2</v>
      </c>
      <c r="G177" s="158">
        <f>Calc!AN177</f>
        <v>0.9985920721138305</v>
      </c>
      <c r="H177" s="158">
        <f>Calc!AO177</f>
        <v>5.3383721248607564E-3</v>
      </c>
      <c r="I177" s="159">
        <f>Calc!AH177</f>
        <v>14558.164748058156</v>
      </c>
      <c r="J177" s="159">
        <f>Calc!AI177</f>
        <v>112.15004465790523</v>
      </c>
      <c r="K177" s="160">
        <f>Calc!AJ177</f>
        <v>1.4794631249834822</v>
      </c>
      <c r="L177" s="160">
        <f>Calc!AK177</f>
        <v>3.6517436967502737</v>
      </c>
      <c r="M177" s="158">
        <f>Calc!AP177</f>
        <v>617.35850000000005</v>
      </c>
      <c r="N177" s="158" t="e">
        <f>Calc!AQ177</f>
        <v>#VALUE!</v>
      </c>
      <c r="O177" s="158">
        <f>Calc!AW177</f>
        <v>617.35299999999995</v>
      </c>
      <c r="P177" s="158">
        <f>Calc!AX177</f>
        <v>288.86383689230001</v>
      </c>
      <c r="Q177" s="160">
        <f>Calc!BB177</f>
        <v>8.4697759190483843</v>
      </c>
      <c r="R177" s="160">
        <f>Calc!BC177</f>
        <v>22.01977101467654</v>
      </c>
      <c r="S177" s="157">
        <f>Input!E177</f>
        <v>0</v>
      </c>
    </row>
    <row r="178" spans="1:19" x14ac:dyDescent="0.2">
      <c r="A178" s="1">
        <f>Input!A178</f>
        <v>8348</v>
      </c>
      <c r="B178" s="1" t="str">
        <f>Input!B178</f>
        <v>KTH2-10.56mm</v>
      </c>
      <c r="C178" s="99">
        <f>Calc!O178*1000</f>
        <v>71.833077440112191</v>
      </c>
      <c r="D178" s="99">
        <f>Calc!P178*1000</f>
        <v>1.3677811871885756E-2</v>
      </c>
      <c r="E178" s="99">
        <f>Calc!X178</f>
        <v>1.7032356009125911</v>
      </c>
      <c r="F178" s="99">
        <f>Calc!Y178</f>
        <v>6.6371587990172801E-3</v>
      </c>
      <c r="G178" s="99">
        <f>Calc!AN178</f>
        <v>2.5300067298132344E-2</v>
      </c>
      <c r="H178" s="5">
        <f>Calc!AO178</f>
        <v>6.2744588609713731E-4</v>
      </c>
      <c r="I178" s="8">
        <f>Calc!AH178</f>
        <v>3.2458304824651516</v>
      </c>
      <c r="J178" s="8">
        <f>Calc!AI178</f>
        <v>8.1482436357397811E-2</v>
      </c>
      <c r="K178" s="77">
        <f>Calc!AJ178</f>
        <v>472.01252085150361</v>
      </c>
      <c r="L178" s="77">
        <f>Calc!AK178</f>
        <v>8.1626895941251814</v>
      </c>
      <c r="M178" s="99">
        <f>Calc!AP178</f>
        <v>1.8915</v>
      </c>
      <c r="N178" s="99">
        <f>Calc!AQ178</f>
        <v>4.8399999999999999E-2</v>
      </c>
      <c r="O178" s="99">
        <f>Calc!AW178</f>
        <v>1.4596</v>
      </c>
      <c r="P178" s="99">
        <f>Calc!AX178</f>
        <v>0.22365593589999999</v>
      </c>
      <c r="Q178" s="77">
        <f>Calc!BB178</f>
        <v>473.96372059725587</v>
      </c>
      <c r="R178" s="77">
        <f>Calc!BC178</f>
        <v>8.2019062081685963</v>
      </c>
      <c r="S178" s="1">
        <f>Input!E178</f>
        <v>1.056</v>
      </c>
    </row>
    <row r="179" spans="1:19" s="157" customFormat="1" x14ac:dyDescent="0.2">
      <c r="A179" s="157">
        <f>Input!A179</f>
        <v>7953</v>
      </c>
      <c r="B179" s="157" t="str">
        <f>Input!B179</f>
        <v>Hu1-13</v>
      </c>
      <c r="C179" s="158">
        <f>Calc!O179*1000</f>
        <v>13711.486247171455</v>
      </c>
      <c r="D179" s="158">
        <f>Calc!P179*1000</f>
        <v>3.8538643488596436</v>
      </c>
      <c r="E179" s="158">
        <f>Calc!X179</f>
        <v>2.8746605672069108</v>
      </c>
      <c r="F179" s="158">
        <f>Calc!Y179</f>
        <v>1.7804791140863151E-2</v>
      </c>
      <c r="G179" s="158">
        <f>Calc!AN179</f>
        <v>0.99245998457781437</v>
      </c>
      <c r="H179" s="158">
        <f>Calc!AO179</f>
        <v>5.7505140712838729E-3</v>
      </c>
      <c r="I179" s="159">
        <f>Calc!AH179</f>
        <v>14464.810828983604</v>
      </c>
      <c r="J179" s="159">
        <f>Calc!AI179</f>
        <v>122.61495848895437</v>
      </c>
      <c r="K179" s="160">
        <f>Calc!AJ179</f>
        <v>4.4835730504844129</v>
      </c>
      <c r="L179" s="160">
        <f>Calc!AK179</f>
        <v>4.7831711558661274</v>
      </c>
      <c r="M179" s="158">
        <f>Calc!AP179</f>
        <v>468.56760000000003</v>
      </c>
      <c r="N179" s="158" t="e">
        <f>Calc!AQ179</f>
        <v>#VALUE!</v>
      </c>
      <c r="O179" s="158">
        <f>Calc!AW179</f>
        <v>468.56209999999999</v>
      </c>
      <c r="P179" s="158">
        <f>Calc!AX179</f>
        <v>142.9096060928</v>
      </c>
      <c r="Q179" s="160">
        <f>Calc!BB179</f>
        <v>16.856179874504583</v>
      </c>
      <c r="R179" s="160">
        <f>Calc!BC179</f>
        <v>19.228219337541521</v>
      </c>
      <c r="S179" s="157">
        <f>Input!E179</f>
        <v>0</v>
      </c>
    </row>
    <row r="180" spans="1:19" x14ac:dyDescent="0.2">
      <c r="A180" s="1">
        <f>Input!A180</f>
        <v>8349</v>
      </c>
      <c r="B180" s="1" t="str">
        <f>Input!B180</f>
        <v>KTH2-29.62mm</v>
      </c>
      <c r="C180" s="99">
        <f>Calc!O180*1000</f>
        <v>95.642125560869701</v>
      </c>
      <c r="D180" s="99">
        <f>Calc!P180*1000</f>
        <v>8.8723570141820574E-3</v>
      </c>
      <c r="E180" s="99">
        <f>Calc!X180</f>
        <v>2.6056763261555869</v>
      </c>
      <c r="F180" s="99">
        <f>Calc!Y180</f>
        <v>9.0168063605713944E-3</v>
      </c>
      <c r="G180" s="99">
        <f>Calc!AN180</f>
        <v>2.4533146251527357E-2</v>
      </c>
      <c r="H180" s="5">
        <f>Calc!AO180</f>
        <v>3.1691964802139444E-4</v>
      </c>
      <c r="I180" s="8">
        <f>Calc!AH180</f>
        <v>2.7280941504132836</v>
      </c>
      <c r="J180" s="8">
        <f>Calc!AI180</f>
        <v>3.6483229061335019E-2</v>
      </c>
      <c r="K180" s="77">
        <f>Calc!AJ180</f>
        <v>532.97179954139449</v>
      </c>
      <c r="L180" s="77">
        <f>Calc!AK180</f>
        <v>4.510101885615895</v>
      </c>
      <c r="M180" s="99">
        <f>Calc!AP180</f>
        <v>1.7602</v>
      </c>
      <c r="N180" s="99">
        <f>Calc!AQ180</f>
        <v>2.41E-2</v>
      </c>
      <c r="O180" s="99">
        <f>Calc!AW180</f>
        <v>1.2835000000000001</v>
      </c>
      <c r="P180" s="99">
        <f>Calc!AX180</f>
        <v>0.24482852029999999</v>
      </c>
      <c r="Q180" s="77">
        <f>Calc!BB180</f>
        <v>534.90869559280134</v>
      </c>
      <c r="R180" s="77">
        <f>Calc!BC180</f>
        <v>4.5416001369236554</v>
      </c>
      <c r="S180" s="1">
        <f>Input!E180</f>
        <v>2.9620000000000002</v>
      </c>
    </row>
    <row r="181" spans="1:19" s="157" customFormat="1" x14ac:dyDescent="0.2">
      <c r="A181" s="157">
        <f>Input!A181</f>
        <v>7953</v>
      </c>
      <c r="B181" s="157" t="str">
        <f>Input!B181</f>
        <v>Hu1-13</v>
      </c>
      <c r="C181" s="158">
        <f>Calc!O181*1000</f>
        <v>13709.679027384143</v>
      </c>
      <c r="D181" s="158">
        <f>Calc!P181*1000</f>
        <v>3.7379528227081775</v>
      </c>
      <c r="E181" s="158">
        <f>Calc!X181</f>
        <v>2.8738477424130267</v>
      </c>
      <c r="F181" s="158">
        <f>Calc!Y181</f>
        <v>1.474443251862011E-2</v>
      </c>
      <c r="G181" s="158">
        <f>Calc!AN181</f>
        <v>0.99046168022023306</v>
      </c>
      <c r="H181" s="158">
        <f>Calc!AO181</f>
        <v>4.0954110347049474E-3</v>
      </c>
      <c r="I181" s="159">
        <f>Calc!AH181</f>
        <v>14437.865841550405</v>
      </c>
      <c r="J181" s="159">
        <f>Calc!AI181</f>
        <v>95.054725107788116</v>
      </c>
      <c r="K181" s="160">
        <f>Calc!AJ181</f>
        <v>-1.6018061521428928</v>
      </c>
      <c r="L181" s="160">
        <f>Calc!AK181</f>
        <v>3.1586728281823833</v>
      </c>
      <c r="M181" s="158">
        <f>Calc!AP181</f>
        <v>537.26020000000005</v>
      </c>
      <c r="N181" s="158" t="e">
        <f>Calc!AQ181</f>
        <v>#VALUE!</v>
      </c>
      <c r="O181" s="158">
        <f>Calc!AW181</f>
        <v>537.25459999999998</v>
      </c>
      <c r="P181" s="158">
        <f>Calc!AX181</f>
        <v>203.1413962151</v>
      </c>
      <c r="Q181" s="160">
        <f>Calc!BB181</f>
        <v>-7.3124217646430738</v>
      </c>
      <c r="R181" s="160">
        <f>Calc!BC181</f>
        <v>15.018440008848682</v>
      </c>
      <c r="S181" s="157">
        <f>Input!E181</f>
        <v>0</v>
      </c>
    </row>
    <row r="182" spans="1:19" x14ac:dyDescent="0.2">
      <c r="A182" s="56"/>
      <c r="B182" s="56"/>
      <c r="C182" s="106"/>
      <c r="D182" s="106"/>
      <c r="E182" s="106"/>
      <c r="F182" s="106"/>
      <c r="G182" s="106"/>
      <c r="H182" s="106"/>
      <c r="I182" s="72"/>
      <c r="J182" s="72"/>
      <c r="K182" s="107"/>
      <c r="L182" s="107"/>
      <c r="M182" s="106"/>
      <c r="N182" s="106"/>
      <c r="O182" s="106"/>
      <c r="P182" s="106"/>
      <c r="Q182" s="107"/>
      <c r="R182" s="107"/>
      <c r="S182" s="56"/>
    </row>
    <row r="183" spans="1:19" s="157" customFormat="1" x14ac:dyDescent="0.2">
      <c r="A183" s="157">
        <f>Input!A183</f>
        <v>8307</v>
      </c>
      <c r="B183" s="157" t="str">
        <f>Input!B183</f>
        <v>Hu1-13</v>
      </c>
      <c r="C183" s="158">
        <f>Calc!O183*1000</f>
        <v>13713.041427731459</v>
      </c>
      <c r="D183" s="158">
        <f>Calc!P183*1000</f>
        <v>1.2211095094048676</v>
      </c>
      <c r="E183" s="158">
        <f>Calc!X183</f>
        <v>0.88827447896657241</v>
      </c>
      <c r="F183" s="158">
        <f>Calc!Y183</f>
        <v>3.3001770665221641E-3</v>
      </c>
      <c r="G183" s="158">
        <f>Calc!AN183</f>
        <v>1.0004625130341642</v>
      </c>
      <c r="H183" s="158">
        <f>Calc!AO183</f>
        <v>4.0964647998394015E-3</v>
      </c>
      <c r="I183" s="159">
        <f>Calc!AH183</f>
        <v>47194.263843342698</v>
      </c>
      <c r="J183" s="159">
        <f>Calc!AI183</f>
        <v>260.89846581881636</v>
      </c>
      <c r="K183" s="160">
        <f>Calc!AJ183</f>
        <v>0.2830911829292404</v>
      </c>
      <c r="L183" s="160">
        <f>Calc!AK183</f>
        <v>0.9689414698174319</v>
      </c>
      <c r="M183" s="158" t="str">
        <f>Calc!AP183</f>
        <v>Out of range</v>
      </c>
      <c r="N183" s="158" t="e">
        <f>Calc!AQ183</f>
        <v>#VALUE!</v>
      </c>
      <c r="O183" s="158" t="str">
        <f>Calc!AW183</f>
        <v>Out of range</v>
      </c>
      <c r="P183" s="158">
        <f>Calc!AX183</f>
        <v>344.97394145840002</v>
      </c>
      <c r="Q183" s="160" t="e">
        <f>Calc!BB183</f>
        <v>#VALUE!</v>
      </c>
      <c r="R183" s="160" t="e">
        <f>Calc!BC183</f>
        <v>#VALUE!</v>
      </c>
      <c r="S183" s="157">
        <f>Input!E183</f>
        <v>0</v>
      </c>
    </row>
    <row r="184" spans="1:19" x14ac:dyDescent="0.2">
      <c r="A184" s="1">
        <f>Input!A184</f>
        <v>8350</v>
      </c>
      <c r="B184" s="1" t="str">
        <f>Input!B184</f>
        <v>ETH2.3-3,2-3,5cm</v>
      </c>
      <c r="C184" s="99">
        <f>Calc!O184*1000</f>
        <v>440.60418549557079</v>
      </c>
      <c r="D184" s="99">
        <f>Calc!P184*1000</f>
        <v>2.9857974173693708E-2</v>
      </c>
      <c r="E184" s="99">
        <f>Calc!X184</f>
        <v>26.203178382078693</v>
      </c>
      <c r="F184" s="99">
        <f>Calc!Y184</f>
        <v>8.3956595537896417E-2</v>
      </c>
      <c r="G184" s="99">
        <f>Calc!AN184</f>
        <v>1.218872658029039</v>
      </c>
      <c r="H184" s="5">
        <f>Calc!AO184</f>
        <v>5.2271729190283755E-3</v>
      </c>
      <c r="I184" s="8">
        <f>Calc!AH184</f>
        <v>62.603082804135376</v>
      </c>
      <c r="J184" s="8">
        <f>Calc!AI184</f>
        <v>0.3351043923863849</v>
      </c>
      <c r="K184" s="77">
        <f>Calc!AJ184</f>
        <v>188.49346892736406</v>
      </c>
      <c r="L184" s="77">
        <f>Calc!AK184</f>
        <v>1.5403742727933465</v>
      </c>
      <c r="M184" s="99">
        <f>Calc!AP184</f>
        <v>383.78809999999999</v>
      </c>
      <c r="N184" s="99">
        <f>Calc!AQ184</f>
        <v>14.0367</v>
      </c>
      <c r="O184" s="99">
        <f>Calc!AW184</f>
        <v>382.7595</v>
      </c>
      <c r="P184" s="99">
        <f>Calc!AX184</f>
        <v>13.186914080399999</v>
      </c>
      <c r="Q184" s="77">
        <f>Calc!BB184</f>
        <v>556.04906320821954</v>
      </c>
      <c r="R184" s="77">
        <f>Calc!BC184</f>
        <v>21.216372712651992</v>
      </c>
      <c r="S184" s="1">
        <f>Input!E184</f>
        <v>3.35</v>
      </c>
    </row>
    <row r="185" spans="1:19" s="157" customFormat="1" x14ac:dyDescent="0.2">
      <c r="A185" s="157">
        <f>Input!A185</f>
        <v>8307</v>
      </c>
      <c r="B185" s="157" t="str">
        <f>Input!B185</f>
        <v>Hu1-13</v>
      </c>
      <c r="C185" s="158">
        <f>Calc!O185*1000</f>
        <v>13713.706673490931</v>
      </c>
      <c r="D185" s="158">
        <f>Calc!P185*1000</f>
        <v>1.7813573874397135</v>
      </c>
      <c r="E185" s="158">
        <f>Calc!X185</f>
        <v>0.83864007699551746</v>
      </c>
      <c r="F185" s="158">
        <f>Calc!Y185</f>
        <v>4.4166016541397684E-3</v>
      </c>
      <c r="G185" s="158">
        <f>Calc!AN185</f>
        <v>0.99880515824787686</v>
      </c>
      <c r="H185" s="158">
        <f>Calc!AO185</f>
        <v>3.4472352037353444E-3</v>
      </c>
      <c r="I185" s="159">
        <f>Calc!AH185</f>
        <v>49907.039959108486</v>
      </c>
      <c r="J185" s="159">
        <f>Calc!AI185</f>
        <v>314.17589099467205</v>
      </c>
      <c r="K185" s="160">
        <f>Calc!AJ185</f>
        <v>0.20322825913665632</v>
      </c>
      <c r="L185" s="160">
        <f>Calc!AK185</f>
        <v>1.7330504592355822</v>
      </c>
      <c r="M185" s="158">
        <f>Calc!AP185</f>
        <v>711.09169999999995</v>
      </c>
      <c r="N185" s="158" t="e">
        <f>Calc!AQ185</f>
        <v>#VALUE!</v>
      </c>
      <c r="O185" s="158">
        <f>Calc!AW185</f>
        <v>711.09010000000001</v>
      </c>
      <c r="P185" s="158">
        <f>Calc!AX185</f>
        <v>333.0450386965</v>
      </c>
      <c r="Q185" s="160">
        <f>Calc!BB185</f>
        <v>1.5163838391700992</v>
      </c>
      <c r="R185" s="160">
        <f>Calc!BC185</f>
        <v>13.009661060031945</v>
      </c>
      <c r="S185" s="157">
        <f>Input!E185</f>
        <v>0</v>
      </c>
    </row>
    <row r="186" spans="1:19" x14ac:dyDescent="0.2">
      <c r="A186" s="1">
        <f>Input!A186</f>
        <v>8351</v>
      </c>
      <c r="B186" s="1" t="str">
        <f>Input!B186</f>
        <v>ETH2.2-3,5-3,8cm</v>
      </c>
      <c r="C186" s="99">
        <f>Calc!O186*1000</f>
        <v>378.42029316514339</v>
      </c>
      <c r="D186" s="99">
        <f>Calc!P186*1000</f>
        <v>2.1318074858256545E-2</v>
      </c>
      <c r="E186" s="99">
        <f>Calc!X186</f>
        <v>37.39895608579635</v>
      </c>
      <c r="F186" s="99">
        <f>Calc!Y186</f>
        <v>0.12970531499731977</v>
      </c>
      <c r="G186" s="99">
        <f>Calc!AN186</f>
        <v>1.229956436068669</v>
      </c>
      <c r="H186" s="5">
        <f>Calc!AO186</f>
        <v>3.9075317730424717E-3</v>
      </c>
      <c r="I186" s="8">
        <f>Calc!AH186</f>
        <v>37.962369219496765</v>
      </c>
      <c r="J186" s="8">
        <f>Calc!AI186</f>
        <v>0.17853632983701243</v>
      </c>
      <c r="K186" s="77">
        <f>Calc!AJ186</f>
        <v>205.21350917431835</v>
      </c>
      <c r="L186" s="77">
        <f>Calc!AK186</f>
        <v>0.88015635431586525</v>
      </c>
      <c r="M186" s="99">
        <f>Calc!AP186</f>
        <v>360.98320000000001</v>
      </c>
      <c r="N186" s="99">
        <f>Calc!AQ186</f>
        <v>7.6368</v>
      </c>
      <c r="O186" s="99">
        <f>Calc!AW186</f>
        <v>359.28059999999999</v>
      </c>
      <c r="P186" s="99">
        <f>Calc!AX186</f>
        <v>7.6979257897000002</v>
      </c>
      <c r="Q186" s="77">
        <f>Calc!BB186</f>
        <v>566.50488587080144</v>
      </c>
      <c r="R186" s="77">
        <f>Calc!BC186</f>
        <v>12.562455711330573</v>
      </c>
      <c r="S186" s="1">
        <f>Input!E186</f>
        <v>3.65</v>
      </c>
    </row>
    <row r="187" spans="1:19" s="157" customFormat="1" x14ac:dyDescent="0.2">
      <c r="A187" s="157">
        <f>Input!A187</f>
        <v>8307</v>
      </c>
      <c r="B187" s="157" t="str">
        <f>Input!B187</f>
        <v>Hu1-13</v>
      </c>
      <c r="C187" s="158">
        <f>Calc!O187*1000</f>
        <v>13711.27360656018</v>
      </c>
      <c r="D187" s="158">
        <f>Calc!P187*1000</f>
        <v>1.4765212599811997</v>
      </c>
      <c r="E187" s="158">
        <f>Calc!X187</f>
        <v>0.82217366580474538</v>
      </c>
      <c r="F187" s="158">
        <f>Calc!Y187</f>
        <v>5.1169977125897536E-3</v>
      </c>
      <c r="G187" s="158">
        <f>Calc!AN187</f>
        <v>0.99772945994343643</v>
      </c>
      <c r="H187" s="158">
        <f>Calc!AO187</f>
        <v>3.4294263782578744E-3</v>
      </c>
      <c r="I187" s="159">
        <f>Calc!AH187</f>
        <v>50842.725448667959</v>
      </c>
      <c r="J187" s="159">
        <f>Calc!AI187</f>
        <v>361.44113716804804</v>
      </c>
      <c r="K187" s="160">
        <f>Calc!AJ187</f>
        <v>0.51343848823059979</v>
      </c>
      <c r="L187" s="160">
        <f>Calc!AK187</f>
        <v>1.1404592733056338</v>
      </c>
      <c r="M187" s="158">
        <f>Calc!AP187</f>
        <v>634.3537</v>
      </c>
      <c r="N187" s="158" t="e">
        <f>Calc!AQ187</f>
        <v>#VALUE!</v>
      </c>
      <c r="O187" s="158">
        <f>Calc!AW187</f>
        <v>634.35199999999998</v>
      </c>
      <c r="P187" s="158">
        <f>Calc!AX187</f>
        <v>277.04212083980002</v>
      </c>
      <c r="Q187" s="160">
        <f>Calc!BB187</f>
        <v>3.0840510587580874</v>
      </c>
      <c r="R187" s="160">
        <f>Calc!BC187</f>
        <v>7.2635189796080413</v>
      </c>
      <c r="S187" s="157">
        <f>Input!E187</f>
        <v>0</v>
      </c>
    </row>
    <row r="188" spans="1:19" x14ac:dyDescent="0.2">
      <c r="A188" s="1">
        <f>Input!A188</f>
        <v>8352</v>
      </c>
      <c r="B188" s="1" t="str">
        <f>Input!B188</f>
        <v>ETH2.2-3,8-4,0cm</v>
      </c>
      <c r="C188" s="99">
        <f>Calc!O188*1000</f>
        <v>439.56812102609211</v>
      </c>
      <c r="D188" s="99">
        <f>Calc!P188*1000</f>
        <v>2.6390564318124952E-2</v>
      </c>
      <c r="E188" s="99">
        <f>Calc!X188</f>
        <v>106.42121441130135</v>
      </c>
      <c r="F188" s="99">
        <f>Calc!Y188</f>
        <v>0.31791860607372913</v>
      </c>
      <c r="G188" s="99">
        <f>Calc!AN188</f>
        <v>1.2271404300670283</v>
      </c>
      <c r="H188" s="5">
        <f>Calc!AO188</f>
        <v>3.3170559970321007E-3</v>
      </c>
      <c r="I188" s="8">
        <f>Calc!AH188</f>
        <v>15.467990360463101</v>
      </c>
      <c r="J188" s="8">
        <f>Calc!AI188</f>
        <v>6.2309995190363739E-2</v>
      </c>
      <c r="K188" s="77">
        <f>Calc!AJ188</f>
        <v>208.78731548629537</v>
      </c>
      <c r="L188" s="77">
        <f>Calc!AK188</f>
        <v>1.3364051221303432</v>
      </c>
      <c r="M188" s="99">
        <f>Calc!AP188</f>
        <v>347.6651</v>
      </c>
      <c r="N188" s="99">
        <f>Calc!AQ188</f>
        <v>6.4587000000000003</v>
      </c>
      <c r="O188" s="99">
        <f>Calc!AW188</f>
        <v>343.40859999999998</v>
      </c>
      <c r="P188" s="99">
        <f>Calc!AX188</f>
        <v>6.9486441166999997</v>
      </c>
      <c r="Q188" s="77">
        <f>Calc!BB188</f>
        <v>551.08652569656908</v>
      </c>
      <c r="R188" s="77">
        <f>Calc!BC188</f>
        <v>11.383087597492805</v>
      </c>
      <c r="S188" s="1">
        <f>Input!E188</f>
        <v>3.9</v>
      </c>
    </row>
    <row r="189" spans="1:19" s="157" customFormat="1" x14ac:dyDescent="0.2">
      <c r="A189" s="157">
        <f>Input!A189</f>
        <v>8307</v>
      </c>
      <c r="B189" s="157" t="str">
        <f>Input!B189</f>
        <v>Hu1-13</v>
      </c>
      <c r="C189" s="158">
        <f>Calc!O189*1000</f>
        <v>13715.294548066575</v>
      </c>
      <c r="D189" s="158">
        <f>Calc!P189*1000</f>
        <v>1.5869360478465231</v>
      </c>
      <c r="E189" s="158">
        <f>Calc!X189</f>
        <v>0.75765064244115388</v>
      </c>
      <c r="F189" s="158">
        <f>Calc!Y189</f>
        <v>6.2261429398357358E-3</v>
      </c>
      <c r="G189" s="158">
        <f>Calc!AN189</f>
        <v>0.99969265247386818</v>
      </c>
      <c r="H189" s="158">
        <f>Calc!AO189</f>
        <v>3.4221070675268207E-3</v>
      </c>
      <c r="I189" s="159">
        <f>Calc!AH189</f>
        <v>55297.364804379715</v>
      </c>
      <c r="J189" s="159">
        <f>Calc!AI189</f>
        <v>492.22471690897248</v>
      </c>
      <c r="K189" s="160">
        <f>Calc!AJ189</f>
        <v>0.82971640716134054</v>
      </c>
      <c r="L189" s="160">
        <f>Calc!AK189</f>
        <v>1.3268898953629307</v>
      </c>
      <c r="M189" s="158">
        <f>Calc!AP189</f>
        <v>710.47029999999995</v>
      </c>
      <c r="N189" s="158" t="e">
        <f>Calc!AQ189</f>
        <v>#VALUE!</v>
      </c>
      <c r="O189" s="158">
        <f>Calc!AW189</f>
        <v>710.46889999999996</v>
      </c>
      <c r="P189" s="158">
        <f>Calc!AX189</f>
        <v>325.20929945099999</v>
      </c>
      <c r="Q189" s="160">
        <f>Calc!BB189</f>
        <v>6.1800535555235436</v>
      </c>
      <c r="R189" s="160">
        <f>Calc!BC189</f>
        <v>11.399285625755809</v>
      </c>
      <c r="S189" s="157">
        <f>Input!E189</f>
        <v>0</v>
      </c>
    </row>
    <row r="190" spans="1:19" x14ac:dyDescent="0.2">
      <c r="A190" s="1">
        <f>Input!A190</f>
        <v>8353</v>
      </c>
      <c r="B190" s="1" t="str">
        <f>Input!B190</f>
        <v>ETH2.2-4,0-4,2cm</v>
      </c>
      <c r="C190" s="99">
        <f>Calc!O190*1000</f>
        <v>377.4020140101839</v>
      </c>
      <c r="D190" s="99">
        <f>Calc!P190*1000</f>
        <v>2.2127932579782784E-2</v>
      </c>
      <c r="E190" s="99">
        <f>Calc!X190</f>
        <v>127.22463303057364</v>
      </c>
      <c r="F190" s="99">
        <f>Calc!Y190</f>
        <v>0.40238881950042504</v>
      </c>
      <c r="G190" s="99">
        <f>Calc!AN190</f>
        <v>1.2774389948366172</v>
      </c>
      <c r="H190" s="5">
        <f>Calc!AO190</f>
        <v>3.2396424946108224E-3</v>
      </c>
      <c r="I190" s="8">
        <f>Calc!AH190</f>
        <v>11.591643117769241</v>
      </c>
      <c r="J190" s="8">
        <f>Calc!AI190</f>
        <v>4.6987674364744179E-2</v>
      </c>
      <c r="K190" s="77">
        <f>Calc!AJ190</f>
        <v>256.5097780826502</v>
      </c>
      <c r="L190" s="77">
        <f>Calc!AK190</f>
        <v>1.109544718173076</v>
      </c>
      <c r="M190" s="99">
        <f>Calc!AP190</f>
        <v>331.42720000000003</v>
      </c>
      <c r="N190" s="99">
        <f>Calc!AQ190</f>
        <v>5.0220000000000002</v>
      </c>
      <c r="O190" s="99">
        <f>Calc!AW190</f>
        <v>325.80669999999998</v>
      </c>
      <c r="P190" s="99">
        <f>Calc!AX190</f>
        <v>5.7039449786</v>
      </c>
      <c r="Q190" s="77">
        <f>Calc!BB190</f>
        <v>644.19035277593548</v>
      </c>
      <c r="R190" s="77">
        <f>Calc!BC190</f>
        <v>10.752363124657233</v>
      </c>
      <c r="S190" s="1">
        <f>Input!E190</f>
        <v>4.0999999999999996</v>
      </c>
    </row>
    <row r="191" spans="1:19" s="157" customFormat="1" x14ac:dyDescent="0.2">
      <c r="A191" s="157">
        <f>Input!A191</f>
        <v>8307</v>
      </c>
      <c r="B191" s="157" t="str">
        <f>Input!B191</f>
        <v>Hu1-13</v>
      </c>
      <c r="C191" s="158">
        <f>Calc!O191*1000</f>
        <v>13709.842674303572</v>
      </c>
      <c r="D191" s="158">
        <f>Calc!P191*1000</f>
        <v>1.774008601676812</v>
      </c>
      <c r="E191" s="158">
        <f>Calc!X191</f>
        <v>0.71794979463548825</v>
      </c>
      <c r="F191" s="158">
        <f>Calc!Y191</f>
        <v>6.5369284828665948E-3</v>
      </c>
      <c r="G191" s="158">
        <f>Calc!AN191</f>
        <v>1.0024731039569945</v>
      </c>
      <c r="H191" s="158">
        <f>Calc!AO191</f>
        <v>3.6405217892525009E-3</v>
      </c>
      <c r="I191" s="159">
        <f>Calc!AH191</f>
        <v>58494.215024700366</v>
      </c>
      <c r="J191" s="159">
        <f>Calc!AI191</f>
        <v>573.33956742596217</v>
      </c>
      <c r="K191" s="160">
        <f>Calc!AJ191</f>
        <v>-1.5827917826235494</v>
      </c>
      <c r="L191" s="160">
        <f>Calc!AK191</f>
        <v>1.1127339487344698</v>
      </c>
      <c r="M191" s="158" t="str">
        <f>Calc!AP191</f>
        <v>Out of range</v>
      </c>
      <c r="N191" s="158" t="e">
        <f>Calc!AQ191</f>
        <v>#VALUE!</v>
      </c>
      <c r="O191" s="158" t="str">
        <f>Calc!AW191</f>
        <v>Out of range</v>
      </c>
      <c r="P191" s="158">
        <f>Calc!AX191</f>
        <v>222.8738544837</v>
      </c>
      <c r="Q191" s="160" t="e">
        <f>Calc!BB191</f>
        <v>#VALUE!</v>
      </c>
      <c r="R191" s="160" t="e">
        <f>Calc!BC191</f>
        <v>#VALUE!</v>
      </c>
      <c r="S191" s="157">
        <f>Input!E191</f>
        <v>0</v>
      </c>
    </row>
    <row r="192" spans="1:19" x14ac:dyDescent="0.2">
      <c r="A192" s="1">
        <f>Input!A192</f>
        <v>8354</v>
      </c>
      <c r="B192" s="1" t="str">
        <f>Input!B192</f>
        <v>ETH2.1-7,8-8,1cm</v>
      </c>
      <c r="C192" s="99">
        <f>Calc!O192*1000</f>
        <v>547.93899086746319</v>
      </c>
      <c r="D192" s="99">
        <f>Calc!P192*1000</f>
        <v>3.4466342240926928E-2</v>
      </c>
      <c r="E192" s="99">
        <f>Calc!X192</f>
        <v>0.66084994442671607</v>
      </c>
      <c r="F192" s="99">
        <f>Calc!Y192</f>
        <v>2.080083724314884E-3</v>
      </c>
      <c r="G192" s="99">
        <f>Calc!AN192</f>
        <v>1.3238298241913569</v>
      </c>
      <c r="H192" s="5">
        <f>Calc!AO192</f>
        <v>4.9196171269969653E-3</v>
      </c>
      <c r="I192" s="8">
        <f>Calc!AH192</f>
        <v>3360.7381280468203</v>
      </c>
      <c r="J192" s="8">
        <f>Calc!AI192</f>
        <v>16.365622753218442</v>
      </c>
      <c r="K192" s="77">
        <f>Calc!AJ192</f>
        <v>270.63263266903448</v>
      </c>
      <c r="L192" s="77">
        <f>Calc!AK192</f>
        <v>0.8202365041131342</v>
      </c>
      <c r="M192" s="99">
        <f>Calc!AP192</f>
        <v>377.06540000000001</v>
      </c>
      <c r="N192" s="99">
        <f>Calc!AQ192</f>
        <v>10.2234</v>
      </c>
      <c r="O192" s="99">
        <f>Calc!AW192</f>
        <v>377.04730000000001</v>
      </c>
      <c r="P192" s="99">
        <f>Calc!AX192</f>
        <v>10.508612836899999</v>
      </c>
      <c r="Q192" s="77">
        <f>Calc!BB192</f>
        <v>785.57119192152459</v>
      </c>
      <c r="R192" s="77">
        <f>Calc!BC192</f>
        <v>23.453018035546517</v>
      </c>
      <c r="S192" s="1">
        <f>Input!E192</f>
        <v>7.95</v>
      </c>
    </row>
    <row r="193" spans="1:19" s="157" customFormat="1" x14ac:dyDescent="0.2">
      <c r="A193" s="157">
        <f>Input!A193</f>
        <v>8307</v>
      </c>
      <c r="B193" s="157" t="str">
        <f>Input!B193</f>
        <v>Hu1-13</v>
      </c>
      <c r="C193" s="158">
        <f>Calc!O193*1000</f>
        <v>13713.529509728618</v>
      </c>
      <c r="D193" s="158">
        <f>Calc!P193*1000</f>
        <v>2.026503257792946</v>
      </c>
      <c r="E193" s="158">
        <f>Calc!X193</f>
        <v>0.78996107166200802</v>
      </c>
      <c r="F193" s="158">
        <f>Calc!Y193</f>
        <v>3.7666736879057379E-3</v>
      </c>
      <c r="G193" s="158">
        <f>Calc!AN193</f>
        <v>1.0015437415337181</v>
      </c>
      <c r="H193" s="158">
        <f>Calc!AO193</f>
        <v>3.1771498180153154E-3</v>
      </c>
      <c r="I193" s="159">
        <f>Calc!AH193</f>
        <v>53126.99708627462</v>
      </c>
      <c r="J193" s="159">
        <f>Calc!AI193</f>
        <v>304.15776755290096</v>
      </c>
      <c r="K193" s="160">
        <f>Calc!AJ193</f>
        <v>-1.7324726628630271</v>
      </c>
      <c r="L193" s="160">
        <f>Calc!AK193</f>
        <v>1.7629154545705403</v>
      </c>
      <c r="M193" s="158" t="str">
        <f>Calc!AP193</f>
        <v>Out of range</v>
      </c>
      <c r="N193" s="158" t="e">
        <f>Calc!AQ193</f>
        <v>#VALUE!</v>
      </c>
      <c r="O193" s="158" t="str">
        <f>Calc!AW193</f>
        <v>Out of range</v>
      </c>
      <c r="P193" s="158">
        <f>Calc!AX193</f>
        <v>268.91010747939998</v>
      </c>
      <c r="Q193" s="160" t="e">
        <f>Calc!BB193</f>
        <v>#VALUE!</v>
      </c>
      <c r="R193" s="160" t="e">
        <f>Calc!BC193</f>
        <v>#VALUE!</v>
      </c>
      <c r="S193" s="157">
        <f>Input!E193</f>
        <v>0</v>
      </c>
    </row>
    <row r="194" spans="1:19" x14ac:dyDescent="0.2">
      <c r="A194" s="1">
        <f>Input!A194</f>
        <v>8355</v>
      </c>
      <c r="B194" s="1" t="str">
        <f>Input!B194</f>
        <v>ETH2.1-8,1-8,3cm</v>
      </c>
      <c r="C194" s="99">
        <f>Calc!O194*1000</f>
        <v>472.43884918595899</v>
      </c>
      <c r="D194" s="99">
        <f>Calc!P194*1000</f>
        <v>3.239191568327953E-2</v>
      </c>
      <c r="E194" s="99">
        <f>Calc!X194</f>
        <v>1.5466511484820684</v>
      </c>
      <c r="F194" s="99">
        <f>Calc!Y194</f>
        <v>4.9951950290212464E-3</v>
      </c>
      <c r="G194" s="99">
        <f>Calc!AN194</f>
        <v>1.345001420695203</v>
      </c>
      <c r="H194" s="5">
        <f>Calc!AO194</f>
        <v>4.2968492025771661E-3</v>
      </c>
      <c r="I194" s="8">
        <f>Calc!AH194</f>
        <v>1254.5941872283458</v>
      </c>
      <c r="J194" s="8">
        <f>Calc!AI194</f>
        <v>5.6986950465501085</v>
      </c>
      <c r="K194" s="77">
        <f>Calc!AJ194</f>
        <v>284.3307334071161</v>
      </c>
      <c r="L194" s="77">
        <f>Calc!AK194</f>
        <v>0.94734754369092333</v>
      </c>
      <c r="M194" s="99">
        <f>Calc!AP194</f>
        <v>383.22129999999999</v>
      </c>
      <c r="N194" s="99">
        <f>Calc!AQ194</f>
        <v>9.8010000000000002</v>
      </c>
      <c r="O194" s="99">
        <f>Calc!AW194</f>
        <v>383.17360000000002</v>
      </c>
      <c r="P194" s="99">
        <f>Calc!AX194</f>
        <v>8.6987639250999997</v>
      </c>
      <c r="Q194" s="77">
        <f>Calc!BB194</f>
        <v>839.74784355155964</v>
      </c>
      <c r="R194" s="77">
        <f>Calc!BC194</f>
        <v>20.834193336802766</v>
      </c>
      <c r="S194" s="1">
        <f>Input!E194</f>
        <v>8.1999999999999993</v>
      </c>
    </row>
    <row r="195" spans="1:19" s="157" customFormat="1" x14ac:dyDescent="0.2">
      <c r="A195" s="157">
        <f>Input!A195</f>
        <v>8307</v>
      </c>
      <c r="B195" s="157" t="str">
        <f>Input!B195</f>
        <v>Hu1-13</v>
      </c>
      <c r="C195" s="158">
        <f>Calc!O195*1000</f>
        <v>13712.7164213544</v>
      </c>
      <c r="D195" s="158">
        <f>Calc!P195*1000</f>
        <v>1.5192668714661561</v>
      </c>
      <c r="E195" s="158">
        <f>Calc!X195</f>
        <v>0.84825365965082555</v>
      </c>
      <c r="F195" s="158">
        <f>Calc!Y195</f>
        <v>5.8237680341716802E-3</v>
      </c>
      <c r="G195" s="158">
        <f>Calc!AN195</f>
        <v>0.99719254396914536</v>
      </c>
      <c r="H195" s="158">
        <f>Calc!AO195</f>
        <v>4.0691928937953131E-3</v>
      </c>
      <c r="I195" s="159">
        <f>Calc!AH195</f>
        <v>49258.203406317924</v>
      </c>
      <c r="J195" s="159">
        <f>Calc!AI195</f>
        <v>393.3749411728769</v>
      </c>
      <c r="K195" s="160">
        <f>Calc!AJ195</f>
        <v>-1.898323175594685</v>
      </c>
      <c r="L195" s="160">
        <f>Calc!AK195</f>
        <v>1.4039294013506762</v>
      </c>
      <c r="M195" s="158" t="str">
        <f>Calc!AP195</f>
        <v>Out of range</v>
      </c>
      <c r="N195" s="158" t="e">
        <f>Calc!AQ195</f>
        <v>#VALUE!</v>
      </c>
      <c r="O195" s="158" t="str">
        <f>Calc!AW195</f>
        <v>Out of range</v>
      </c>
      <c r="P195" s="158">
        <f>Calc!AX195</f>
        <v>328.35965022720001</v>
      </c>
      <c r="Q195" s="160" t="e">
        <f>Calc!BB195</f>
        <v>#VALUE!</v>
      </c>
      <c r="R195" s="160" t="e">
        <f>Calc!BC195</f>
        <v>#VALUE!</v>
      </c>
      <c r="S195" s="157">
        <f>Input!E195</f>
        <v>0</v>
      </c>
    </row>
    <row r="196" spans="1:19" x14ac:dyDescent="0.2">
      <c r="A196" s="1">
        <f>Input!A196</f>
        <v>8356</v>
      </c>
      <c r="B196" s="1" t="str">
        <f>Input!B196</f>
        <v>ETH2.1-8,3-8,6cm</v>
      </c>
      <c r="C196" s="99">
        <f>Calc!O196*1000</f>
        <v>365.99488693168053</v>
      </c>
      <c r="D196" s="99">
        <f>Calc!P196*1000</f>
        <v>2.4776432796748817E-2</v>
      </c>
      <c r="E196" s="99">
        <f>Calc!X196</f>
        <v>1.0092589394214744</v>
      </c>
      <c r="F196" s="99">
        <f>Calc!Y196</f>
        <v>2.6538364605073724E-3</v>
      </c>
      <c r="G196" s="99">
        <f>Calc!AN196</f>
        <v>1.4126677068655582</v>
      </c>
      <c r="H196" s="5">
        <f>Calc!AO196</f>
        <v>4.5419813266961559E-3</v>
      </c>
      <c r="I196" s="8">
        <f>Calc!AH196</f>
        <v>1563.5335646813646</v>
      </c>
      <c r="J196" s="8">
        <f>Calc!AI196</f>
        <v>6.4932816495657129</v>
      </c>
      <c r="K196" s="77">
        <f>Calc!AJ196</f>
        <v>332.98056596695847</v>
      </c>
      <c r="L196" s="77">
        <f>Calc!AK196</f>
        <v>1.382831753073529</v>
      </c>
      <c r="M196" s="99">
        <f>Calc!AP196</f>
        <v>389.86200000000002</v>
      </c>
      <c r="N196" s="99">
        <f>Calc!AQ196</f>
        <v>10.163500000000001</v>
      </c>
      <c r="O196" s="99">
        <f>Calc!AW196</f>
        <v>389.82510000000002</v>
      </c>
      <c r="P196" s="99">
        <f>Calc!AX196</f>
        <v>9.0169763189999994</v>
      </c>
      <c r="Q196" s="77">
        <f>Calc!BB196</f>
        <v>1002.0937177380864</v>
      </c>
      <c r="R196" s="77">
        <f>Calc!BC196</f>
        <v>25.874894617215904</v>
      </c>
      <c r="S196" s="1">
        <f>Input!E196</f>
        <v>8.4499999999999993</v>
      </c>
    </row>
    <row r="197" spans="1:19" s="157" customFormat="1" x14ac:dyDescent="0.2">
      <c r="A197" s="157">
        <f>Input!A197</f>
        <v>8307</v>
      </c>
      <c r="B197" s="157" t="str">
        <f>Input!B197</f>
        <v>Hu1-13</v>
      </c>
      <c r="C197" s="158">
        <f>Calc!O197*1000</f>
        <v>13712.563092973551</v>
      </c>
      <c r="D197" s="158">
        <f>Calc!P197*1000</f>
        <v>1.5167227417408007</v>
      </c>
      <c r="E197" s="158">
        <f>Calc!X197</f>
        <v>0.8374095089342054</v>
      </c>
      <c r="F197" s="158">
        <f>Calc!Y197</f>
        <v>3.5887076421899796E-3</v>
      </c>
      <c r="G197" s="158">
        <f>Calc!AN197</f>
        <v>1.0004739311602129</v>
      </c>
      <c r="H197" s="158">
        <f>Calc!AO197</f>
        <v>3.0589272932732277E-3</v>
      </c>
      <c r="I197" s="159">
        <f>Calc!AH197</f>
        <v>50059.708913552189</v>
      </c>
      <c r="J197" s="159">
        <f>Calc!AI197</f>
        <v>263.47456670491749</v>
      </c>
      <c r="K197" s="160">
        <f>Calc!AJ197</f>
        <v>0.97782706808735576</v>
      </c>
      <c r="L197" s="160">
        <f>Calc!AK197</f>
        <v>1.8522100877325629</v>
      </c>
      <c r="M197" s="158">
        <f>Calc!AP197</f>
        <v>762.34360000000004</v>
      </c>
      <c r="N197" s="158" t="e">
        <f>Calc!AQ197</f>
        <v>#VALUE!</v>
      </c>
      <c r="O197" s="158">
        <f>Calc!AW197</f>
        <v>762.34199999999998</v>
      </c>
      <c r="P197" s="158">
        <f>Calc!AX197</f>
        <v>324.29645909329997</v>
      </c>
      <c r="Q197" s="160">
        <f>Calc!BB197</f>
        <v>8.4332712722897316</v>
      </c>
      <c r="R197" s="160">
        <f>Calc!BC197</f>
        <v>17.746202188597973</v>
      </c>
      <c r="S197" s="157">
        <f>Input!E197</f>
        <v>0</v>
      </c>
    </row>
    <row r="198" spans="1:19" x14ac:dyDescent="0.2">
      <c r="A198" s="1">
        <f>Input!A198</f>
        <v>8357</v>
      </c>
      <c r="B198" s="1" t="str">
        <f>Input!B198</f>
        <v>ETH2.1-8,6-8,8cm</v>
      </c>
      <c r="C198" s="99">
        <f>Calc!O198*1000</f>
        <v>358.2401175995098</v>
      </c>
      <c r="D198" s="99">
        <f>Calc!P198*1000</f>
        <v>1.7759673036640014E-2</v>
      </c>
      <c r="E198" s="99">
        <f>Calc!X198</f>
        <v>0.6774138633690403</v>
      </c>
      <c r="F198" s="99">
        <f>Calc!Y198</f>
        <v>1.624620861465525E-3</v>
      </c>
      <c r="G198" s="99">
        <f>Calc!AN198</f>
        <v>1.4205431439364546</v>
      </c>
      <c r="H198" s="5">
        <f>Calc!AO198</f>
        <v>3.3154128074296858E-3</v>
      </c>
      <c r="I198" s="8">
        <f>Calc!AH198</f>
        <v>2296.582949187115</v>
      </c>
      <c r="J198" s="8">
        <f>Calc!AI198</f>
        <v>7.6845843471716586</v>
      </c>
      <c r="K198" s="77">
        <f>Calc!AJ198</f>
        <v>335.36888429420088</v>
      </c>
      <c r="L198" s="77">
        <f>Calc!AK198</f>
        <v>1.7245923906033063</v>
      </c>
      <c r="M198" s="99">
        <f>Calc!AP198</f>
        <v>399.298</v>
      </c>
      <c r="N198" s="99">
        <f>Calc!AQ198</f>
        <v>8.7403999999999993</v>
      </c>
      <c r="O198" s="99">
        <f>Calc!AW198</f>
        <v>399.2731</v>
      </c>
      <c r="P198" s="99">
        <f>Calc!AX198</f>
        <v>8.1707867474999993</v>
      </c>
      <c r="Q198" s="77">
        <f>Calc!BB198</f>
        <v>1036.5950553556743</v>
      </c>
      <c r="R198" s="77">
        <f>Calc!BC198</f>
        <v>24.524512183350989</v>
      </c>
      <c r="S198" s="1">
        <f>Input!E198</f>
        <v>8.6999999999999993</v>
      </c>
    </row>
    <row r="199" spans="1:19" s="157" customFormat="1" x14ac:dyDescent="0.2">
      <c r="A199" s="157">
        <f>Input!A199</f>
        <v>8307</v>
      </c>
      <c r="B199" s="157" t="str">
        <f>Input!B199</f>
        <v>Hu1-13</v>
      </c>
      <c r="C199" s="158">
        <f>Calc!O199*1000</f>
        <v>13712.563092973551</v>
      </c>
      <c r="D199" s="158">
        <f>Calc!P199*1000</f>
        <v>1.5167227417408007</v>
      </c>
      <c r="E199" s="158">
        <f>Calc!X199</f>
        <v>0.8374095089342054</v>
      </c>
      <c r="F199" s="158">
        <f>Calc!Y199</f>
        <v>3.5887076421899796E-3</v>
      </c>
      <c r="G199" s="158">
        <f>Calc!AN199</f>
        <v>1.0004739311602129</v>
      </c>
      <c r="H199" s="158">
        <f>Calc!AO199</f>
        <v>3.0589272932732277E-3</v>
      </c>
      <c r="I199" s="159">
        <f>Calc!AH199</f>
        <v>50059.708913552189</v>
      </c>
      <c r="J199" s="159">
        <f>Calc!AI199</f>
        <v>263.47456670491749</v>
      </c>
      <c r="K199" s="160">
        <f>Calc!AJ199</f>
        <v>0.97782706808735576</v>
      </c>
      <c r="L199" s="160">
        <f>Calc!AK199</f>
        <v>1.8522100877325629</v>
      </c>
      <c r="M199" s="158">
        <f>Calc!AP199</f>
        <v>762.34360000000004</v>
      </c>
      <c r="N199" s="158" t="e">
        <f>Calc!AQ199</f>
        <v>#VALUE!</v>
      </c>
      <c r="O199" s="158">
        <f>Calc!AW199</f>
        <v>762.34199999999998</v>
      </c>
      <c r="P199" s="158">
        <f>Calc!AX199</f>
        <v>331.90483608850002</v>
      </c>
      <c r="Q199" s="160">
        <f>Calc!BB199</f>
        <v>8.4332712722897316</v>
      </c>
      <c r="R199" s="160">
        <f>Calc!BC199</f>
        <v>17.825936965315538</v>
      </c>
      <c r="S199" s="157">
        <f>Input!E199</f>
        <v>0</v>
      </c>
    </row>
    <row r="200" spans="1:19" x14ac:dyDescent="0.2">
      <c r="A200" s="56"/>
      <c r="B200" s="56"/>
      <c r="C200" s="106"/>
      <c r="D200" s="106"/>
      <c r="E200" s="106"/>
      <c r="F200" s="106"/>
      <c r="G200" s="106"/>
      <c r="H200" s="106"/>
      <c r="I200" s="72"/>
      <c r="J200" s="72"/>
      <c r="K200" s="107"/>
      <c r="L200" s="107"/>
      <c r="M200" s="106"/>
      <c r="N200" s="106"/>
      <c r="O200" s="106"/>
      <c r="P200" s="106"/>
      <c r="Q200" s="107"/>
      <c r="R200" s="107"/>
      <c r="S200" s="56"/>
    </row>
    <row r="201" spans="1:19" s="157" customFormat="1" x14ac:dyDescent="0.2">
      <c r="A201" s="157">
        <f>Input!A201</f>
        <v>8307</v>
      </c>
      <c r="B201" s="157" t="str">
        <f>Input!B201</f>
        <v>Hu1-13</v>
      </c>
      <c r="C201" s="158">
        <f>Calc!O201*1000</f>
        <v>13709.45442197698</v>
      </c>
      <c r="D201" s="158">
        <f>Calc!P201*1000</f>
        <v>8.2676518090295854</v>
      </c>
      <c r="E201" s="158">
        <f>Calc!X201</f>
        <v>0.64844054249885641</v>
      </c>
      <c r="F201" s="158">
        <f>Calc!Y201</f>
        <v>1.1704526900998373E-2</v>
      </c>
      <c r="G201" s="158">
        <f>Calc!AN201</f>
        <v>0.9939222095322805</v>
      </c>
      <c r="H201" s="158">
        <f>Calc!AO201</f>
        <v>4.3849885279566379E-3</v>
      </c>
      <c r="I201" s="159">
        <f>Calc!AH201</f>
        <v>64210.226080800152</v>
      </c>
      <c r="J201" s="159">
        <f>Calc!AI201</f>
        <v>1192.5008792224291</v>
      </c>
      <c r="K201" s="160">
        <f>Calc!AJ201</f>
        <v>-0.71678582782608302</v>
      </c>
      <c r="L201" s="160">
        <f>Calc!AK201</f>
        <v>1.5448668918733093</v>
      </c>
      <c r="M201" s="158">
        <f>Calc!AP201</f>
        <v>577.09280000000001</v>
      </c>
      <c r="N201" s="158" t="e">
        <f>Calc!AQ201</f>
        <v>#VALUE!</v>
      </c>
      <c r="O201" s="158">
        <f>Calc!AW201</f>
        <v>577.0915</v>
      </c>
      <c r="P201" s="158">
        <f>Calc!AX201</f>
        <v>231.44648018820001</v>
      </c>
      <c r="Q201" s="160">
        <f>Calc!BB201</f>
        <v>-3.6621687167410508</v>
      </c>
      <c r="R201" s="160">
        <f>Calc!BC201</f>
        <v>8.2484882397568899</v>
      </c>
      <c r="S201" s="157">
        <f>Input!E201</f>
        <v>0</v>
      </c>
    </row>
    <row r="202" spans="1:19" x14ac:dyDescent="0.2">
      <c r="A202" s="1">
        <f>Input!A202</f>
        <v>8445</v>
      </c>
      <c r="B202" s="1" t="str">
        <f>Input!B202</f>
        <v>ETH-2_a 7,4-7,7 dft S1</v>
      </c>
      <c r="C202" s="99">
        <f>Calc!O202*1000</f>
        <v>485.61352384134017</v>
      </c>
      <c r="D202" s="99">
        <f>Calc!P202*1000</f>
        <v>3.4162660420405236E-2</v>
      </c>
      <c r="E202" s="99">
        <f>Calc!X202</f>
        <v>2.4742105398878964</v>
      </c>
      <c r="F202" s="99">
        <f>Calc!Y202</f>
        <v>8.6500918386327504E-3</v>
      </c>
      <c r="G202" s="99">
        <f>Calc!AN202</f>
        <v>1.3382581114203698</v>
      </c>
      <c r="H202" s="5">
        <f>Calc!AO202</f>
        <v>4.8142827692566285E-3</v>
      </c>
      <c r="I202" s="8">
        <f>Calc!AH202</f>
        <v>798.9972416392701</v>
      </c>
      <c r="J202" s="8">
        <f>Calc!AI202</f>
        <v>4.0076894748738683</v>
      </c>
      <c r="K202" s="77">
        <f>Calc!AJ202</f>
        <v>273.58484328686285</v>
      </c>
      <c r="L202" s="77">
        <f>Calc!AK202</f>
        <v>0.80500193492913719</v>
      </c>
      <c r="M202" s="99">
        <f>Calc!AP202</f>
        <v>399.1764</v>
      </c>
      <c r="N202" s="99">
        <f>Calc!AQ202</f>
        <v>10.735300000000001</v>
      </c>
      <c r="O202" s="99">
        <f>Calc!AW202</f>
        <v>399.10239999999999</v>
      </c>
      <c r="P202" s="99">
        <f>Calc!AX202</f>
        <v>11.5640993122</v>
      </c>
      <c r="Q202" s="77">
        <f>Calc!BB202</f>
        <v>845.21826856040286</v>
      </c>
      <c r="R202" s="77">
        <f>Calc!BC202</f>
        <v>27.736510199774226</v>
      </c>
      <c r="S202" s="1">
        <f>Input!E202</f>
        <v>7.55</v>
      </c>
    </row>
    <row r="203" spans="1:19" s="157" customFormat="1" x14ac:dyDescent="0.2">
      <c r="A203" s="157">
        <f>Input!A203</f>
        <v>8307</v>
      </c>
      <c r="B203" s="157" t="str">
        <f>Input!B203</f>
        <v>Hu1-13</v>
      </c>
      <c r="C203" s="158">
        <f>Calc!O203*1000</f>
        <v>13713.231703251531</v>
      </c>
      <c r="D203" s="158">
        <f>Calc!P203*1000</f>
        <v>1.4467020507264858</v>
      </c>
      <c r="E203" s="158">
        <f>Calc!X203</f>
        <v>0.91956585780294908</v>
      </c>
      <c r="F203" s="158">
        <f>Calc!Y203</f>
        <v>3.9897235820136063E-3</v>
      </c>
      <c r="G203" s="158">
        <f>Calc!AN203</f>
        <v>0.99711546901548087</v>
      </c>
      <c r="H203" s="158">
        <f>Calc!AO203</f>
        <v>3.5314150463762422E-3</v>
      </c>
      <c r="I203" s="159">
        <f>Calc!AH203</f>
        <v>45436.432204594719</v>
      </c>
      <c r="J203" s="159">
        <f>Calc!AI203</f>
        <v>254.42928689963585</v>
      </c>
      <c r="K203" s="160">
        <f>Calc!AJ203</f>
        <v>-1.2169926199330217</v>
      </c>
      <c r="L203" s="160">
        <f>Calc!AK203</f>
        <v>1.5008184185561877</v>
      </c>
      <c r="M203" s="158">
        <f>Calc!AP203</f>
        <v>739.95650000000001</v>
      </c>
      <c r="N203" s="158" t="e">
        <f>Calc!AQ203</f>
        <v>#VALUE!</v>
      </c>
      <c r="O203" s="158">
        <f>Calc!AW203</f>
        <v>739.9547</v>
      </c>
      <c r="P203" s="158">
        <f>Calc!AX203</f>
        <v>321.49267900960001</v>
      </c>
      <c r="Q203" s="160">
        <f>Calc!BB203</f>
        <v>-9.8524161394525258</v>
      </c>
      <c r="R203" s="160">
        <f>Calc!BC203</f>
        <v>15.092043536788307</v>
      </c>
      <c r="S203" s="157">
        <f>Input!E203</f>
        <v>0</v>
      </c>
    </row>
    <row r="204" spans="1:19" x14ac:dyDescent="0.2">
      <c r="A204" s="1">
        <f>Input!A204</f>
        <v>8446</v>
      </c>
      <c r="B204" s="1" t="str">
        <f>Input!B204</f>
        <v>ETH-2_a 7,7-8,0 dft S2</v>
      </c>
      <c r="C204" s="99">
        <f>Calc!O204*1000</f>
        <v>546.10604491215167</v>
      </c>
      <c r="D204" s="99">
        <f>Calc!P204*1000</f>
        <v>4.2592283378474885E-2</v>
      </c>
      <c r="E204" s="99">
        <f>Calc!X204</f>
        <v>3.2560937513987671</v>
      </c>
      <c r="F204" s="99">
        <f>Calc!Y204</f>
        <v>8.997750336357864E-3</v>
      </c>
      <c r="G204" s="99">
        <f>Calc!AN204</f>
        <v>1.320225831320885</v>
      </c>
      <c r="H204" s="5">
        <f>Calc!AO204</f>
        <v>3.6750833563851176E-3</v>
      </c>
      <c r="I204" s="8">
        <f>Calc!AH204</f>
        <v>674.38012987469358</v>
      </c>
      <c r="J204" s="8">
        <f>Calc!AI204</f>
        <v>2.6446470664900397</v>
      </c>
      <c r="K204" s="77">
        <f>Calc!AJ204</f>
        <v>263.29310893489264</v>
      </c>
      <c r="L204" s="77">
        <f>Calc!AK204</f>
        <v>1.259407295480107</v>
      </c>
      <c r="M204" s="99">
        <f>Calc!AP204</f>
        <v>389.4597</v>
      </c>
      <c r="N204" s="99">
        <f>Calc!AQ204</f>
        <v>9.3125999999999998</v>
      </c>
      <c r="O204" s="99">
        <f>Calc!AW204</f>
        <v>389.37049999999999</v>
      </c>
      <c r="P204" s="99">
        <f>Calc!AX204</f>
        <v>8.4399592024000007</v>
      </c>
      <c r="Q204" s="77">
        <f>Calc!BB204</f>
        <v>791.35426587539587</v>
      </c>
      <c r="R204" s="77">
        <f>Calc!BC204</f>
        <v>19.252631891974485</v>
      </c>
      <c r="S204" s="1">
        <f>Input!E204</f>
        <v>7.85</v>
      </c>
    </row>
    <row r="205" spans="1:19" s="157" customFormat="1" x14ac:dyDescent="0.2">
      <c r="A205" s="157">
        <f>Input!A205</f>
        <v>8307</v>
      </c>
      <c r="B205" s="157" t="str">
        <f>Input!B205</f>
        <v>Hu1-13</v>
      </c>
      <c r="C205" s="158">
        <f>Calc!O205*1000</f>
        <v>13713.218543777239</v>
      </c>
      <c r="D205" s="158">
        <f>Calc!P205*1000</f>
        <v>1.4526352269057943</v>
      </c>
      <c r="E205" s="158">
        <f>Calc!X205</f>
        <v>0.91709136446773576</v>
      </c>
      <c r="F205" s="158">
        <f>Calc!Y205</f>
        <v>4.8152279319716752E-3</v>
      </c>
      <c r="G205" s="158">
        <f>Calc!AN205</f>
        <v>0.9963313782192601</v>
      </c>
      <c r="H205" s="158">
        <f>Calc!AO205</f>
        <v>2.6938679282462862E-3</v>
      </c>
      <c r="I205" s="159">
        <f>Calc!AH205</f>
        <v>45523.15921745127</v>
      </c>
      <c r="J205" s="159">
        <f>Calc!AI205</f>
        <v>268.80817907644047</v>
      </c>
      <c r="K205" s="160">
        <f>Calc!AJ205</f>
        <v>0.79295799670653366</v>
      </c>
      <c r="L205" s="160">
        <f>Calc!AK205</f>
        <v>1.3425406884031892</v>
      </c>
      <c r="M205" s="158">
        <f>Calc!AP205</f>
        <v>583.31759999999997</v>
      </c>
      <c r="N205" s="158" t="e">
        <f>Calc!AQ205</f>
        <v>#VALUE!</v>
      </c>
      <c r="O205" s="158">
        <f>Calc!AW205</f>
        <v>583.31579999999997</v>
      </c>
      <c r="P205" s="158">
        <f>Calc!AX205</f>
        <v>201.0796482021</v>
      </c>
      <c r="Q205" s="160">
        <f>Calc!BB205</f>
        <v>4.1232447711474034</v>
      </c>
      <c r="R205" s="160">
        <f>Calc!BC205</f>
        <v>7.3637677317081511</v>
      </c>
      <c r="S205" s="157">
        <f>Input!E205</f>
        <v>0</v>
      </c>
    </row>
    <row r="206" spans="1:19" x14ac:dyDescent="0.2">
      <c r="A206" s="1">
        <f>Input!A206</f>
        <v>8447</v>
      </c>
      <c r="B206" s="1" t="str">
        <f>Input!B206</f>
        <v>ETH-2_a 8,0-8,3 dft S3</v>
      </c>
      <c r="C206" s="99">
        <f>Calc!O206*1000</f>
        <v>561.37871673972904</v>
      </c>
      <c r="D206" s="99">
        <f>Calc!P206*1000</f>
        <v>3.9647897555897212E-2</v>
      </c>
      <c r="E206" s="99">
        <f>Calc!X206</f>
        <v>0.93103481353250395</v>
      </c>
      <c r="F206" s="99">
        <f>Calc!Y206</f>
        <v>2.3918701168245066E-3</v>
      </c>
      <c r="G206" s="99">
        <f>Calc!AN206</f>
        <v>1.3359356930777697</v>
      </c>
      <c r="H206" s="5">
        <f>Calc!AO206</f>
        <v>3.6753866698787368E-3</v>
      </c>
      <c r="I206" s="8">
        <f>Calc!AH206</f>
        <v>2447.8312289174382</v>
      </c>
      <c r="J206" s="8">
        <f>Calc!AI206</f>
        <v>9.2124157731260556</v>
      </c>
      <c r="K206" s="77">
        <f>Calc!AJ206</f>
        <v>271.78818627425636</v>
      </c>
      <c r="L206" s="77">
        <f>Calc!AK206</f>
        <v>0.93841293857607821</v>
      </c>
      <c r="M206" s="99">
        <f>Calc!AP206</f>
        <v>399.334</v>
      </c>
      <c r="N206" s="99">
        <f>Calc!AQ206</f>
        <v>8.4818999999999996</v>
      </c>
      <c r="O206" s="99">
        <f>Calc!AW206</f>
        <v>399.30990000000003</v>
      </c>
      <c r="P206" s="99">
        <f>Calc!AX206</f>
        <v>9.2027074825999993</v>
      </c>
      <c r="Q206" s="77">
        <f>Calc!BB206</f>
        <v>840.16021548279116</v>
      </c>
      <c r="R206" s="77">
        <f>Calc!BC206</f>
        <v>22.043942313485779</v>
      </c>
      <c r="S206" s="1">
        <f>Input!E206</f>
        <v>8.15</v>
      </c>
    </row>
    <row r="207" spans="1:19" s="157" customFormat="1" x14ac:dyDescent="0.2">
      <c r="A207" s="157">
        <f>Input!A207</f>
        <v>8307</v>
      </c>
      <c r="B207" s="157" t="str">
        <f>Input!B207</f>
        <v>Hu1-13</v>
      </c>
      <c r="C207" s="158">
        <f>Calc!O207*1000</f>
        <v>13709.539685366406</v>
      </c>
      <c r="D207" s="158">
        <f>Calc!P207*1000</f>
        <v>1.4494633577822096</v>
      </c>
      <c r="E207" s="158">
        <f>Calc!X207</f>
        <v>0.91655638495489411</v>
      </c>
      <c r="F207" s="158">
        <f>Calc!Y207</f>
        <v>3.1126288977810276E-3</v>
      </c>
      <c r="G207" s="158">
        <f>Calc!AN207</f>
        <v>0.99266548539455746</v>
      </c>
      <c r="H207" s="158">
        <f>Calc!AO207</f>
        <v>3.1671409790036266E-3</v>
      </c>
      <c r="I207" s="159">
        <f>Calc!AH207</f>
        <v>45369.960385139515</v>
      </c>
      <c r="J207" s="159">
        <f>Calc!AI207</f>
        <v>211.3540104006631</v>
      </c>
      <c r="K207" s="160">
        <f>Calc!AJ207</f>
        <v>-0.17479707859691107</v>
      </c>
      <c r="L207" s="160">
        <f>Calc!AK207</f>
        <v>1.3535386785121006</v>
      </c>
      <c r="M207" s="158">
        <f>Calc!AP207</f>
        <v>540.42819999999995</v>
      </c>
      <c r="N207" s="158" t="e">
        <f>Calc!AQ207</f>
        <v>#VALUE!</v>
      </c>
      <c r="O207" s="158">
        <f>Calc!AW207</f>
        <v>540.42650000000003</v>
      </c>
      <c r="P207" s="158">
        <f>Calc!AX207</f>
        <v>112.69782488209999</v>
      </c>
      <c r="Q207" s="160">
        <f>Calc!BB207</f>
        <v>-0.80515368094121387</v>
      </c>
      <c r="R207" s="160">
        <f>Calc!BC207</f>
        <v>6.2399682681491946</v>
      </c>
      <c r="S207" s="157">
        <f>Input!E207</f>
        <v>0</v>
      </c>
    </row>
    <row r="208" spans="1:19" x14ac:dyDescent="0.2">
      <c r="A208" s="1">
        <f>Input!A208</f>
        <v>8448</v>
      </c>
      <c r="B208" s="1" t="str">
        <f>Input!B208</f>
        <v>ETH-2_a 8,3-8,6 dft S4</v>
      </c>
      <c r="C208" s="99">
        <f>Calc!O208*1000</f>
        <v>507.83427511207913</v>
      </c>
      <c r="D208" s="99">
        <f>Calc!P208*1000</f>
        <v>3.5209818556813682E-2</v>
      </c>
      <c r="E208" s="99">
        <f>Calc!X208</f>
        <v>1.5911062523806849</v>
      </c>
      <c r="F208" s="99">
        <f>Calc!Y208</f>
        <v>3.7851032504393521E-3</v>
      </c>
      <c r="G208" s="99">
        <f>Calc!AN208</f>
        <v>1.3446067459690723</v>
      </c>
      <c r="H208" s="5">
        <f>Calc!AO208</f>
        <v>3.429354071804809E-3</v>
      </c>
      <c r="I208" s="8">
        <f>Calc!AH208</f>
        <v>1302.4848572519375</v>
      </c>
      <c r="J208" s="8">
        <f>Calc!AI208</f>
        <v>4.5417745364221673</v>
      </c>
      <c r="K208" s="77">
        <f>Calc!AJ208</f>
        <v>276.0257898097438</v>
      </c>
      <c r="L208" s="77">
        <f>Calc!AK208</f>
        <v>1.3025905433951377</v>
      </c>
      <c r="M208" s="99">
        <f>Calc!AP208</f>
        <v>406.44819999999999</v>
      </c>
      <c r="N208" s="99">
        <f>Calc!AQ208</f>
        <v>9.6498000000000008</v>
      </c>
      <c r="O208" s="99">
        <f>Calc!AW208</f>
        <v>406.4033</v>
      </c>
      <c r="P208" s="99">
        <f>Calc!AX208</f>
        <v>9.3655231864000008</v>
      </c>
      <c r="Q208" s="77">
        <f>Calc!BB208</f>
        <v>870.53846848276999</v>
      </c>
      <c r="R208" s="77">
        <f>Calc!BC208</f>
        <v>23.406300523984839</v>
      </c>
      <c r="S208" s="1">
        <f>Input!E208</f>
        <v>8.4499999999999993</v>
      </c>
    </row>
    <row r="209" spans="1:19" s="157" customFormat="1" x14ac:dyDescent="0.2">
      <c r="A209" s="157">
        <f>Input!A209</f>
        <v>8307</v>
      </c>
      <c r="B209" s="157" t="str">
        <f>Input!B209</f>
        <v>Hu1-13</v>
      </c>
      <c r="C209" s="158">
        <f>Calc!O209*1000</f>
        <v>13711.125176671578</v>
      </c>
      <c r="D209" s="158">
        <f>Calc!P209*1000</f>
        <v>1.4070362431165142</v>
      </c>
      <c r="E209" s="158">
        <f>Calc!X209</f>
        <v>0.91337367762530097</v>
      </c>
      <c r="F209" s="158">
        <f>Calc!Y209</f>
        <v>4.4331675282389517E-3</v>
      </c>
      <c r="G209" s="158">
        <f>Calc!AN209</f>
        <v>0.99380800415249515</v>
      </c>
      <c r="H209" s="158">
        <f>Calc!AO209</f>
        <v>3.5658758180245353E-3</v>
      </c>
      <c r="I209" s="159">
        <f>Calc!AH209</f>
        <v>45585.72714686879</v>
      </c>
      <c r="J209" s="159">
        <f>Calc!AI209</f>
        <v>275.11088916849474</v>
      </c>
      <c r="K209" s="160">
        <f>Calc!AJ209</f>
        <v>-0.29118620090140546</v>
      </c>
      <c r="L209" s="160">
        <f>Calc!AK209</f>
        <v>1.2611151929168125</v>
      </c>
      <c r="M209" s="158">
        <f>Calc!AP209</f>
        <v>562.68190000000004</v>
      </c>
      <c r="N209" s="158" t="e">
        <f>Calc!AQ209</f>
        <v>#VALUE!</v>
      </c>
      <c r="O209" s="158">
        <f>Calc!AW209</f>
        <v>562.68010000000004</v>
      </c>
      <c r="P209" s="158">
        <f>Calc!AX209</f>
        <v>190.07615261149999</v>
      </c>
      <c r="Q209" s="160">
        <f>Calc!BB209</f>
        <v>-1.4283364077549481</v>
      </c>
      <c r="R209" s="160">
        <f>Calc!BC209</f>
        <v>6.2334724614594732</v>
      </c>
      <c r="S209" s="157">
        <f>Input!E209</f>
        <v>0</v>
      </c>
    </row>
    <row r="210" spans="1:19" x14ac:dyDescent="0.2">
      <c r="A210" s="1">
        <f>Input!A210</f>
        <v>8449</v>
      </c>
      <c r="B210" s="1" t="str">
        <f>Input!B210</f>
        <v>ETH-2_a 8,6-8,9 dft S5</v>
      </c>
      <c r="C210" s="99">
        <f>Calc!O210*1000</f>
        <v>391.00272649298131</v>
      </c>
      <c r="D210" s="99">
        <f>Calc!P210*1000</f>
        <v>2.7163175972642041E-2</v>
      </c>
      <c r="E210" s="99">
        <f>Calc!X210</f>
        <v>1.5665797614035784</v>
      </c>
      <c r="F210" s="99">
        <f>Calc!Y210</f>
        <v>4.2012571067509795E-3</v>
      </c>
      <c r="G210" s="99">
        <f>Calc!AN210</f>
        <v>1.4053696355791165</v>
      </c>
      <c r="H210" s="5">
        <f>Calc!AO210</f>
        <v>4.1044997984683029E-3</v>
      </c>
      <c r="I210" s="8">
        <f>Calc!AH210</f>
        <v>1065.4663011266859</v>
      </c>
      <c r="J210" s="8">
        <f>Calc!AI210</f>
        <v>4.2240124734926949</v>
      </c>
      <c r="K210" s="77">
        <f>Calc!AJ210</f>
        <v>322.58341869766463</v>
      </c>
      <c r="L210" s="77">
        <f>Calc!AK210</f>
        <v>1.2749959131033983</v>
      </c>
      <c r="M210" s="99">
        <f>Calc!AP210</f>
        <v>403.26179999999999</v>
      </c>
      <c r="N210" s="99">
        <f>Calc!AQ210</f>
        <v>9.7909000000000006</v>
      </c>
      <c r="O210" s="99">
        <f>Calc!AW210</f>
        <v>403.20830000000001</v>
      </c>
      <c r="P210" s="99">
        <f>Calc!AX210</f>
        <v>9.1914481645000006</v>
      </c>
      <c r="Q210" s="77">
        <f>Calc!BB210</f>
        <v>1008.2277682855782</v>
      </c>
      <c r="R210" s="77">
        <f>Calc!BC210</f>
        <v>26.492946467347704</v>
      </c>
      <c r="S210" s="1">
        <f>Input!E210</f>
        <v>8.75</v>
      </c>
    </row>
    <row r="211" spans="1:19" s="157" customFormat="1" x14ac:dyDescent="0.2">
      <c r="A211" s="157">
        <f>Input!A211</f>
        <v>8307</v>
      </c>
      <c r="B211" s="157" t="str">
        <f>Input!B211</f>
        <v>Hu1-13</v>
      </c>
      <c r="C211" s="158">
        <f>Calc!O211*1000</f>
        <v>13710.855598553324</v>
      </c>
      <c r="D211" s="158">
        <f>Calc!P211*1000</f>
        <v>1.3066870497187193</v>
      </c>
      <c r="E211" s="158">
        <f>Calc!X211</f>
        <v>0.91569753942384624</v>
      </c>
      <c r="F211" s="158">
        <f>Calc!Y211</f>
        <v>4.0283573627198158E-3</v>
      </c>
      <c r="G211" s="158">
        <f>Calc!AN211</f>
        <v>0.99434627177889656</v>
      </c>
      <c r="H211" s="158">
        <f>Calc!AO211</f>
        <v>2.8449325709023567E-3</v>
      </c>
      <c r="I211" s="159">
        <f>Calc!AH211</f>
        <v>45493.77252134552</v>
      </c>
      <c r="J211" s="159">
        <f>Calc!AI211</f>
        <v>238.70153321465054</v>
      </c>
      <c r="K211" s="160">
        <f>Calc!AJ211</f>
        <v>-0.50798077912572737</v>
      </c>
      <c r="L211" s="160">
        <f>Calc!AK211</f>
        <v>1.099189826171014</v>
      </c>
      <c r="M211" s="158">
        <f>Calc!AP211</f>
        <v>579.93460000000005</v>
      </c>
      <c r="N211" s="158" t="e">
        <f>Calc!AQ211</f>
        <v>#VALUE!</v>
      </c>
      <c r="O211" s="158">
        <f>Calc!AW211</f>
        <v>579.93280000000004</v>
      </c>
      <c r="P211" s="158">
        <f>Calc!AX211</f>
        <v>187.81738260430001</v>
      </c>
      <c r="Q211" s="160">
        <f>Calc!BB211</f>
        <v>-2.6162772336711289</v>
      </c>
      <c r="R211" s="160">
        <f>Calc!BC211</f>
        <v>5.8290681042928991</v>
      </c>
      <c r="S211" s="157">
        <f>Input!E211</f>
        <v>0</v>
      </c>
    </row>
    <row r="212" spans="1:19" x14ac:dyDescent="0.2">
      <c r="A212" s="1">
        <f>Input!A212</f>
        <v>8450</v>
      </c>
      <c r="B212" s="1" t="str">
        <f>Input!B212</f>
        <v>ETH-2_a 8,9-9,2 dft S6</v>
      </c>
      <c r="C212" s="99">
        <f>Calc!O212*1000</f>
        <v>366.1259079192767</v>
      </c>
      <c r="D212" s="99">
        <f>Calc!P212*1000</f>
        <v>2.9173546032809184E-2</v>
      </c>
      <c r="E212" s="99">
        <f>Calc!X212</f>
        <v>0.98147107105564468</v>
      </c>
      <c r="F212" s="99">
        <f>Calc!Y212</f>
        <v>3.5501462855027366E-3</v>
      </c>
      <c r="G212" s="99">
        <f>Calc!AN212</f>
        <v>1.4267944336514184</v>
      </c>
      <c r="H212" s="5">
        <f>Calc!AO212</f>
        <v>5.1190582392431844E-3</v>
      </c>
      <c r="I212" s="8">
        <f>Calc!AH212</f>
        <v>1617.1630389095792</v>
      </c>
      <c r="J212" s="8">
        <f>Calc!AI212</f>
        <v>8.2379964479675571</v>
      </c>
      <c r="K212" s="77">
        <f>Calc!AJ212</f>
        <v>340.42904499912231</v>
      </c>
      <c r="L212" s="77">
        <f>Calc!AK212</f>
        <v>1.287787703171845</v>
      </c>
      <c r="M212" s="99">
        <f>Calc!AP212</f>
        <v>398.30500000000001</v>
      </c>
      <c r="N212" s="99">
        <f>Calc!AQ212</f>
        <v>10.9794</v>
      </c>
      <c r="O212" s="99">
        <f>Calc!AW212</f>
        <v>398.26990000000001</v>
      </c>
      <c r="P212" s="99">
        <f>Calc!AX212</f>
        <v>11.017307626399999</v>
      </c>
      <c r="Q212" s="77">
        <f>Calc!BB212</f>
        <v>1049.2563325574599</v>
      </c>
      <c r="R212" s="77">
        <f>Calc!BC212</f>
        <v>32.912185601959422</v>
      </c>
      <c r="S212" s="1">
        <f>Input!E212</f>
        <v>9.0500000000000007</v>
      </c>
    </row>
    <row r="213" spans="1:19" s="157" customFormat="1" x14ac:dyDescent="0.2">
      <c r="A213" s="157">
        <f>Input!A213</f>
        <v>8307</v>
      </c>
      <c r="B213" s="157" t="str">
        <f>Input!B213</f>
        <v>Hu1-13</v>
      </c>
      <c r="C213" s="158">
        <f>Calc!O213*1000</f>
        <v>13710.855598553324</v>
      </c>
      <c r="D213" s="158">
        <f>Calc!P213*1000</f>
        <v>1.3066870497187193</v>
      </c>
      <c r="E213" s="158">
        <f>Calc!X213</f>
        <v>0.91569753942384624</v>
      </c>
      <c r="F213" s="158">
        <f>Calc!Y213</f>
        <v>4.0283573627198158E-3</v>
      </c>
      <c r="G213" s="158">
        <f>Calc!AN213</f>
        <v>0.99434627177889656</v>
      </c>
      <c r="H213" s="158">
        <f>Calc!AO213</f>
        <v>2.8449325709023567E-3</v>
      </c>
      <c r="I213" s="159">
        <f>Calc!AH213</f>
        <v>45493.77252134552</v>
      </c>
      <c r="J213" s="159">
        <f>Calc!AI213</f>
        <v>238.70153321465054</v>
      </c>
      <c r="K213" s="160">
        <f>Calc!AJ213</f>
        <v>-0.50798077912572737</v>
      </c>
      <c r="L213" s="160">
        <f>Calc!AK213</f>
        <v>1.099189826171014</v>
      </c>
      <c r="M213" s="158">
        <f>Calc!AP213</f>
        <v>579.93460000000005</v>
      </c>
      <c r="N213" s="158" t="e">
        <f>Calc!AQ213</f>
        <v>#VALUE!</v>
      </c>
      <c r="O213" s="158">
        <f>Calc!AW213</f>
        <v>579.93280000000004</v>
      </c>
      <c r="P213" s="158">
        <f>Calc!AX213</f>
        <v>175.95713980439999</v>
      </c>
      <c r="Q213" s="160">
        <f>Calc!BB213</f>
        <v>-2.6162772336711289</v>
      </c>
      <c r="R213" s="160">
        <f>Calc!BC213</f>
        <v>5.8087979737786304</v>
      </c>
      <c r="S213" s="157">
        <f>Input!E213</f>
        <v>0</v>
      </c>
    </row>
    <row r="214" spans="1:19" x14ac:dyDescent="0.2">
      <c r="A214" s="56"/>
      <c r="B214" s="56"/>
      <c r="C214" s="106"/>
      <c r="D214" s="106"/>
      <c r="E214" s="106"/>
      <c r="F214" s="106"/>
      <c r="G214" s="106"/>
      <c r="H214" s="106"/>
      <c r="I214" s="72"/>
      <c r="J214" s="72"/>
      <c r="K214" s="107"/>
      <c r="L214" s="107"/>
      <c r="M214" s="106"/>
      <c r="N214" s="106"/>
      <c r="O214" s="106"/>
      <c r="P214" s="106"/>
      <c r="Q214" s="107"/>
      <c r="R214" s="107"/>
      <c r="S214" s="56"/>
    </row>
    <row r="215" spans="1:19" s="157" customFormat="1" x14ac:dyDescent="0.2">
      <c r="A215" s="157">
        <f>Input!A215</f>
        <v>8307</v>
      </c>
      <c r="B215" s="157" t="str">
        <f>Input!B215</f>
        <v>Hu1-13</v>
      </c>
      <c r="C215" s="158">
        <f>Calc!O215*1000</f>
        <v>13711.31070969089</v>
      </c>
      <c r="D215" s="158">
        <f>Calc!P215*1000</f>
        <v>1.500239314678488</v>
      </c>
      <c r="E215" s="158">
        <f>Calc!X215</f>
        <v>0.89672248118308306</v>
      </c>
      <c r="F215" s="158">
        <f>Calc!Y215</f>
        <v>3.7443604984718102E-3</v>
      </c>
      <c r="G215" s="158">
        <f>Calc!AN215</f>
        <v>0.99799323787175698</v>
      </c>
      <c r="H215" s="158">
        <f>Calc!AO215</f>
        <v>3.1816832854135919E-3</v>
      </c>
      <c r="I215" s="159">
        <f>Calc!AH215</f>
        <v>46628.377680018108</v>
      </c>
      <c r="J215" s="159">
        <f>Calc!AI215</f>
        <v>244.91033635799087</v>
      </c>
      <c r="K215" s="160">
        <f>Calc!AJ215</f>
        <v>-2.754293447752354</v>
      </c>
      <c r="L215" s="160">
        <f>Calc!AK215</f>
        <v>1.1016986560727118</v>
      </c>
      <c r="M215" s="158" t="str">
        <f>Calc!AP215</f>
        <v>Out of range</v>
      </c>
      <c r="N215" s="158" t="e">
        <f>Calc!AQ215</f>
        <v>#VALUE!</v>
      </c>
      <c r="O215" s="158" t="str">
        <f>Calc!AW215</f>
        <v>Out of range</v>
      </c>
      <c r="P215" s="158">
        <f>Calc!AX215</f>
        <v>304.62273762339998</v>
      </c>
      <c r="Q215" s="160" t="e">
        <f>Calc!BB215</f>
        <v>#VALUE!</v>
      </c>
      <c r="R215" s="160" t="e">
        <f>Calc!BC215</f>
        <v>#VALUE!</v>
      </c>
      <c r="S215" s="157">
        <f>Input!E215</f>
        <v>0</v>
      </c>
    </row>
    <row r="216" spans="1:19" x14ac:dyDescent="0.2">
      <c r="A216" s="1">
        <f>Input!A216</f>
        <v>8451</v>
      </c>
      <c r="B216" s="1" t="str">
        <f>Input!B216</f>
        <v>ETH-2_a 9,2-9,5 dft S7</v>
      </c>
      <c r="C216" s="99">
        <f>Calc!O216*1000</f>
        <v>356.1224164322511</v>
      </c>
      <c r="D216" s="99">
        <f>Calc!P216*1000</f>
        <v>2.4033207765135088E-2</v>
      </c>
      <c r="E216" s="99">
        <f>Calc!X216</f>
        <v>3.7269494690243747</v>
      </c>
      <c r="F216" s="99">
        <f>Calc!Y216</f>
        <v>1.0338304941877312E-2</v>
      </c>
      <c r="G216" s="99">
        <f>Calc!AN216</f>
        <v>1.4315054628941695</v>
      </c>
      <c r="H216" s="5">
        <f>Calc!AO216</f>
        <v>3.9160097769247778E-3</v>
      </c>
      <c r="I216" s="8">
        <f>Calc!AH216</f>
        <v>417.46520175020896</v>
      </c>
      <c r="J216" s="8">
        <f>Calc!AI216</f>
        <v>1.6261643734852169</v>
      </c>
      <c r="K216" s="77">
        <f>Calc!AJ216</f>
        <v>345.00430875664568</v>
      </c>
      <c r="L216" s="77">
        <f>Calc!AK216</f>
        <v>1.3168096607357405</v>
      </c>
      <c r="M216" s="99">
        <f>Calc!AP216</f>
        <v>395.54160000000002</v>
      </c>
      <c r="N216" s="99">
        <f>Calc!AQ216</f>
        <v>8.2215000000000007</v>
      </c>
      <c r="O216" s="99">
        <f>Calc!AW216</f>
        <v>395.40499999999997</v>
      </c>
      <c r="P216" s="99">
        <f>Calc!AX216</f>
        <v>8.2243533902999992</v>
      </c>
      <c r="Q216" s="77">
        <f>Calc!BB216</f>
        <v>1054.782704716923</v>
      </c>
      <c r="R216" s="77">
        <f>Calc!BC216</f>
        <v>24.846216891091323</v>
      </c>
      <c r="S216" s="1">
        <f>Input!E216</f>
        <v>9.35</v>
      </c>
    </row>
    <row r="217" spans="1:19" s="157" customFormat="1" x14ac:dyDescent="0.2">
      <c r="A217" s="157">
        <f>Input!A217</f>
        <v>8307</v>
      </c>
      <c r="B217" s="157" t="str">
        <f>Input!B217</f>
        <v>Hu1-13</v>
      </c>
      <c r="C217" s="158">
        <f>Calc!O217*1000</f>
        <v>13711.540429418383</v>
      </c>
      <c r="D217" s="158">
        <f>Calc!P217*1000</f>
        <v>1.4678743947705677</v>
      </c>
      <c r="E217" s="158">
        <f>Calc!X217</f>
        <v>0.89761139597492634</v>
      </c>
      <c r="F217" s="158">
        <f>Calc!Y217</f>
        <v>4.2728810192312087E-3</v>
      </c>
      <c r="G217" s="158">
        <f>Calc!AN217</f>
        <v>0.99961199437940018</v>
      </c>
      <c r="H217" s="158">
        <f>Calc!AO217</f>
        <v>3.204874674545445E-3</v>
      </c>
      <c r="I217" s="159">
        <f>Calc!AH217</f>
        <v>46658.539637674141</v>
      </c>
      <c r="J217" s="159">
        <f>Calc!AI217</f>
        <v>267.7403290204673</v>
      </c>
      <c r="K217" s="160">
        <f>Calc!AJ217</f>
        <v>-5.2223930834705001E-2</v>
      </c>
      <c r="L217" s="160">
        <f>Calc!AK217</f>
        <v>1.28746624082489</v>
      </c>
      <c r="M217" s="158">
        <f>Calc!AP217</f>
        <v>881.22329999999999</v>
      </c>
      <c r="N217" s="158" t="e">
        <f>Calc!AQ217</f>
        <v>#VALUE!</v>
      </c>
      <c r="O217" s="158">
        <f>Calc!AW217</f>
        <v>881.22159999999997</v>
      </c>
      <c r="P217" s="158">
        <f>Calc!AX217</f>
        <v>334.97875052559999</v>
      </c>
      <c r="Q217" s="160">
        <f>Calc!BB217</f>
        <v>-0.63026315783886755</v>
      </c>
      <c r="R217" s="160">
        <f>Calc!BC217</f>
        <v>15.549206468647938</v>
      </c>
      <c r="S217" s="157">
        <f>Input!E217</f>
        <v>0</v>
      </c>
    </row>
    <row r="218" spans="1:19" x14ac:dyDescent="0.2">
      <c r="A218" s="1">
        <f>Input!A218</f>
        <v>8452</v>
      </c>
      <c r="B218" s="1" t="str">
        <f>Input!B218</f>
        <v>ETH-2_a 9,5-9,8dft S8</v>
      </c>
      <c r="C218" s="99">
        <f>Calc!O218*1000</f>
        <v>362.47875298251643</v>
      </c>
      <c r="D218" s="99">
        <f>Calc!P218*1000</f>
        <v>2.3643258863973806E-2</v>
      </c>
      <c r="E218" s="99">
        <f>Calc!X218</f>
        <v>2.6269395316601929</v>
      </c>
      <c r="F218" s="99">
        <f>Calc!Y218</f>
        <v>7.8655293867352354E-3</v>
      </c>
      <c r="G218" s="99">
        <f>Calc!AN218</f>
        <v>1.4445051614754019</v>
      </c>
      <c r="H218" s="5">
        <f>Calc!AO218</f>
        <v>4.7480286065076458E-3</v>
      </c>
      <c r="I218" s="8">
        <f>Calc!AH218</f>
        <v>609.04006878635539</v>
      </c>
      <c r="J218" s="8">
        <f>Calc!AI218</f>
        <v>2.7076578265741094</v>
      </c>
      <c r="K218" s="77">
        <f>Calc!AJ218</f>
        <v>353.29915624484266</v>
      </c>
      <c r="L218" s="77">
        <f>Calc!AK218</f>
        <v>1.7270770461180303</v>
      </c>
      <c r="M218" s="99">
        <f>Calc!AP218</f>
        <v>399.49540000000002</v>
      </c>
      <c r="N218" s="99">
        <f>Calc!AQ218</f>
        <v>11.9579</v>
      </c>
      <c r="O218" s="99">
        <f>Calc!AW218</f>
        <v>399.40249999999997</v>
      </c>
      <c r="P218" s="99">
        <f>Calc!AX218</f>
        <v>10.6270949519</v>
      </c>
      <c r="Q218" s="77">
        <f>Calc!BB218</f>
        <v>1092.4153617657325</v>
      </c>
      <c r="R218" s="77">
        <f>Calc!BC218</f>
        <v>33.242820044889179</v>
      </c>
      <c r="S218" s="1">
        <f>Input!E218</f>
        <v>9.65</v>
      </c>
    </row>
    <row r="219" spans="1:19" s="157" customFormat="1" x14ac:dyDescent="0.2">
      <c r="A219" s="157">
        <f>Input!A219</f>
        <v>8307</v>
      </c>
      <c r="B219" s="157" t="str">
        <f>Input!B219</f>
        <v>Hu1-13</v>
      </c>
      <c r="C219" s="158">
        <f>Calc!O219*1000</f>
        <v>13712.255128750388</v>
      </c>
      <c r="D219" s="158">
        <f>Calc!P219*1000</f>
        <v>1.9737803739267399</v>
      </c>
      <c r="E219" s="158">
        <f>Calc!X219</f>
        <v>0.89233061758140697</v>
      </c>
      <c r="F219" s="158">
        <f>Calc!Y219</f>
        <v>5.5659793543239968E-3</v>
      </c>
      <c r="G219" s="158">
        <f>Calc!AN219</f>
        <v>1.0003534512436536</v>
      </c>
      <c r="H219" s="158">
        <f>Calc!AO219</f>
        <v>3.5214892036613851E-3</v>
      </c>
      <c r="I219" s="159">
        <f>Calc!AH219</f>
        <v>46971.924856451456</v>
      </c>
      <c r="J219" s="159">
        <f>Calc!AI219</f>
        <v>336.36211275179528</v>
      </c>
      <c r="K219" s="160">
        <f>Calc!AJ219</f>
        <v>-0.51666309971154512</v>
      </c>
      <c r="L219" s="160">
        <f>Calc!AK219</f>
        <v>1.9447348846588408</v>
      </c>
      <c r="M219" s="158" t="str">
        <f>Calc!AP219</f>
        <v>Out of range</v>
      </c>
      <c r="N219" s="158" t="e">
        <f>Calc!AQ219</f>
        <v>#VALUE!</v>
      </c>
      <c r="O219" s="158" t="str">
        <f>Calc!AW219</f>
        <v>Out of range</v>
      </c>
      <c r="P219" s="158">
        <f>Calc!AX219</f>
        <v>323.8312571221</v>
      </c>
      <c r="Q219" s="160" t="e">
        <f>Calc!BB219</f>
        <v>#VALUE!</v>
      </c>
      <c r="R219" s="160" t="e">
        <f>Calc!BC219</f>
        <v>#VALUE!</v>
      </c>
      <c r="S219" s="157">
        <f>Input!E219</f>
        <v>0</v>
      </c>
    </row>
    <row r="220" spans="1:19" x14ac:dyDescent="0.2">
      <c r="A220" s="1">
        <f>Input!A220</f>
        <v>8453</v>
      </c>
      <c r="B220" s="1" t="str">
        <f>Input!B220</f>
        <v>ETH-2_a 9,8-10,1dft S9</v>
      </c>
      <c r="C220" s="99">
        <f>Calc!O220*1000</f>
        <v>381.56339770505031</v>
      </c>
      <c r="D220" s="99">
        <f>Calc!P220*1000</f>
        <v>3.058565592553774E-2</v>
      </c>
      <c r="E220" s="99">
        <f>Calc!X220</f>
        <v>0.5693461429574197</v>
      </c>
      <c r="F220" s="99">
        <f>Calc!Y220</f>
        <v>1.4283872142776615E-3</v>
      </c>
      <c r="G220" s="99">
        <f>Calc!AN220</f>
        <v>1.3917847214065933</v>
      </c>
      <c r="H220" s="5">
        <f>Calc!AO220</f>
        <v>3.9503244354233986E-3</v>
      </c>
      <c r="I220" s="8">
        <f>Calc!AH220</f>
        <v>2846.3150408912152</v>
      </c>
      <c r="J220" s="8">
        <f>Calc!AI220</f>
        <v>10.779904980938376</v>
      </c>
      <c r="K220" s="77">
        <f>Calc!AJ220</f>
        <v>310.11769833620792</v>
      </c>
      <c r="L220" s="77">
        <f>Calc!AK220</f>
        <v>1.7450776536700663</v>
      </c>
      <c r="M220" s="99">
        <f>Calc!AP220</f>
        <v>410.2208</v>
      </c>
      <c r="N220" s="99">
        <f>Calc!AQ220</f>
        <v>12.0596</v>
      </c>
      <c r="O220" s="99">
        <f>Calc!AW220</f>
        <v>410.20069999999998</v>
      </c>
      <c r="P220" s="99">
        <f>Calc!AX220</f>
        <v>10.2687048253</v>
      </c>
      <c r="Q220" s="77">
        <f>Calc!BB220</f>
        <v>988.6121944675001</v>
      </c>
      <c r="R220" s="77">
        <f>Calc!BC220</f>
        <v>29.226273012818517</v>
      </c>
      <c r="S220" s="1">
        <f>Input!E220</f>
        <v>9.9499999999999993</v>
      </c>
    </row>
    <row r="221" spans="1:19" s="157" customFormat="1" x14ac:dyDescent="0.2">
      <c r="A221" s="157">
        <f>Input!A221</f>
        <v>8307</v>
      </c>
      <c r="B221" s="157" t="str">
        <f>Input!B221</f>
        <v>Hu1-13</v>
      </c>
      <c r="C221" s="158">
        <f>Calc!O221*1000</f>
        <v>13711.701186737106</v>
      </c>
      <c r="D221" s="158">
        <f>Calc!P221*1000</f>
        <v>2.4670933458097033</v>
      </c>
      <c r="E221" s="158">
        <f>Calc!X221</f>
        <v>0.87027999528704858</v>
      </c>
      <c r="F221" s="158">
        <f>Calc!Y221</f>
        <v>6.0324079634533892E-3</v>
      </c>
      <c r="G221" s="158">
        <f>Calc!AN221</f>
        <v>0.99697175111450365</v>
      </c>
      <c r="H221" s="158">
        <f>Calc!AO221</f>
        <v>3.4372646364614992E-3</v>
      </c>
      <c r="I221" s="159">
        <f>Calc!AH221</f>
        <v>47997.319573462672</v>
      </c>
      <c r="J221" s="159">
        <f>Calc!AI221</f>
        <v>371.47872706970139</v>
      </c>
      <c r="K221" s="160">
        <f>Calc!AJ221</f>
        <v>2.2498344413499627</v>
      </c>
      <c r="L221" s="160">
        <f>Calc!AK221</f>
        <v>2.1830699650179608</v>
      </c>
      <c r="M221" s="158">
        <f>Calc!AP221</f>
        <v>555.32640000000004</v>
      </c>
      <c r="N221" s="158" t="e">
        <f>Calc!AQ221</f>
        <v>#VALUE!</v>
      </c>
      <c r="O221" s="158">
        <f>Calc!AW221</f>
        <v>555.32470000000001</v>
      </c>
      <c r="P221" s="158">
        <f>Calc!AX221</f>
        <v>183.0854254699</v>
      </c>
      <c r="Q221" s="160">
        <f>Calc!BB221</f>
        <v>10.808910405248737</v>
      </c>
      <c r="R221" s="160">
        <f>Calc!BC221</f>
        <v>11.886307915780881</v>
      </c>
      <c r="S221" s="157">
        <f>Input!E221</f>
        <v>0</v>
      </c>
    </row>
    <row r="222" spans="1:19" x14ac:dyDescent="0.2">
      <c r="A222" s="1">
        <f>Input!A222</f>
        <v>8454</v>
      </c>
      <c r="B222" s="1" t="str">
        <f>Input!B222</f>
        <v xml:space="preserve">ETH-2_a 10,1-10,4 dft S10 </v>
      </c>
      <c r="C222" s="99">
        <f>Calc!O222*1000</f>
        <v>458.93066618178852</v>
      </c>
      <c r="D222" s="99">
        <f>Calc!P222*1000</f>
        <v>0.30408359048849587</v>
      </c>
      <c r="E222" s="99">
        <f>Calc!X222</f>
        <v>0.50768864711100059</v>
      </c>
      <c r="F222" s="99">
        <f>Calc!Y222</f>
        <v>1.3358343662132793E-3</v>
      </c>
      <c r="G222" s="99">
        <f>Calc!AN222</f>
        <v>1.4037276642532932</v>
      </c>
      <c r="H222" s="5">
        <f>Calc!AO222</f>
        <v>4.122112515630663E-3</v>
      </c>
      <c r="I222" s="8">
        <f>Calc!AH222</f>
        <v>3871.8666081311317</v>
      </c>
      <c r="J222" s="8">
        <f>Calc!AI222</f>
        <v>15.049331712007779</v>
      </c>
      <c r="K222" s="77">
        <f>Calc!AJ222</f>
        <v>317.44027120573224</v>
      </c>
      <c r="L222" s="77">
        <f>Calc!AK222</f>
        <v>1.2374478231377095</v>
      </c>
      <c r="M222" s="99">
        <f>Calc!AP222</f>
        <v>415.29169999999999</v>
      </c>
      <c r="N222" s="99">
        <f>Calc!AQ222</f>
        <v>10.673500000000001</v>
      </c>
      <c r="O222" s="99">
        <f>Calc!AW222</f>
        <v>415.27710000000002</v>
      </c>
      <c r="P222" s="99">
        <f>Calc!AX222</f>
        <v>10.878885377</v>
      </c>
      <c r="Q222" s="77">
        <f>Calc!BB222</f>
        <v>1026.5791561792832</v>
      </c>
      <c r="R222" s="77">
        <f>Calc!BC222</f>
        <v>31.816893511101821</v>
      </c>
      <c r="S222" s="1">
        <f>Input!E222</f>
        <v>10.25</v>
      </c>
    </row>
    <row r="223" spans="1:19" s="157" customFormat="1" x14ac:dyDescent="0.2">
      <c r="A223" s="157">
        <f>Input!A223</f>
        <v>8307</v>
      </c>
      <c r="B223" s="157" t="str">
        <f>Input!B223</f>
        <v>Hu1-13</v>
      </c>
      <c r="C223" s="158">
        <f>Calc!O223*1000</f>
        <v>13709.810042916884</v>
      </c>
      <c r="D223" s="158">
        <f>Calc!P223*1000</f>
        <v>1.7527487179523837</v>
      </c>
      <c r="E223" s="158">
        <f>Calc!X223</f>
        <v>0.87763738110127565</v>
      </c>
      <c r="F223" s="158">
        <f>Calc!Y223</f>
        <v>4.664044525248115E-3</v>
      </c>
      <c r="G223" s="158">
        <f>Calc!AN223</f>
        <v>1.0002031724732738</v>
      </c>
      <c r="H223" s="158">
        <f>Calc!AO223</f>
        <v>3.7366454315136562E-3</v>
      </c>
      <c r="I223" s="159">
        <f>Calc!AH223</f>
        <v>47742.630582051461</v>
      </c>
      <c r="J223" s="159">
        <f>Calc!AI223</f>
        <v>310.07904314608209</v>
      </c>
      <c r="K223" s="160">
        <f>Calc!AJ223</f>
        <v>2.0300672738791103</v>
      </c>
      <c r="L223" s="160">
        <f>Calc!AK223</f>
        <v>1.5125092944617649</v>
      </c>
      <c r="M223" s="158">
        <f>Calc!AP223</f>
        <v>646.49620000000004</v>
      </c>
      <c r="N223" s="158" t="e">
        <f>Calc!AQ223</f>
        <v>#VALUE!</v>
      </c>
      <c r="O223" s="158">
        <f>Calc!AW223</f>
        <v>646.49450000000002</v>
      </c>
      <c r="P223" s="158">
        <f>Calc!AX223</f>
        <v>289.2394262267</v>
      </c>
      <c r="Q223" s="160">
        <f>Calc!BB223</f>
        <v>12.6196653294007</v>
      </c>
      <c r="R223" s="160">
        <f>Calc!BC223</f>
        <v>13.95813951749316</v>
      </c>
      <c r="S223" s="157">
        <f>Input!E223</f>
        <v>0</v>
      </c>
    </row>
    <row r="224" spans="1:19" x14ac:dyDescent="0.2">
      <c r="A224" s="56"/>
      <c r="B224" s="56"/>
      <c r="C224" s="106"/>
      <c r="D224" s="106"/>
      <c r="E224" s="106"/>
      <c r="F224" s="106"/>
      <c r="G224" s="106"/>
      <c r="H224" s="106"/>
      <c r="I224" s="72"/>
      <c r="J224" s="72"/>
      <c r="K224" s="107"/>
      <c r="L224" s="107"/>
      <c r="M224" s="106"/>
      <c r="N224" s="106"/>
      <c r="O224" s="106"/>
      <c r="P224" s="106"/>
      <c r="Q224" s="107"/>
      <c r="R224" s="107"/>
      <c r="S224" s="56" t="s">
        <v>323</v>
      </c>
    </row>
    <row r="225" spans="1:19" s="157" customFormat="1" x14ac:dyDescent="0.2">
      <c r="A225" s="157">
        <f>Input!A225</f>
        <v>8307</v>
      </c>
      <c r="B225" s="157" t="str">
        <f>Input!B225</f>
        <v>Hu1-13</v>
      </c>
      <c r="C225" s="158">
        <f>Calc!O225*1000</f>
        <v>13708.120718992674</v>
      </c>
      <c r="D225" s="158">
        <f>Calc!P225*1000</f>
        <v>2.0706536648092633</v>
      </c>
      <c r="E225" s="158">
        <f>Calc!X225</f>
        <v>0.89510318179942028</v>
      </c>
      <c r="F225" s="158">
        <f>Calc!Y225</f>
        <v>9.6448802451337204E-3</v>
      </c>
      <c r="G225" s="158">
        <f>Calc!AN225</f>
        <v>0.99885743537028071</v>
      </c>
      <c r="H225" s="158">
        <f>Calc!AO225</f>
        <v>4.3583677774053078E-3</v>
      </c>
      <c r="I225" s="159">
        <f>Calc!AH225</f>
        <v>46742.304309285995</v>
      </c>
      <c r="J225" s="159">
        <f>Calc!AI225</f>
        <v>543.33804816723159</v>
      </c>
      <c r="K225" s="160">
        <f>Calc!AJ225</f>
        <v>-1.8976259497385239</v>
      </c>
      <c r="L225" s="160">
        <f>Calc!AK225</f>
        <v>2.2411022587514116</v>
      </c>
      <c r="M225" s="158" t="str">
        <f>Calc!AP225</f>
        <v>Out of range</v>
      </c>
      <c r="N225" s="158" t="e">
        <f>Calc!AQ225</f>
        <v>#VALUE!</v>
      </c>
      <c r="O225" s="158" t="str">
        <f>Calc!AW225</f>
        <v>Out of range</v>
      </c>
      <c r="P225" s="158">
        <f>Calc!AX225</f>
        <v>321.4398301754</v>
      </c>
      <c r="Q225" s="160" t="e">
        <f>Calc!BB225</f>
        <v>#VALUE!</v>
      </c>
      <c r="R225" s="160" t="e">
        <f>Calc!BC225</f>
        <v>#VALUE!</v>
      </c>
      <c r="S225" s="157">
        <f>Input!E225</f>
        <v>0</v>
      </c>
    </row>
    <row r="226" spans="1:19" x14ac:dyDescent="0.2">
      <c r="A226" s="1">
        <f>Input!A226</f>
        <v>8473</v>
      </c>
      <c r="B226" s="1" t="str">
        <f>Input!B226</f>
        <v>7H20-319</v>
      </c>
      <c r="C226" s="99">
        <f>Calc!O226*1000</f>
        <v>741.07332590012413</v>
      </c>
      <c r="D226" s="99">
        <f>Calc!P226*1000</f>
        <v>7.0864350006403912E-2</v>
      </c>
      <c r="E226" s="99">
        <f>Calc!X226</f>
        <v>0.34611316626345179</v>
      </c>
      <c r="F226" s="99">
        <f>Calc!Y226</f>
        <v>1.0290642824688258E-3</v>
      </c>
      <c r="G226" s="99">
        <f>Calc!AN226</f>
        <v>1.5047902367233432</v>
      </c>
      <c r="H226" s="5">
        <f>Calc!AO226</f>
        <v>4.0474702967793815E-3</v>
      </c>
      <c r="I226" s="8">
        <f>Calc!AH226</f>
        <v>9828.0572965542069</v>
      </c>
      <c r="J226" s="8">
        <f>Calc!AI226</f>
        <v>39.392491214876237</v>
      </c>
      <c r="K226" s="77">
        <f>Calc!AJ226</f>
        <v>776.66768886294267</v>
      </c>
      <c r="L226" s="77">
        <f>Calc!AK226</f>
        <v>2.1694870307959659</v>
      </c>
      <c r="M226" s="99">
        <f>Calc!AP226</f>
        <v>164.40719999999999</v>
      </c>
      <c r="N226" s="99">
        <f>Calc!AQ226</f>
        <v>1.0515000000000001</v>
      </c>
      <c r="O226" s="99">
        <f>Calc!AW226</f>
        <v>164.4016</v>
      </c>
      <c r="P226" s="99">
        <f>Calc!AX226</f>
        <v>0.98756827680000003</v>
      </c>
      <c r="Q226" s="77">
        <f>Calc!BB226</f>
        <v>1236.0311205056744</v>
      </c>
      <c r="R226" s="77">
        <f>Calc!BC226</f>
        <v>4.8808793589782491</v>
      </c>
      <c r="S226" s="1">
        <f>Input!E226</f>
        <v>319</v>
      </c>
    </row>
    <row r="227" spans="1:19" s="157" customFormat="1" x14ac:dyDescent="0.2">
      <c r="A227" s="157">
        <f>Input!A227</f>
        <v>8307</v>
      </c>
      <c r="B227" s="157" t="str">
        <f>Input!B227</f>
        <v>Hu1-13</v>
      </c>
      <c r="C227" s="158">
        <f>Calc!O227*1000</f>
        <v>13711.365803300787</v>
      </c>
      <c r="D227" s="158">
        <f>Calc!P227*1000</f>
        <v>2.9422028893906282</v>
      </c>
      <c r="E227" s="158">
        <f>Calc!X227</f>
        <v>0.88708570496969175</v>
      </c>
      <c r="F227" s="158">
        <f>Calc!Y227</f>
        <v>7.7055724445127607E-3</v>
      </c>
      <c r="G227" s="158">
        <f>Calc!AN227</f>
        <v>0.99767723858834023</v>
      </c>
      <c r="H227" s="158">
        <f>Calc!AO227</f>
        <v>3.6839482363718035E-3</v>
      </c>
      <c r="I227" s="159">
        <f>Calc!AH227</f>
        <v>47120.185672687483</v>
      </c>
      <c r="J227" s="159">
        <f>Calc!AI227</f>
        <v>444.63599074408131</v>
      </c>
      <c r="K227" s="160">
        <f>Calc!AJ227</f>
        <v>-1.7596413314154846</v>
      </c>
      <c r="L227" s="160">
        <f>Calc!AK227</f>
        <v>3.0968864941807821</v>
      </c>
      <c r="M227" s="158" t="str">
        <f>Calc!AP227</f>
        <v>Out of range</v>
      </c>
      <c r="N227" s="158" t="e">
        <f>Calc!AQ227</f>
        <v>#VALUE!</v>
      </c>
      <c r="O227" s="158" t="str">
        <f>Calc!AW227</f>
        <v>Out of range</v>
      </c>
      <c r="P227" s="158">
        <f>Calc!AX227</f>
        <v>307.25264564960003</v>
      </c>
      <c r="Q227" s="160" t="e">
        <f>Calc!BB227</f>
        <v>#VALUE!</v>
      </c>
      <c r="R227" s="160" t="e">
        <f>Calc!BC227</f>
        <v>#VALUE!</v>
      </c>
      <c r="S227" s="157">
        <f>Input!E227</f>
        <v>0</v>
      </c>
    </row>
    <row r="228" spans="1:19" x14ac:dyDescent="0.2">
      <c r="A228" s="1">
        <f>Input!A228</f>
        <v>8474</v>
      </c>
      <c r="B228" s="1" t="str">
        <f>Input!B228</f>
        <v>7H20-335</v>
      </c>
      <c r="C228" s="99">
        <f>Calc!O228*1000</f>
        <v>834.82168782621943</v>
      </c>
      <c r="D228" s="99">
        <f>Calc!P228*1000</f>
        <v>8.0514410578727422E-2</v>
      </c>
      <c r="E228" s="99">
        <f>Calc!X228</f>
        <v>0.2509848544117747</v>
      </c>
      <c r="F228" s="99">
        <f>Calc!Y228</f>
        <v>8.4575566159192286E-4</v>
      </c>
      <c r="G228" s="99">
        <f>Calc!AN228</f>
        <v>1.5058755829455208</v>
      </c>
      <c r="H228" s="5">
        <f>Calc!AO228</f>
        <v>4.8089143594146197E-3</v>
      </c>
      <c r="I228" s="8">
        <f>Calc!AH228</f>
        <v>15264.832236666878</v>
      </c>
      <c r="J228" s="8">
        <f>Calc!AI228</f>
        <v>70.852372266932065</v>
      </c>
      <c r="K228" s="77">
        <f>Calc!AJ228</f>
        <v>779.16679841312782</v>
      </c>
      <c r="L228" s="77">
        <f>Calc!AK228</f>
        <v>1.9557233790558339</v>
      </c>
      <c r="M228" s="99">
        <f>Calc!AP228</f>
        <v>164.13220000000001</v>
      </c>
      <c r="N228" s="99">
        <f>Calc!AQ228</f>
        <v>1.1198999999999999</v>
      </c>
      <c r="O228" s="99">
        <f>Calc!AW228</f>
        <v>164.12860000000001</v>
      </c>
      <c r="P228" s="99">
        <f>Calc!AX228</f>
        <v>1.1115612112</v>
      </c>
      <c r="Q228" s="77">
        <f>Calc!BB228</f>
        <v>1239.0519426102421</v>
      </c>
      <c r="R228" s="77">
        <f>Calc!BC228</f>
        <v>4.9824495078163373</v>
      </c>
      <c r="S228" s="1">
        <f>Input!E228</f>
        <v>335</v>
      </c>
    </row>
    <row r="229" spans="1:19" s="157" customFormat="1" x14ac:dyDescent="0.2">
      <c r="A229" s="157">
        <f>Input!A229</f>
        <v>8307</v>
      </c>
      <c r="B229" s="157" t="str">
        <f>Input!B229</f>
        <v>Hu1-13</v>
      </c>
      <c r="C229" s="158">
        <f>Calc!O229*1000</f>
        <v>13711.882811202111</v>
      </c>
      <c r="D229" s="158">
        <f>Calc!P229*1000</f>
        <v>3.1205485708097336</v>
      </c>
      <c r="E229" s="158">
        <f>Calc!X229</f>
        <v>0.89697245189792008</v>
      </c>
      <c r="F229" s="158">
        <f>Calc!Y229</f>
        <v>8.8692891544367731E-3</v>
      </c>
      <c r="G229" s="158">
        <f>Calc!AN229</f>
        <v>0.99705652823144209</v>
      </c>
      <c r="H229" s="158">
        <f>Calc!AO229</f>
        <v>3.7104846117281803E-3</v>
      </c>
      <c r="I229" s="159">
        <f>Calc!AH229</f>
        <v>46573.573468217524</v>
      </c>
      <c r="J229" s="159">
        <f>Calc!AI229</f>
        <v>491.94221795299626</v>
      </c>
      <c r="K229" s="160">
        <f>Calc!AJ229</f>
        <v>-1.9258243706891109</v>
      </c>
      <c r="L229" s="160">
        <f>Calc!AK229</f>
        <v>2.6248265211763866</v>
      </c>
      <c r="M229" s="158">
        <f>Calc!AP229</f>
        <v>951.26250000000005</v>
      </c>
      <c r="N229" s="158" t="e">
        <f>Calc!AQ229</f>
        <v>#VALUE!</v>
      </c>
      <c r="O229" s="158">
        <f>Calc!AW229</f>
        <v>951.26070000000004</v>
      </c>
      <c r="P229" s="158">
        <f>Calc!AX229</f>
        <v>320.0970019156</v>
      </c>
      <c r="Q229" s="160">
        <f>Calc!BB229</f>
        <v>-28.329459558012466</v>
      </c>
      <c r="R229" s="160">
        <f>Calc!BC229</f>
        <v>46.343837486928415</v>
      </c>
      <c r="S229" s="157">
        <f>Input!E229</f>
        <v>0</v>
      </c>
    </row>
    <row r="230" spans="1:19" x14ac:dyDescent="0.2">
      <c r="A230" s="1">
        <f>Input!A230</f>
        <v>8475</v>
      </c>
      <c r="B230" s="1" t="str">
        <f>Input!B230</f>
        <v>7H20-352</v>
      </c>
      <c r="C230" s="99">
        <f>Calc!O230*1000</f>
        <v>855.38932505656419</v>
      </c>
      <c r="D230" s="99">
        <f>Calc!P230*1000</f>
        <v>0.10105941473688627</v>
      </c>
      <c r="E230" s="99">
        <f>Calc!X230</f>
        <v>0.55179717879761569</v>
      </c>
      <c r="F230" s="99">
        <f>Calc!Y230</f>
        <v>1.213015154118321E-3</v>
      </c>
      <c r="G230" s="99">
        <f>Calc!AN230</f>
        <v>1.4810096744520611</v>
      </c>
      <c r="H230" s="5">
        <f>Calc!AO230</f>
        <v>4.5855438554321167E-3</v>
      </c>
      <c r="I230" s="8">
        <f>Calc!AH230</f>
        <v>7014.787368972241</v>
      </c>
      <c r="J230" s="8">
        <f>Calc!AI230</f>
        <v>26.624042074826697</v>
      </c>
      <c r="K230" s="77">
        <f>Calc!AJ230</f>
        <v>757.24535388218374</v>
      </c>
      <c r="L230" s="77">
        <f>Calc!AK230</f>
        <v>2.9638944800377987</v>
      </c>
      <c r="M230" s="99">
        <f>Calc!AP230</f>
        <v>163.16149999999999</v>
      </c>
      <c r="N230" s="99">
        <f>Calc!AQ230</f>
        <v>1.1919</v>
      </c>
      <c r="O230" s="99">
        <f>Calc!AW230</f>
        <v>163.15360000000001</v>
      </c>
      <c r="P230" s="99">
        <f>Calc!AX230</f>
        <v>1.1630274776</v>
      </c>
      <c r="Q230" s="77">
        <f>Calc!BB230</f>
        <v>1200.87811906651</v>
      </c>
      <c r="R230" s="77">
        <f>Calc!BC230</f>
        <v>6.1379514831167272</v>
      </c>
      <c r="S230" s="1">
        <f>Input!E230</f>
        <v>352</v>
      </c>
    </row>
    <row r="231" spans="1:19" s="157" customFormat="1" x14ac:dyDescent="0.2">
      <c r="A231" s="157">
        <f>Input!A231</f>
        <v>8307</v>
      </c>
      <c r="B231" s="157" t="str">
        <f>Input!B231</f>
        <v>Hu1-13</v>
      </c>
      <c r="C231" s="158">
        <f>Calc!O231*1000</f>
        <v>13711.730497023233</v>
      </c>
      <c r="D231" s="158">
        <f>Calc!P231*1000</f>
        <v>2.5476726260536759</v>
      </c>
      <c r="E231" s="158">
        <f>Calc!X231</f>
        <v>0.9043438600040421</v>
      </c>
      <c r="F231" s="158">
        <f>Calc!Y231</f>
        <v>1.4470760333206408E-2</v>
      </c>
      <c r="G231" s="158">
        <f>Calc!AN231</f>
        <v>1.0028075001434462</v>
      </c>
      <c r="H231" s="158">
        <f>Calc!AO231</f>
        <v>4.1429433179700848E-3</v>
      </c>
      <c r="I231" s="159">
        <f>Calc!AH231</f>
        <v>46459.875326464207</v>
      </c>
      <c r="J231" s="159">
        <f>Calc!AI231</f>
        <v>767.75280885137795</v>
      </c>
      <c r="K231" s="160">
        <f>Calc!AJ231</f>
        <v>2.9589991352834133</v>
      </c>
      <c r="L231" s="160">
        <f>Calc!AK231</f>
        <v>5.1212856091385515</v>
      </c>
      <c r="M231" s="158">
        <f>Calc!AP231</f>
        <v>715.5385</v>
      </c>
      <c r="N231" s="158" t="e">
        <f>Calc!AQ231</f>
        <v>#VALUE!</v>
      </c>
      <c r="O231" s="158">
        <f>Calc!AW231</f>
        <v>715.53679999999997</v>
      </c>
      <c r="P231" s="158">
        <f>Calc!AX231</f>
        <v>297.40352934459997</v>
      </c>
      <c r="Q231" s="160">
        <f>Calc!BB231</f>
        <v>22.357743782749647</v>
      </c>
      <c r="R231" s="160">
        <f>Calc!BC231</f>
        <v>43.017716929866936</v>
      </c>
      <c r="S231" s="157">
        <f>Input!E231</f>
        <v>0</v>
      </c>
    </row>
    <row r="232" spans="1:19" x14ac:dyDescent="0.2">
      <c r="A232" s="1">
        <f>Input!A232</f>
        <v>8476</v>
      </c>
      <c r="B232" s="1" t="str">
        <f>Input!B232</f>
        <v>7H20-371</v>
      </c>
      <c r="C232" s="99">
        <f>Calc!O232*1000</f>
        <v>672.56722069437046</v>
      </c>
      <c r="D232" s="99">
        <f>Calc!P232*1000</f>
        <v>8.0258325101960251E-2</v>
      </c>
      <c r="E232" s="99">
        <f>Calc!X232</f>
        <v>0.41500464028648981</v>
      </c>
      <c r="F232" s="99">
        <f>Calc!Y232</f>
        <v>1.2846190490803816E-3</v>
      </c>
      <c r="G232" s="99">
        <f>Calc!AN232</f>
        <v>1.479883200925282</v>
      </c>
      <c r="H232" s="5">
        <f>Calc!AO232</f>
        <v>4.5429714995043951E-3</v>
      </c>
      <c r="I232" s="8">
        <f>Calc!AH232</f>
        <v>7344.1331853458396</v>
      </c>
      <c r="J232" s="8">
        <f>Calc!AI232</f>
        <v>32.004958451091888</v>
      </c>
      <c r="K232" s="77">
        <f>Calc!AJ232</f>
        <v>738.9258368479143</v>
      </c>
      <c r="L232" s="77">
        <f>Calc!AK232</f>
        <v>2.9408044181379616</v>
      </c>
      <c r="M232" s="99">
        <f>Calc!AP232</f>
        <v>166.78190000000001</v>
      </c>
      <c r="N232" s="99">
        <f>Calc!AQ232</f>
        <v>1.2062999999999999</v>
      </c>
      <c r="O232" s="99">
        <f>Calc!AW232</f>
        <v>166.77440000000001</v>
      </c>
      <c r="P232" s="99">
        <f>Calc!AX232</f>
        <v>1.2149178962</v>
      </c>
      <c r="Q232" s="77">
        <f>Calc!BB232</f>
        <v>1183.8795117488758</v>
      </c>
      <c r="R232" s="77">
        <f>Calc!BC232</f>
        <v>6.2229230716543738</v>
      </c>
      <c r="S232" s="1">
        <f>Input!E232</f>
        <v>371</v>
      </c>
    </row>
    <row r="233" spans="1:19" s="157" customFormat="1" x14ac:dyDescent="0.2">
      <c r="A233" s="157">
        <f>Input!A233</f>
        <v>8307</v>
      </c>
      <c r="B233" s="157" t="str">
        <f>Input!B233</f>
        <v>Hu1-13</v>
      </c>
      <c r="C233" s="158">
        <f>Calc!O233*1000</f>
        <v>13715.328046731918</v>
      </c>
      <c r="D233" s="158">
        <f>Calc!P233*1000</f>
        <v>2.5006785720115001</v>
      </c>
      <c r="E233" s="158">
        <f>Calc!X233</f>
        <v>0.88969220110420932</v>
      </c>
      <c r="F233" s="158">
        <f>Calc!Y233</f>
        <v>1.0795770414439222E-2</v>
      </c>
      <c r="G233" s="158">
        <f>Calc!AN233</f>
        <v>1.0014732851134771</v>
      </c>
      <c r="H233" s="158">
        <f>Calc!AO233</f>
        <v>4.26062059460854E-3</v>
      </c>
      <c r="I233" s="159">
        <f>Calc!AH233</f>
        <v>47174.529458680729</v>
      </c>
      <c r="J233" s="159">
        <f>Calc!AI233</f>
        <v>606.53112661253601</v>
      </c>
      <c r="K233" s="160">
        <f>Calc!AJ233</f>
        <v>5.4802163556506578</v>
      </c>
      <c r="L233" s="160">
        <f>Calc!AK233</f>
        <v>3.7672678300305087</v>
      </c>
      <c r="M233" s="158">
        <f>Calc!AP233</f>
        <v>554.779</v>
      </c>
      <c r="N233" s="158" t="e">
        <f>Calc!AQ233</f>
        <v>#VALUE!</v>
      </c>
      <c r="O233" s="158">
        <f>Calc!AW233</f>
        <v>554.77729999999997</v>
      </c>
      <c r="P233" s="158">
        <f>Calc!AX233</f>
        <v>219.35191341780001</v>
      </c>
      <c r="Q233" s="160">
        <f>Calc!BB233</f>
        <v>26.287976415305739</v>
      </c>
      <c r="R233" s="160">
        <f>Calc!BC233</f>
        <v>24.334546087079939</v>
      </c>
      <c r="S233" s="157">
        <f>Input!E233</f>
        <v>0</v>
      </c>
    </row>
    <row r="234" spans="1:19" x14ac:dyDescent="0.2">
      <c r="A234" s="1">
        <f>Input!A234</f>
        <v>8455</v>
      </c>
      <c r="B234" s="1" t="str">
        <f>Input!B234</f>
        <v>7H20-1</v>
      </c>
      <c r="C234" s="99">
        <f>Calc!O234*1000</f>
        <v>482.18585999357043</v>
      </c>
      <c r="D234" s="99">
        <f>Calc!P234*1000</f>
        <v>0.40299913754273903</v>
      </c>
      <c r="E234" s="99">
        <f>Calc!X234</f>
        <v>4.8107616307229577</v>
      </c>
      <c r="F234" s="99">
        <f>Calc!Y234</f>
        <v>1.5960054076158484E-2</v>
      </c>
      <c r="G234" s="99">
        <f>Calc!AN234</f>
        <v>1.4007853957600012</v>
      </c>
      <c r="H234" s="5">
        <f>Calc!AO234</f>
        <v>4.9650440668630551E-3</v>
      </c>
      <c r="I234" s="8">
        <f>Calc!AH234</f>
        <v>429.2016757011985</v>
      </c>
      <c r="J234" s="8">
        <f>Calc!AI234</f>
        <v>2.0526006657306413</v>
      </c>
      <c r="K234" s="77">
        <f>Calc!AJ234</f>
        <v>838.92418551756907</v>
      </c>
      <c r="L234" s="77">
        <f>Calc!AK234</f>
        <v>3.7512237117639113</v>
      </c>
      <c r="M234" s="99">
        <f>Calc!AP234</f>
        <v>133.99340000000001</v>
      </c>
      <c r="N234" s="99">
        <f>Calc!AQ234</f>
        <v>0.98799999999999999</v>
      </c>
      <c r="O234" s="99">
        <f>Calc!AW234</f>
        <v>133.8732</v>
      </c>
      <c r="P234" s="99">
        <f>Calc!AX234</f>
        <v>1.0327097694</v>
      </c>
      <c r="Q234" s="77">
        <f>Calc!BB234</f>
        <v>1224.7428280251431</v>
      </c>
      <c r="R234" s="77">
        <f>Calc!BC234</f>
        <v>6.5398428797348105</v>
      </c>
      <c r="S234" s="1">
        <f>Input!E234</f>
        <v>1</v>
      </c>
    </row>
    <row r="235" spans="1:19" s="157" customFormat="1" x14ac:dyDescent="0.2">
      <c r="A235" s="157">
        <f>Input!A235</f>
        <v>8307</v>
      </c>
      <c r="B235" s="157" t="str">
        <f>Input!B235</f>
        <v>Hu1-13</v>
      </c>
      <c r="C235" s="158">
        <f>Calc!O235*1000</f>
        <v>13713.799681773366</v>
      </c>
      <c r="D235" s="158">
        <f>Calc!P235*1000</f>
        <v>1.5789426740489274</v>
      </c>
      <c r="E235" s="158">
        <f>Calc!X235</f>
        <v>0.89465487290613854</v>
      </c>
      <c r="F235" s="158">
        <f>Calc!Y235</f>
        <v>3.7677135306151172E-3</v>
      </c>
      <c r="G235" s="158">
        <f>Calc!AN235</f>
        <v>0.99938981431711282</v>
      </c>
      <c r="H235" s="158">
        <f>Calc!AO235</f>
        <v>3.9664320786174448E-3</v>
      </c>
      <c r="I235" s="159">
        <f>Calc!AH235</f>
        <v>46810.036609773248</v>
      </c>
      <c r="J235" s="159">
        <f>Calc!AI235</f>
        <v>270.82790247601196</v>
      </c>
      <c r="K235" s="160">
        <f>Calc!AJ235</f>
        <v>-0.33770630532969914</v>
      </c>
      <c r="L235" s="160">
        <f>Calc!AK235</f>
        <v>1.5359298376355841</v>
      </c>
      <c r="M235" s="158">
        <f>Calc!AP235</f>
        <v>983.44320000000005</v>
      </c>
      <c r="N235" s="158" t="e">
        <f>Calc!AQ235</f>
        <v>#VALUE!</v>
      </c>
      <c r="O235" s="158">
        <f>Calc!AW235</f>
        <v>983.44150000000002</v>
      </c>
      <c r="P235" s="158">
        <f>Calc!AX235</f>
        <v>328.82292117600002</v>
      </c>
      <c r="Q235" s="160">
        <f>Calc!BB235</f>
        <v>-5.4407778135489435</v>
      </c>
      <c r="R235" s="160">
        <f>Calc!BC235</f>
        <v>25.256650269896539</v>
      </c>
      <c r="S235" s="157">
        <f>Input!E235</f>
        <v>0</v>
      </c>
    </row>
    <row r="236" spans="1:19" x14ac:dyDescent="0.2">
      <c r="A236" s="56"/>
      <c r="B236" s="56"/>
      <c r="C236" s="106"/>
      <c r="D236" s="106"/>
      <c r="E236" s="106"/>
      <c r="F236" s="106"/>
      <c r="G236" s="106"/>
      <c r="H236" s="106"/>
      <c r="I236" s="72"/>
      <c r="J236" s="72"/>
      <c r="K236" s="107"/>
      <c r="L236" s="107"/>
      <c r="M236" s="106"/>
      <c r="N236" s="106"/>
      <c r="O236" s="106"/>
      <c r="P236" s="106"/>
      <c r="Q236" s="107"/>
      <c r="R236" s="107"/>
      <c r="S236" s="56"/>
    </row>
    <row r="237" spans="1:19" s="157" customFormat="1" x14ac:dyDescent="0.2">
      <c r="A237" s="157">
        <f>Input!A237</f>
        <v>8307</v>
      </c>
      <c r="B237" s="157" t="str">
        <f>Input!B237</f>
        <v>Hu1-13</v>
      </c>
      <c r="C237" s="158">
        <f>Calc!O237*1000</f>
        <v>13716.574841951857</v>
      </c>
      <c r="D237" s="158">
        <f>Calc!P237*1000</f>
        <v>2.4317753681611167</v>
      </c>
      <c r="E237" s="158">
        <f>Calc!X237</f>
        <v>0.89079711243332227</v>
      </c>
      <c r="F237" s="158">
        <f>Calc!Y237</f>
        <v>7.9034444562739777E-3</v>
      </c>
      <c r="G237" s="158">
        <f>Calc!AN237</f>
        <v>0.99978167308051991</v>
      </c>
      <c r="H237" s="158">
        <f>Calc!AO237</f>
        <v>3.2540281286913826E-3</v>
      </c>
      <c r="I237" s="159">
        <f>Calc!AH237</f>
        <v>47040.707031328187</v>
      </c>
      <c r="J237" s="159">
        <f>Calc!AI237</f>
        <v>444.47893433118384</v>
      </c>
      <c r="K237" s="160">
        <f>Calc!AJ237</f>
        <v>-9.0456290771867565E-2</v>
      </c>
      <c r="L237" s="160">
        <f>Calc!AK237</f>
        <v>2.1340871708105169</v>
      </c>
      <c r="M237" s="158" t="str">
        <f>Calc!AP237</f>
        <v>Out of range</v>
      </c>
      <c r="N237" s="158" t="e">
        <f>Calc!AQ237</f>
        <v>#VALUE!</v>
      </c>
      <c r="O237" s="158" t="str">
        <f>Calc!AW237</f>
        <v>Out of range</v>
      </c>
      <c r="P237" s="158">
        <f>Calc!AX237</f>
        <v>343.04887086669999</v>
      </c>
      <c r="Q237" s="160" t="e">
        <f>Calc!BB237</f>
        <v>#VALUE!</v>
      </c>
      <c r="R237" s="160" t="e">
        <f>Calc!BC237</f>
        <v>#VALUE!</v>
      </c>
      <c r="S237" s="157">
        <f>Input!E237</f>
        <v>0</v>
      </c>
    </row>
    <row r="238" spans="1:19" x14ac:dyDescent="0.2">
      <c r="A238" s="1">
        <f>Input!A238</f>
        <v>8456</v>
      </c>
      <c r="B238" s="1" t="str">
        <f>Input!B238</f>
        <v>7H20-8</v>
      </c>
      <c r="C238" s="99">
        <f>Calc!O238*1000</f>
        <v>528.85721736036771</v>
      </c>
      <c r="D238" s="99">
        <f>Calc!P238*1000</f>
        <v>5.4426140820554456E-2</v>
      </c>
      <c r="E238" s="99">
        <f>Calc!X238</f>
        <v>38.107206436025628</v>
      </c>
      <c r="F238" s="99">
        <f>Calc!Y238</f>
        <v>0.11772626196606226</v>
      </c>
      <c r="G238" s="99">
        <f>Calc!AN238</f>
        <v>1.4829423841618259</v>
      </c>
      <c r="H238" s="5">
        <f>Calc!AO238</f>
        <v>5.0911747595277302E-3</v>
      </c>
      <c r="I238" s="8">
        <f>Calc!AH238</f>
        <v>63.015470388519368</v>
      </c>
      <c r="J238" s="8">
        <f>Calc!AI238</f>
        <v>0.29096518808706934</v>
      </c>
      <c r="K238" s="77">
        <f>Calc!AJ238</f>
        <v>826.94366684522549</v>
      </c>
      <c r="L238" s="77">
        <f>Calc!AK238</f>
        <v>3.2389903443202375</v>
      </c>
      <c r="M238" s="99">
        <f>Calc!AP238</f>
        <v>150.52420000000001</v>
      </c>
      <c r="N238" s="99">
        <f>Calc!AQ238</f>
        <v>1.1727000000000001</v>
      </c>
      <c r="O238" s="99">
        <f>Calc!AW238</f>
        <v>149.6678</v>
      </c>
      <c r="P238" s="99">
        <f>Calc!AX238</f>
        <v>1.0921731415</v>
      </c>
      <c r="Q238" s="77">
        <f>Calc!BB238</f>
        <v>1262.3655726418069</v>
      </c>
      <c r="R238" s="77">
        <f>Calc!BC238</f>
        <v>6.2953800861623472</v>
      </c>
      <c r="S238" s="1">
        <f>Input!E238</f>
        <v>8</v>
      </c>
    </row>
    <row r="239" spans="1:19" s="157" customFormat="1" x14ac:dyDescent="0.2">
      <c r="A239" s="157">
        <f>Input!A239</f>
        <v>8307</v>
      </c>
      <c r="B239" s="157" t="str">
        <f>Input!B239</f>
        <v>Hu1-13</v>
      </c>
      <c r="C239" s="158">
        <f>Calc!O239*1000</f>
        <v>13708.627686277241</v>
      </c>
      <c r="D239" s="158">
        <f>Calc!P239*1000</f>
        <v>2.9821733721447785</v>
      </c>
      <c r="E239" s="158">
        <f>Calc!X239</f>
        <v>0.90307743749003755</v>
      </c>
      <c r="F239" s="158">
        <f>Calc!Y239</f>
        <v>6.4590429310659612E-3</v>
      </c>
      <c r="G239" s="158">
        <f>Calc!AN239</f>
        <v>1.0043201585531731</v>
      </c>
      <c r="H239" s="158">
        <f>Calc!AO239</f>
        <v>3.1085201501985719E-3</v>
      </c>
      <c r="I239" s="159">
        <f>Calc!AH239</f>
        <v>46584.663387720269</v>
      </c>
      <c r="J239" s="159">
        <f>Calc!AI239</f>
        <v>362.90444710295327</v>
      </c>
      <c r="K239" s="160">
        <f>Calc!AJ239</f>
        <v>-1.7314050948862292</v>
      </c>
      <c r="L239" s="160">
        <f>Calc!AK239</f>
        <v>3.1269961895301135</v>
      </c>
      <c r="M239" s="158" t="str">
        <f>Calc!AP239</f>
        <v>Out of range</v>
      </c>
      <c r="N239" s="158" t="e">
        <f>Calc!AQ239</f>
        <v>#VALUE!</v>
      </c>
      <c r="O239" s="158" t="str">
        <f>Calc!AW239</f>
        <v>Out of range</v>
      </c>
      <c r="P239" s="158">
        <f>Calc!AX239</f>
        <v>216.21579475479999</v>
      </c>
      <c r="Q239" s="160" t="e">
        <f>Calc!BB239</f>
        <v>#VALUE!</v>
      </c>
      <c r="R239" s="160" t="e">
        <f>Calc!BC239</f>
        <v>#VALUE!</v>
      </c>
      <c r="S239" s="157">
        <f>Input!E239</f>
        <v>0</v>
      </c>
    </row>
    <row r="240" spans="1:19" x14ac:dyDescent="0.2">
      <c r="A240" s="1">
        <f>Input!A240</f>
        <v>8457</v>
      </c>
      <c r="B240" s="1" t="str">
        <f>Input!B240</f>
        <v>7H20-15</v>
      </c>
      <c r="C240" s="99">
        <f>Calc!O240*1000</f>
        <v>512.19079323909523</v>
      </c>
      <c r="D240" s="99">
        <f>Calc!P240*1000</f>
        <v>4.4542066895428369E-2</v>
      </c>
      <c r="E240" s="99">
        <f>Calc!X240</f>
        <v>21.828247029056804</v>
      </c>
      <c r="F240" s="99">
        <f>Calc!Y240</f>
        <v>8.4824294468713188E-2</v>
      </c>
      <c r="G240" s="99">
        <f>Calc!AN240</f>
        <v>1.5001715111458278</v>
      </c>
      <c r="H240" s="5">
        <f>Calc!AO240</f>
        <v>6.6913408416324179E-3</v>
      </c>
      <c r="I240" s="8">
        <f>Calc!AH240</f>
        <v>107.85397311270086</v>
      </c>
      <c r="J240" s="8">
        <f>Calc!AI240</f>
        <v>0.6379666020483149</v>
      </c>
      <c r="K240" s="77">
        <f>Calc!AJ240</f>
        <v>839.62148709957398</v>
      </c>
      <c r="L240" s="77">
        <f>Calc!AK240</f>
        <v>4.2041723913650957</v>
      </c>
      <c r="M240" s="99">
        <f>Calc!AP240</f>
        <v>151.66</v>
      </c>
      <c r="N240" s="99">
        <f>Calc!AQ240</f>
        <v>1.4426000000000001</v>
      </c>
      <c r="O240" s="99">
        <f>Calc!AW240</f>
        <v>151.15960000000001</v>
      </c>
      <c r="P240" s="99">
        <f>Calc!AX240</f>
        <v>1.3999578132999999</v>
      </c>
      <c r="Q240" s="77">
        <f>Calc!BB240</f>
        <v>1287.1343049038283</v>
      </c>
      <c r="R240" s="77">
        <f>Calc!BC240</f>
        <v>8.2142736723388907</v>
      </c>
      <c r="S240" s="1">
        <f>Input!E240</f>
        <v>15</v>
      </c>
    </row>
    <row r="241" spans="1:19" s="157" customFormat="1" x14ac:dyDescent="0.2">
      <c r="A241" s="157">
        <f>Input!A241</f>
        <v>8307</v>
      </c>
      <c r="B241" s="157" t="str">
        <f>Input!B241</f>
        <v>Hu1-13</v>
      </c>
      <c r="C241" s="158">
        <f>Calc!O241*1000</f>
        <v>13711.344650916652</v>
      </c>
      <c r="D241" s="158">
        <f>Calc!P241*1000</f>
        <v>2.7908005527576223</v>
      </c>
      <c r="E241" s="158">
        <f>Calc!X241</f>
        <v>0.89551594431314929</v>
      </c>
      <c r="F241" s="158">
        <f>Calc!Y241</f>
        <v>6.2010972280152239E-3</v>
      </c>
      <c r="G241" s="158">
        <f>Calc!AN241</f>
        <v>1.0011237997146234</v>
      </c>
      <c r="H241" s="158">
        <f>Calc!AO241</f>
        <v>3.4271257193615443E-3</v>
      </c>
      <c r="I241" s="159">
        <f>Calc!AH241</f>
        <v>46837.780073390211</v>
      </c>
      <c r="J241" s="159">
        <f>Calc!AI241</f>
        <v>361.67626015866927</v>
      </c>
      <c r="K241" s="160">
        <f>Calc!AJ241</f>
        <v>1.7120445827039088</v>
      </c>
      <c r="L241" s="160">
        <f>Calc!AK241</f>
        <v>2.2988058265170577</v>
      </c>
      <c r="M241" s="158">
        <f>Calc!AP241</f>
        <v>723.40269999999998</v>
      </c>
      <c r="N241" s="158" t="e">
        <f>Calc!AQ241</f>
        <v>#VALUE!</v>
      </c>
      <c r="O241" s="158">
        <f>Calc!AW241</f>
        <v>723.40099999999995</v>
      </c>
      <c r="P241" s="158">
        <f>Calc!AX241</f>
        <v>319.81762927969999</v>
      </c>
      <c r="Q241" s="160">
        <f>Calc!BB241</f>
        <v>13.226687448830777</v>
      </c>
      <c r="R241" s="160">
        <f>Calc!BC241</f>
        <v>21.409050919777862</v>
      </c>
      <c r="S241" s="157">
        <f>Input!E241</f>
        <v>0</v>
      </c>
    </row>
    <row r="242" spans="1:19" x14ac:dyDescent="0.2">
      <c r="A242" s="1">
        <f>Input!A242</f>
        <v>8458</v>
      </c>
      <c r="B242" s="1" t="str">
        <f>Input!B242</f>
        <v>7H20-30</v>
      </c>
      <c r="C242" s="99">
        <f>Calc!O242*1000</f>
        <v>530.2256942391067</v>
      </c>
      <c r="D242" s="99">
        <f>Calc!P242*1000</f>
        <v>6.1478386411704548E-2</v>
      </c>
      <c r="E242" s="99">
        <f>Calc!X242</f>
        <v>0.75437001226291833</v>
      </c>
      <c r="F242" s="99">
        <f>Calc!Y242</f>
        <v>2.4404358128310676E-3</v>
      </c>
      <c r="G242" s="99">
        <f>Calc!AN242</f>
        <v>1.5192190691599063</v>
      </c>
      <c r="H242" s="5">
        <f>Calc!AO242</f>
        <v>6.1854077967470229E-3</v>
      </c>
      <c r="I242" s="8">
        <f>Calc!AH242</f>
        <v>3265.0833949520716</v>
      </c>
      <c r="J242" s="8">
        <f>Calc!AI242</f>
        <v>16.974921941504189</v>
      </c>
      <c r="K242" s="77">
        <f>Calc!AJ242</f>
        <v>830.5243426277766</v>
      </c>
      <c r="L242" s="77">
        <f>Calc!AK242</f>
        <v>5.3926441808274976</v>
      </c>
      <c r="M242" s="99">
        <f>Calc!AP242</f>
        <v>156.99600000000001</v>
      </c>
      <c r="N242" s="99">
        <f>Calc!AQ242</f>
        <v>1.5338000000000001</v>
      </c>
      <c r="O242" s="99">
        <f>Calc!AW242</f>
        <v>156.9794</v>
      </c>
      <c r="P242" s="99">
        <f>Calc!AX242</f>
        <v>1.7275699342999999</v>
      </c>
      <c r="Q242" s="77">
        <f>Calc!BB242</f>
        <v>1294.3036631401494</v>
      </c>
      <c r="R242" s="77">
        <f>Calc!BC242</f>
        <v>10.514965455848531</v>
      </c>
      <c r="S242" s="1">
        <f>Input!E242</f>
        <v>30</v>
      </c>
    </row>
    <row r="243" spans="1:19" s="157" customFormat="1" x14ac:dyDescent="0.2">
      <c r="A243" s="157">
        <f>Input!A243</f>
        <v>8307</v>
      </c>
      <c r="B243" s="157" t="str">
        <f>Input!B243</f>
        <v>Hu1-13</v>
      </c>
      <c r="C243" s="158">
        <f>Calc!O243*1000</f>
        <v>13707.035078975872</v>
      </c>
      <c r="D243" s="158">
        <f>Calc!P243*1000</f>
        <v>6.0598614880771731</v>
      </c>
      <c r="E243" s="158">
        <f>Calc!X243</f>
        <v>0.88263649844114289</v>
      </c>
      <c r="F243" s="158">
        <f>Calc!Y243</f>
        <v>6.3229071489723241E-3</v>
      </c>
      <c r="G243" s="158">
        <f>Calc!AN243</f>
        <v>1.0002385490300354</v>
      </c>
      <c r="H243" s="158">
        <f>Calc!AO243</f>
        <v>3.6115229965621876E-3</v>
      </c>
      <c r="I243" s="159">
        <f>Calc!AH243</f>
        <v>47464.293671363776</v>
      </c>
      <c r="J243" s="159">
        <f>Calc!AI243</f>
        <v>380.1870395689341</v>
      </c>
      <c r="K243" s="160">
        <f>Calc!AJ243</f>
        <v>4.2241418333019976</v>
      </c>
      <c r="L243" s="160">
        <f>Calc!AK243</f>
        <v>2.8708737671741238</v>
      </c>
      <c r="M243" s="158">
        <f>Calc!AP243</f>
        <v>564.26179999999999</v>
      </c>
      <c r="N243" s="158" t="e">
        <f>Calc!AQ243</f>
        <v>#VALUE!</v>
      </c>
      <c r="O243" s="158">
        <f>Calc!AW243</f>
        <v>564.26009999999997</v>
      </c>
      <c r="P243" s="158">
        <f>Calc!AX243</f>
        <v>230.88578752399999</v>
      </c>
      <c r="Q243" s="160">
        <f>Calc!BB243</f>
        <v>20.813138468389546</v>
      </c>
      <c r="R243" s="160">
        <f>Calc!BC243</f>
        <v>19.609999687260146</v>
      </c>
      <c r="S243" s="157">
        <f>Input!E243</f>
        <v>0</v>
      </c>
    </row>
    <row r="244" spans="1:19" x14ac:dyDescent="0.2">
      <c r="A244" s="1">
        <f>Input!A244</f>
        <v>8459</v>
      </c>
      <c r="B244" s="1" t="str">
        <f>Input!B244</f>
        <v>7H20-40</v>
      </c>
      <c r="C244" s="99">
        <f>Calc!O244*1000</f>
        <v>540.084049601679</v>
      </c>
      <c r="D244" s="99">
        <f>Calc!P244*1000</f>
        <v>7.0269527811570628E-2</v>
      </c>
      <c r="E244" s="99">
        <f>Calc!X244</f>
        <v>1.623593954092762</v>
      </c>
      <c r="F244" s="99">
        <f>Calc!Y244</f>
        <v>4.7683989898468192E-3</v>
      </c>
      <c r="G244" s="99">
        <f>Calc!AN244</f>
        <v>1.5258456404197118</v>
      </c>
      <c r="H244" s="5">
        <f>Calc!AO244</f>
        <v>5.3079257351576273E-3</v>
      </c>
      <c r="I244" s="8">
        <f>Calc!AH244</f>
        <v>1551.5340720485392</v>
      </c>
      <c r="J244" s="8">
        <f>Calc!AI244</f>
        <v>7.0607403729517761</v>
      </c>
      <c r="K244" s="77">
        <f>Calc!AJ244</f>
        <v>842.98027899289571</v>
      </c>
      <c r="L244" s="77">
        <f>Calc!AK244</f>
        <v>5.2033716385930964</v>
      </c>
      <c r="M244" s="99">
        <f>Calc!AP244</f>
        <v>156.0608</v>
      </c>
      <c r="N244" s="99">
        <f>Calc!AQ244</f>
        <v>1.4446000000000001</v>
      </c>
      <c r="O244" s="99">
        <f>Calc!AW244</f>
        <v>156.02600000000001</v>
      </c>
      <c r="P244" s="99">
        <f>Calc!AX244</f>
        <v>1.3960595678000001</v>
      </c>
      <c r="Q244" s="77">
        <f>Calc!BB244</f>
        <v>1310.1800476277019</v>
      </c>
      <c r="R244" s="77">
        <f>Calc!BC244</f>
        <v>9.5982902215382779</v>
      </c>
      <c r="S244" s="1">
        <f>Input!E244</f>
        <v>40</v>
      </c>
    </row>
    <row r="245" spans="1:19" s="157" customFormat="1" x14ac:dyDescent="0.2">
      <c r="A245" s="157">
        <f>Input!A245</f>
        <v>8307</v>
      </c>
      <c r="B245" s="157" t="str">
        <f>Input!B245</f>
        <v>Hu1-13</v>
      </c>
      <c r="C245" s="158">
        <f>Calc!O245*1000</f>
        <v>13708.040548227318</v>
      </c>
      <c r="D245" s="158">
        <f>Calc!P245*1000</f>
        <v>2.3222724047361929</v>
      </c>
      <c r="E245" s="158">
        <f>Calc!X245</f>
        <v>0.8925958731700917</v>
      </c>
      <c r="F245" s="158">
        <f>Calc!Y245</f>
        <v>6.8393202660618942E-3</v>
      </c>
      <c r="G245" s="158">
        <f>Calc!AN245</f>
        <v>1.0005214384556371</v>
      </c>
      <c r="H245" s="158">
        <f>Calc!AO245</f>
        <v>4.5026208191175704E-3</v>
      </c>
      <c r="I245" s="159">
        <f>Calc!AH245</f>
        <v>46951.416247223067</v>
      </c>
      <c r="J245" s="159">
        <f>Calc!AI245</f>
        <v>417.13979397031125</v>
      </c>
      <c r="K245" s="160">
        <f>Calc!AJ245</f>
        <v>-1.109788522837718</v>
      </c>
      <c r="L245" s="160">
        <f>Calc!AK245</f>
        <v>2.1476470031957651</v>
      </c>
      <c r="M245" s="158" t="str">
        <f>Calc!AP245</f>
        <v>Out of range</v>
      </c>
      <c r="N245" s="158" t="e">
        <f>Calc!AQ245</f>
        <v>#VALUE!</v>
      </c>
      <c r="O245" s="158" t="str">
        <f>Calc!AW245</f>
        <v>Out of range</v>
      </c>
      <c r="P245" s="158">
        <f>Calc!AX245</f>
        <v>310.84415281029999</v>
      </c>
      <c r="Q245" s="160" t="e">
        <f>Calc!BB245</f>
        <v>#VALUE!</v>
      </c>
      <c r="R245" s="160" t="e">
        <f>Calc!BC245</f>
        <v>#VALUE!</v>
      </c>
      <c r="S245" s="157">
        <f>Input!E245</f>
        <v>0</v>
      </c>
    </row>
    <row r="246" spans="1:19" x14ac:dyDescent="0.2">
      <c r="A246" s="1">
        <f>Input!A246</f>
        <v>8460</v>
      </c>
      <c r="B246" s="1" t="str">
        <f>Input!B246</f>
        <v>7H20-60</v>
      </c>
      <c r="C246" s="99">
        <f>Calc!O246*1000</f>
        <v>671.61925934821124</v>
      </c>
      <c r="D246" s="99">
        <f>Calc!P246*1000</f>
        <v>7.2069999022442821E-2</v>
      </c>
      <c r="E246" s="99">
        <f>Calc!X246</f>
        <v>0.39625392663949444</v>
      </c>
      <c r="F246" s="99">
        <f>Calc!Y246</f>
        <v>1.1357450051203701E-3</v>
      </c>
      <c r="G246" s="99">
        <f>Calc!AN246</f>
        <v>1.5382044383411773</v>
      </c>
      <c r="H246" s="5">
        <f>Calc!AO246</f>
        <v>4.371676356798508E-3</v>
      </c>
      <c r="I246" s="8">
        <f>Calc!AH246</f>
        <v>7979.603124229172</v>
      </c>
      <c r="J246" s="8">
        <f>Calc!AI246</f>
        <v>32.197424224795988</v>
      </c>
      <c r="K246" s="77">
        <f>Calc!AJ246</f>
        <v>853.22682506735066</v>
      </c>
      <c r="L246" s="77">
        <f>Calc!AK246</f>
        <v>3.3688034723251485</v>
      </c>
      <c r="M246" s="99">
        <f>Calc!AP246</f>
        <v>156.6611</v>
      </c>
      <c r="N246" s="99">
        <f>Calc!AQ246</f>
        <v>0.98540000000000005</v>
      </c>
      <c r="O246" s="99">
        <f>Calc!AW246</f>
        <v>156.65430000000001</v>
      </c>
      <c r="P246" s="99">
        <f>Calc!AX246</f>
        <v>1.0532499955000001</v>
      </c>
      <c r="Q246" s="77">
        <f>Calc!BB246</f>
        <v>1328.4624166441854</v>
      </c>
      <c r="R246" s="77">
        <f>Calc!BC246</f>
        <v>6.5689058501719266</v>
      </c>
      <c r="S246" s="1">
        <f>Input!E246</f>
        <v>60</v>
      </c>
    </row>
    <row r="247" spans="1:19" s="157" customFormat="1" x14ac:dyDescent="0.2">
      <c r="A247" s="157">
        <f>Input!A247</f>
        <v>8307</v>
      </c>
      <c r="B247" s="157" t="str">
        <f>Input!B247</f>
        <v>Hu1-13</v>
      </c>
      <c r="C247" s="158">
        <f>Calc!O247*1000</f>
        <v>13709.931889701276</v>
      </c>
      <c r="D247" s="158">
        <f>Calc!P247*1000</f>
        <v>2.3625674012079108</v>
      </c>
      <c r="E247" s="158">
        <f>Calc!X247</f>
        <v>0.8913191471281382</v>
      </c>
      <c r="F247" s="158">
        <f>Calc!Y247</f>
        <v>7.5479979331089918E-3</v>
      </c>
      <c r="G247" s="158">
        <f>Calc!AN247</f>
        <v>1.0027780140218243</v>
      </c>
      <c r="H247" s="158">
        <f>Calc!AO247</f>
        <v>3.7680097426524579E-3</v>
      </c>
      <c r="I247" s="159">
        <f>Calc!AH247</f>
        <v>47131.217311480752</v>
      </c>
      <c r="J247" s="159">
        <f>Calc!AI247</f>
        <v>436.57478932328388</v>
      </c>
      <c r="K247" s="160">
        <f>Calc!AJ247</f>
        <v>-4.6898978618648002E-2</v>
      </c>
      <c r="L247" s="160">
        <f>Calc!AK247</f>
        <v>2.9132019990097024</v>
      </c>
      <c r="M247" s="158" t="str">
        <f>Calc!AP247</f>
        <v>Out of range</v>
      </c>
      <c r="N247" s="158" t="e">
        <f>Calc!AQ247</f>
        <v>#VALUE!</v>
      </c>
      <c r="O247" s="158" t="str">
        <f>Calc!AW247</f>
        <v>Out of range</v>
      </c>
      <c r="P247" s="158">
        <f>Calc!AX247</f>
        <v>278.96943720249999</v>
      </c>
      <c r="Q247" s="160" t="e">
        <f>Calc!BB247</f>
        <v>#VALUE!</v>
      </c>
      <c r="R247" s="160" t="e">
        <f>Calc!BC247</f>
        <v>#VALUE!</v>
      </c>
      <c r="S247" s="157">
        <f>Input!E247</f>
        <v>0</v>
      </c>
    </row>
    <row r="248" spans="1:19" x14ac:dyDescent="0.2">
      <c r="A248" s="1">
        <f>Input!A248</f>
        <v>8461</v>
      </c>
      <c r="B248" s="1" t="str">
        <f>Input!B248</f>
        <v>7H20-80</v>
      </c>
      <c r="C248" s="99">
        <f>Calc!O248*1000</f>
        <v>630.2129287314483</v>
      </c>
      <c r="D248" s="99">
        <f>Calc!P248*1000</f>
        <v>7.0761618419738284E-2</v>
      </c>
      <c r="E248" s="99">
        <f>Calc!X248</f>
        <v>0.27016688935389366</v>
      </c>
      <c r="F248" s="99">
        <f>Calc!Y248</f>
        <v>8.2876213920239628E-4</v>
      </c>
      <c r="G248" s="99">
        <f>Calc!AN248</f>
        <v>1.5485480268469669</v>
      </c>
      <c r="H248" s="5">
        <f>Calc!AO248</f>
        <v>4.8390973432557143E-3</v>
      </c>
      <c r="I248" s="8">
        <f>Calc!AH248</f>
        <v>11048.678509606565</v>
      </c>
      <c r="J248" s="8">
        <f>Calc!AI248</f>
        <v>48.365811045502028</v>
      </c>
      <c r="K248" s="77">
        <f>Calc!AJ248</f>
        <v>846.93656449929392</v>
      </c>
      <c r="L248" s="77">
        <f>Calc!AK248</f>
        <v>3.5300595292374788</v>
      </c>
      <c r="M248" s="99">
        <f>Calc!AP248</f>
        <v>159.87649999999999</v>
      </c>
      <c r="N248" s="99">
        <f>Calc!AQ248</f>
        <v>1.2239</v>
      </c>
      <c r="O248" s="99">
        <f>Calc!AW248</f>
        <v>159.8716</v>
      </c>
      <c r="P248" s="99">
        <f>Calc!AX248</f>
        <v>1.0570168610999999</v>
      </c>
      <c r="Q248" s="77">
        <f>Calc!BB248</f>
        <v>1330.7139751431528</v>
      </c>
      <c r="R248" s="77">
        <f>Calc!BC248</f>
        <v>6.8240249147715923</v>
      </c>
      <c r="S248" s="1">
        <f>Input!E248</f>
        <v>80</v>
      </c>
    </row>
    <row r="249" spans="1:19" s="157" customFormat="1" x14ac:dyDescent="0.2">
      <c r="A249" s="157">
        <f>Input!A249</f>
        <v>8307</v>
      </c>
      <c r="B249" s="157" t="str">
        <f>Input!B249</f>
        <v>Hu1-13</v>
      </c>
      <c r="C249" s="158">
        <f>Calc!O249*1000</f>
        <v>13710.64795797958</v>
      </c>
      <c r="D249" s="158">
        <f>Calc!P249*1000</f>
        <v>2.3291541291496358</v>
      </c>
      <c r="E249" s="158">
        <f>Calc!X249</f>
        <v>0.88799965321254193</v>
      </c>
      <c r="F249" s="158">
        <f>Calc!Y249</f>
        <v>7.938321780011354E-3</v>
      </c>
      <c r="G249" s="158">
        <f>Calc!AN249</f>
        <v>0.99919710219257096</v>
      </c>
      <c r="H249" s="158">
        <f>Calc!AO249</f>
        <v>3.7259820453131032E-3</v>
      </c>
      <c r="I249" s="159">
        <f>Calc!AH249</f>
        <v>47140.929531723108</v>
      </c>
      <c r="J249" s="159">
        <f>Calc!AI249</f>
        <v>456.54243473879126</v>
      </c>
      <c r="K249" s="160">
        <f>Calc!AJ249</f>
        <v>0.43004956747849654</v>
      </c>
      <c r="L249" s="160">
        <f>Calc!AK249</f>
        <v>3.1866447089748995</v>
      </c>
      <c r="M249" s="158">
        <f>Calc!AP249</f>
        <v>716.15099999999995</v>
      </c>
      <c r="N249" s="158" t="e">
        <f>Calc!AQ249</f>
        <v>#VALUE!</v>
      </c>
      <c r="O249" s="158">
        <f>Calc!AW249</f>
        <v>716.14919999999995</v>
      </c>
      <c r="P249" s="158">
        <f>Calc!AX249</f>
        <v>309.58440026490001</v>
      </c>
      <c r="Q249" s="160">
        <f>Calc!BB249</f>
        <v>3.255017591914096</v>
      </c>
      <c r="R249" s="160">
        <f>Calc!BC249</f>
        <v>24.287079629079667</v>
      </c>
      <c r="S249" s="157">
        <f>Input!E249</f>
        <v>0</v>
      </c>
    </row>
    <row r="250" spans="1:19" x14ac:dyDescent="0.2">
      <c r="A250" s="1">
        <f>Input!A250</f>
        <v>8462</v>
      </c>
      <c r="B250" s="1" t="str">
        <f>Input!B250</f>
        <v>7H20-96</v>
      </c>
      <c r="C250" s="99">
        <f>Calc!O250*1000</f>
        <v>700.64319387749208</v>
      </c>
      <c r="D250" s="99">
        <f>Calc!P250*1000</f>
        <v>7.9725741845008885E-2</v>
      </c>
      <c r="E250" s="99">
        <f>Calc!X250</f>
        <v>1.3957355401648954</v>
      </c>
      <c r="F250" s="99">
        <f>Calc!Y250</f>
        <v>3.8689996732686116E-3</v>
      </c>
      <c r="G250" s="99">
        <f>Calc!AN250</f>
        <v>1.5262733517885849</v>
      </c>
      <c r="H250" s="5">
        <f>Calc!AO250</f>
        <v>5.5089094930743038E-3</v>
      </c>
      <c r="I250" s="8">
        <f>Calc!AH250</f>
        <v>2340.6386993409701</v>
      </c>
      <c r="J250" s="8">
        <f>Calc!AI250</f>
        <v>10.648950465684301</v>
      </c>
      <c r="K250" s="77">
        <f>Calc!AJ250</f>
        <v>850.6093486328881</v>
      </c>
      <c r="L250" s="77">
        <f>Calc!AK250</f>
        <v>3.3695397461978924</v>
      </c>
      <c r="M250" s="99">
        <f>Calc!AP250</f>
        <v>154.791</v>
      </c>
      <c r="N250" s="99">
        <f>Calc!AQ250</f>
        <v>1.2431000000000001</v>
      </c>
      <c r="O250" s="99">
        <f>Calc!AW250</f>
        <v>154.768</v>
      </c>
      <c r="P250" s="99">
        <f>Calc!AX250</f>
        <v>1.2035247834</v>
      </c>
      <c r="Q250" s="77">
        <f>Calc!BB250</f>
        <v>1317.3451914852515</v>
      </c>
      <c r="R250" s="77">
        <f>Calc!BC250</f>
        <v>6.8783139333738221</v>
      </c>
      <c r="S250" s="1">
        <f>Input!E250</f>
        <v>96</v>
      </c>
    </row>
    <row r="251" spans="1:19" s="157" customFormat="1" x14ac:dyDescent="0.2">
      <c r="A251" s="157">
        <f>Input!A251</f>
        <v>8307</v>
      </c>
      <c r="B251" s="157" t="str">
        <f>Input!B251</f>
        <v>Hu1-13</v>
      </c>
      <c r="C251" s="158">
        <f>Calc!O251*1000</f>
        <v>13713.599921250569</v>
      </c>
      <c r="D251" s="158">
        <f>Calc!P251*1000</f>
        <v>2.2315660339960073</v>
      </c>
      <c r="E251" s="158">
        <f>Calc!X251</f>
        <v>0.88896909096404875</v>
      </c>
      <c r="F251" s="158">
        <f>Calc!Y251</f>
        <v>7.3959615733287434E-3</v>
      </c>
      <c r="G251" s="158">
        <f>Calc!AN251</f>
        <v>1.0003723468260588</v>
      </c>
      <c r="H251" s="158">
        <f>Calc!AO251</f>
        <v>3.9100393301672214E-3</v>
      </c>
      <c r="I251" s="159">
        <f>Calc!AH251</f>
        <v>47155.058133191422</v>
      </c>
      <c r="J251" s="159">
        <f>Calc!AI251</f>
        <v>433.38566345578846</v>
      </c>
      <c r="K251" s="160">
        <f>Calc!AJ251</f>
        <v>1.4098449736232865</v>
      </c>
      <c r="L251" s="160">
        <f>Calc!AK251</f>
        <v>2.5531973475127385</v>
      </c>
      <c r="M251" s="158">
        <f>Calc!AP251</f>
        <v>700.10969999999998</v>
      </c>
      <c r="N251" s="158" t="e">
        <f>Calc!AQ251</f>
        <v>#VALUE!</v>
      </c>
      <c r="O251" s="158">
        <f>Calc!AW251</f>
        <v>700.10799999999995</v>
      </c>
      <c r="P251" s="158">
        <f>Calc!AX251</f>
        <v>316.06987779799999</v>
      </c>
      <c r="Q251" s="160">
        <f>Calc!BB251</f>
        <v>10.198034350261786</v>
      </c>
      <c r="R251" s="160">
        <f>Calc!BC251</f>
        <v>20.593058100635172</v>
      </c>
      <c r="S251" s="157">
        <f>Input!E251</f>
        <v>0</v>
      </c>
    </row>
    <row r="252" spans="1:19" x14ac:dyDescent="0.2">
      <c r="A252" s="1">
        <f>Input!A252</f>
        <v>8463</v>
      </c>
      <c r="B252" s="1" t="str">
        <f>Input!B252</f>
        <v>7H20-135</v>
      </c>
      <c r="C252" s="99">
        <f>Calc!O252*1000</f>
        <v>571.55734704672022</v>
      </c>
      <c r="D252" s="99">
        <f>Calc!P252*1000</f>
        <v>5.3110658477835956E-2</v>
      </c>
      <c r="E252" s="99">
        <f>Calc!X252</f>
        <v>0.49242894657822595</v>
      </c>
      <c r="F252" s="99">
        <f>Calc!Y252</f>
        <v>1.3502388361651299E-3</v>
      </c>
      <c r="G252" s="99">
        <f>Calc!AN252</f>
        <v>1.515958723890285</v>
      </c>
      <c r="H252" s="5">
        <f>Calc!AO252</f>
        <v>4.805187809471971E-3</v>
      </c>
      <c r="I252" s="8">
        <f>Calc!AH252</f>
        <v>5376.8716407077509</v>
      </c>
      <c r="J252" s="8">
        <f>Calc!AI252</f>
        <v>22.529756942161015</v>
      </c>
      <c r="K252" s="77">
        <f>Calc!AJ252</f>
        <v>843.46584079294712</v>
      </c>
      <c r="L252" s="77">
        <f>Calc!AK252</f>
        <v>4.2180888433037476</v>
      </c>
      <c r="M252" s="99">
        <f>Calc!AP252</f>
        <v>154.03890000000001</v>
      </c>
      <c r="N252" s="99">
        <f>Calc!AQ252</f>
        <v>1.2742</v>
      </c>
      <c r="O252" s="99">
        <f>Calc!AW252</f>
        <v>154.02889999999999</v>
      </c>
      <c r="P252" s="99">
        <f>Calc!AX252</f>
        <v>1.2037003168</v>
      </c>
      <c r="Q252" s="77">
        <f>Calc!BB252</f>
        <v>1303.5561180263842</v>
      </c>
      <c r="R252" s="77">
        <f>Calc!BC252</f>
        <v>7.8843848888078147</v>
      </c>
      <c r="S252" s="1">
        <f>Input!E252</f>
        <v>135</v>
      </c>
    </row>
    <row r="253" spans="1:19" s="157" customFormat="1" x14ac:dyDescent="0.2">
      <c r="A253" s="157">
        <f>Input!A253</f>
        <v>8307</v>
      </c>
      <c r="B253" s="157" t="str">
        <f>Input!B253</f>
        <v>Hu1-13</v>
      </c>
      <c r="C253" s="158">
        <f>Calc!O253*1000</f>
        <v>13713.917890646237</v>
      </c>
      <c r="D253" s="158">
        <f>Calc!P253*1000</f>
        <v>2.3179520740424091</v>
      </c>
      <c r="E253" s="158">
        <f>Calc!X253</f>
        <v>0.89152870359759795</v>
      </c>
      <c r="F253" s="158">
        <f>Calc!Y253</f>
        <v>5.9015082597483311E-3</v>
      </c>
      <c r="G253" s="158">
        <f>Calc!AN253</f>
        <v>0.99973938949200447</v>
      </c>
      <c r="H253" s="158">
        <f>Calc!AO253</f>
        <v>3.8149156963919995E-3</v>
      </c>
      <c r="I253" s="159">
        <f>Calc!AH253</f>
        <v>46991.013335788899</v>
      </c>
      <c r="J253" s="159">
        <f>Calc!AI253</f>
        <v>358.95378931428633</v>
      </c>
      <c r="K253" s="160">
        <f>Calc!AJ253</f>
        <v>-2.2765508426884074</v>
      </c>
      <c r="L253" s="160">
        <f>Calc!AK253</f>
        <v>2.9471904280299608</v>
      </c>
      <c r="M253" s="158" t="str">
        <f>Calc!AP253</f>
        <v>Out of range</v>
      </c>
      <c r="N253" s="158" t="e">
        <f>Calc!AQ253</f>
        <v>#VALUE!</v>
      </c>
      <c r="O253" s="158" t="str">
        <f>Calc!AW253</f>
        <v>Out of range</v>
      </c>
      <c r="P253" s="158">
        <f>Calc!AX253</f>
        <v>288.62062062450002</v>
      </c>
      <c r="Q253" s="160" t="e">
        <f>Calc!BB253</f>
        <v>#VALUE!</v>
      </c>
      <c r="R253" s="160" t="e">
        <f>Calc!BC253</f>
        <v>#VALUE!</v>
      </c>
      <c r="S253" s="157">
        <f>Input!E253</f>
        <v>0</v>
      </c>
    </row>
    <row r="254" spans="1:19" x14ac:dyDescent="0.2">
      <c r="A254" s="1">
        <f>Input!A254</f>
        <v>8464</v>
      </c>
      <c r="B254" s="1" t="str">
        <f>Input!B254</f>
        <v>7H20-155</v>
      </c>
      <c r="C254" s="99">
        <f>Calc!O254*1000</f>
        <v>699.52896030780164</v>
      </c>
      <c r="D254" s="99">
        <f>Calc!P254*1000</f>
        <v>6.5579603042702564E-2</v>
      </c>
      <c r="E254" s="99">
        <f>Calc!X254</f>
        <v>0.71664253320985771</v>
      </c>
      <c r="F254" s="99">
        <f>Calc!Y254</f>
        <v>1.9869470477652893E-3</v>
      </c>
      <c r="G254" s="99">
        <f>Calc!AN254</f>
        <v>1.5285415999516829</v>
      </c>
      <c r="H254" s="5">
        <f>Calc!AO254</f>
        <v>3.880966891806936E-3</v>
      </c>
      <c r="I254" s="8">
        <f>Calc!AH254</f>
        <v>4558.2359485989055</v>
      </c>
      <c r="J254" s="8">
        <f>Calc!AI254</f>
        <v>17.131278360149555</v>
      </c>
      <c r="K254" s="77">
        <f>Calc!AJ254</f>
        <v>849.18989060666865</v>
      </c>
      <c r="L254" s="77">
        <f>Calc!AK254</f>
        <v>2.6221947812634752</v>
      </c>
      <c r="M254" s="99">
        <f>Calc!AP254</f>
        <v>155.48400000000001</v>
      </c>
      <c r="N254" s="99">
        <f>Calc!AQ254</f>
        <v>0.93330000000000002</v>
      </c>
      <c r="O254" s="99">
        <f>Calc!AW254</f>
        <v>155.47210000000001</v>
      </c>
      <c r="P254" s="99">
        <f>Calc!AX254</f>
        <v>0.85900567299999997</v>
      </c>
      <c r="Q254" s="77">
        <f>Calc!BB254</f>
        <v>1317.7666111929584</v>
      </c>
      <c r="R254" s="77">
        <f>Calc!BC254</f>
        <v>5.1761967991990456</v>
      </c>
      <c r="S254" s="1">
        <f>Input!E254</f>
        <v>155</v>
      </c>
    </row>
    <row r="255" spans="1:19" s="157" customFormat="1" x14ac:dyDescent="0.2">
      <c r="A255" s="157">
        <f>Input!A255</f>
        <v>8307</v>
      </c>
      <c r="B255" s="157" t="str">
        <f>Input!B255</f>
        <v>Hu1-13</v>
      </c>
      <c r="C255" s="158">
        <f>Calc!O255*1000</f>
        <v>13708.653488376904</v>
      </c>
      <c r="D255" s="158">
        <f>Calc!P255*1000</f>
        <v>2.999735944663946</v>
      </c>
      <c r="E255" s="158">
        <f>Calc!X255</f>
        <v>0.88861408747028969</v>
      </c>
      <c r="F255" s="158">
        <f>Calc!Y255</f>
        <v>7.6240838714321879E-3</v>
      </c>
      <c r="G255" s="158">
        <f>Calc!AN255</f>
        <v>0.999867497677146</v>
      </c>
      <c r="H255" s="158">
        <f>Calc!AO255</f>
        <v>4.0711580568123865E-3</v>
      </c>
      <c r="I255" s="159">
        <f>Calc!AH255</f>
        <v>47133.083034531526</v>
      </c>
      <c r="J255" s="159">
        <f>Calc!AI255</f>
        <v>447.49851263567763</v>
      </c>
      <c r="K255" s="160">
        <f>Calc!AJ255</f>
        <v>-2.3228258183286554</v>
      </c>
      <c r="L255" s="160">
        <f>Calc!AK255</f>
        <v>2.7513766067698131</v>
      </c>
      <c r="M255" s="158" t="str">
        <f>Calc!AP255</f>
        <v>Out of range</v>
      </c>
      <c r="N255" s="158" t="e">
        <f>Calc!AQ255</f>
        <v>#VALUE!</v>
      </c>
      <c r="O255" s="158" t="str">
        <f>Calc!AW255</f>
        <v>Out of range</v>
      </c>
      <c r="P255" s="158">
        <f>Calc!AX255</f>
        <v>281.93708313619999</v>
      </c>
      <c r="Q255" s="160" t="e">
        <f>Calc!BB255</f>
        <v>#VALUE!</v>
      </c>
      <c r="R255" s="160" t="e">
        <f>Calc!BC255</f>
        <v>#VALUE!</v>
      </c>
      <c r="S255" s="157">
        <f>Input!E255</f>
        <v>0</v>
      </c>
    </row>
    <row r="256" spans="1:19" x14ac:dyDescent="0.2">
      <c r="A256" s="56"/>
      <c r="B256" s="56"/>
      <c r="C256" s="106"/>
      <c r="D256" s="106"/>
      <c r="E256" s="106"/>
      <c r="F256" s="106"/>
      <c r="G256" s="106"/>
      <c r="H256" s="106"/>
      <c r="I256" s="72"/>
      <c r="J256" s="72"/>
      <c r="K256" s="107"/>
      <c r="L256" s="107"/>
      <c r="M256" s="106"/>
      <c r="N256" s="106"/>
      <c r="O256" s="106"/>
      <c r="P256" s="106"/>
      <c r="Q256" s="107"/>
      <c r="R256" s="107"/>
      <c r="S256" s="56"/>
    </row>
    <row r="257" spans="1:19" s="157" customFormat="1" x14ac:dyDescent="0.2">
      <c r="A257" s="157">
        <f>Input!A257</f>
        <v>8307</v>
      </c>
      <c r="B257" s="157" t="str">
        <f>Input!B257</f>
        <v>Hu1-13</v>
      </c>
      <c r="C257" s="158">
        <f>Calc!O257*1000</f>
        <v>13711.877305641096</v>
      </c>
      <c r="D257" s="158">
        <f>Calc!P257*1000</f>
        <v>2.8053890238319377</v>
      </c>
      <c r="E257" s="158">
        <f>Calc!X257</f>
        <v>0.93763059013028416</v>
      </c>
      <c r="F257" s="158">
        <f>Calc!Y257</f>
        <v>4.8211959766289517E-3</v>
      </c>
      <c r="G257" s="158">
        <f>Calc!AN257</f>
        <v>0.99741313533785625</v>
      </c>
      <c r="H257" s="158">
        <f>Calc!AO257</f>
        <v>3.9456156883096805E-3</v>
      </c>
      <c r="I257" s="159">
        <f>Calc!AH257</f>
        <v>44569.937633011541</v>
      </c>
      <c r="J257" s="159">
        <f>Calc!AI257</f>
        <v>289.00414716787634</v>
      </c>
      <c r="K257" s="160">
        <f>Calc!AJ257</f>
        <v>-1.9406532277804756</v>
      </c>
      <c r="L257" s="160">
        <f>Calc!AK257</f>
        <v>2.6973626717252177</v>
      </c>
      <c r="M257" s="158" t="str">
        <f>Calc!AP257</f>
        <v>Out of range</v>
      </c>
      <c r="N257" s="158" t="e">
        <f>Calc!AQ257</f>
        <v>#VALUE!</v>
      </c>
      <c r="O257" s="158" t="str">
        <f>Calc!AW257</f>
        <v>Out of range</v>
      </c>
      <c r="P257" s="158">
        <f>Calc!AX257</f>
        <v>309.49837779950002</v>
      </c>
      <c r="Q257" s="160" t="e">
        <f>Calc!BB257</f>
        <v>#VALUE!</v>
      </c>
      <c r="R257" s="160" t="e">
        <f>Calc!BC257</f>
        <v>#VALUE!</v>
      </c>
      <c r="S257" s="157">
        <f>Input!E257</f>
        <v>0</v>
      </c>
    </row>
    <row r="258" spans="1:19" x14ac:dyDescent="0.2">
      <c r="A258" s="1">
        <f>Input!A258</f>
        <v>8465</v>
      </c>
      <c r="B258" s="1" t="str">
        <f>Input!B258</f>
        <v>7H20-185</v>
      </c>
      <c r="C258" s="99">
        <f>Calc!O258*1000</f>
        <v>555.05649577076395</v>
      </c>
      <c r="D258" s="99">
        <f>Calc!P258*1000</f>
        <v>5.4673362752469236E-2</v>
      </c>
      <c r="E258" s="99">
        <f>Calc!X258</f>
        <v>0.43050616033683825</v>
      </c>
      <c r="F258" s="99">
        <f>Calc!Y258</f>
        <v>1.8248144560394535E-3</v>
      </c>
      <c r="G258" s="99">
        <f>Calc!AN258</f>
        <v>1.5290985164767594</v>
      </c>
      <c r="H258" s="5">
        <f>Calc!AO258</f>
        <v>6.0796967736265178E-3</v>
      </c>
      <c r="I258" s="8">
        <f>Calc!AH258</f>
        <v>6002.4056220398825</v>
      </c>
      <c r="J258" s="8">
        <f>Calc!AI258</f>
        <v>34.879094433328738</v>
      </c>
      <c r="K258" s="77">
        <f>Calc!AJ258</f>
        <v>832.78556607574262</v>
      </c>
      <c r="L258" s="77">
        <f>Calc!AK258</f>
        <v>3.0423330959006742</v>
      </c>
      <c r="M258" s="99">
        <f>Calc!AP258</f>
        <v>158.5701</v>
      </c>
      <c r="N258" s="99">
        <f>Calc!AQ258</f>
        <v>1.4379999999999999</v>
      </c>
      <c r="O258" s="99">
        <f>Calc!AW258</f>
        <v>158.56100000000001</v>
      </c>
      <c r="P258" s="99">
        <f>Calc!AX258</f>
        <v>1.3531234182</v>
      </c>
      <c r="Q258" s="77">
        <f>Calc!BB258</f>
        <v>1303.6419670605826</v>
      </c>
      <c r="R258" s="77">
        <f>Calc!BC258</f>
        <v>6.8947007882342177</v>
      </c>
      <c r="S258" s="1">
        <f>Input!E258</f>
        <v>185</v>
      </c>
    </row>
    <row r="259" spans="1:19" s="157" customFormat="1" x14ac:dyDescent="0.2">
      <c r="A259" s="157">
        <f>Input!A259</f>
        <v>8307</v>
      </c>
      <c r="B259" s="157" t="str">
        <f>Input!B259</f>
        <v>Hu1-13</v>
      </c>
      <c r="C259" s="158">
        <f>Calc!O259*1000</f>
        <v>13718.437048076148</v>
      </c>
      <c r="D259" s="158">
        <f>Calc!P259*1000</f>
        <v>2.5406833482273798</v>
      </c>
      <c r="E259" s="158">
        <f>Calc!X259</f>
        <v>0.92605294457343135</v>
      </c>
      <c r="F259" s="158">
        <f>Calc!Y259</f>
        <v>6.5385353457928829E-3</v>
      </c>
      <c r="G259" s="158">
        <f>Calc!AN259</f>
        <v>0.99537100185662941</v>
      </c>
      <c r="H259" s="158">
        <f>Calc!AO259</f>
        <v>3.1744732124576024E-3</v>
      </c>
      <c r="I259" s="159">
        <f>Calc!AH259</f>
        <v>45056.307203566903</v>
      </c>
      <c r="J259" s="159">
        <f>Calc!AI259</f>
        <v>348.97469814346215</v>
      </c>
      <c r="K259" s="160">
        <f>Calc!AJ259</f>
        <v>-0.35557598604030183</v>
      </c>
      <c r="L259" s="160">
        <f>Calc!AK259</f>
        <v>2.1009705926450652</v>
      </c>
      <c r="M259" s="158">
        <f>Calc!AP259</f>
        <v>599.53819999999996</v>
      </c>
      <c r="N259" s="158" t="e">
        <f>Calc!AQ259</f>
        <v>#VALUE!</v>
      </c>
      <c r="O259" s="158">
        <f>Calc!AW259</f>
        <v>599.53639999999996</v>
      </c>
      <c r="P259" s="158">
        <f>Calc!AX259</f>
        <v>251.256194572</v>
      </c>
      <c r="Q259" s="160">
        <f>Calc!BB259</f>
        <v>-1.9356698046852967</v>
      </c>
      <c r="R259" s="160">
        <f>Calc!BC259</f>
        <v>11.519481143599084</v>
      </c>
      <c r="S259" s="157">
        <f>Input!E259</f>
        <v>0</v>
      </c>
    </row>
    <row r="260" spans="1:19" x14ac:dyDescent="0.2">
      <c r="A260" s="1">
        <f>Input!A260</f>
        <v>8466</v>
      </c>
      <c r="B260" s="1" t="str">
        <f>Input!B260</f>
        <v>7H20-197</v>
      </c>
      <c r="C260" s="99">
        <f>Calc!O260*1000</f>
        <v>640.82884672196076</v>
      </c>
      <c r="D260" s="99">
        <f>Calc!P260*1000</f>
        <v>0.46105640495484923</v>
      </c>
      <c r="E260" s="99">
        <f>Calc!X260</f>
        <v>0.75045910657144221</v>
      </c>
      <c r="F260" s="99">
        <f>Calc!Y260</f>
        <v>4.1534685453969121E-3</v>
      </c>
      <c r="G260" s="99">
        <f>Calc!AN260</f>
        <v>1.4601854033260318</v>
      </c>
      <c r="H260" s="5">
        <f>Calc!AO260</f>
        <v>5.3856941272423737E-3</v>
      </c>
      <c r="I260" s="8">
        <f>Calc!AH260</f>
        <v>3796.7773920256818</v>
      </c>
      <c r="J260" s="8">
        <f>Calc!AI260</f>
        <v>25.104094044412392</v>
      </c>
      <c r="K260" s="77">
        <f>Calc!AJ260</f>
        <v>825.63205365400222</v>
      </c>
      <c r="L260" s="77">
        <f>Calc!AK260</f>
        <v>3.2088067240036566</v>
      </c>
      <c r="M260" s="99">
        <f>Calc!AP260</f>
        <v>146.45349999999999</v>
      </c>
      <c r="N260" s="99">
        <f>Calc!AQ260</f>
        <v>1.1349</v>
      </c>
      <c r="O260" s="99">
        <f>Calc!AW260</f>
        <v>146.43960000000001</v>
      </c>
      <c r="P260" s="99">
        <f>Calc!AX260</f>
        <v>1.1582866127</v>
      </c>
      <c r="Q260" s="77">
        <f>Calc!BB260</f>
        <v>1248.9162573648409</v>
      </c>
      <c r="R260" s="77">
        <f>Calc!BC260</f>
        <v>6.3463692089734618</v>
      </c>
      <c r="S260" s="1">
        <f>Input!E260</f>
        <v>197</v>
      </c>
    </row>
    <row r="261" spans="1:19" s="157" customFormat="1" x14ac:dyDescent="0.2">
      <c r="A261" s="157">
        <f>Input!A261</f>
        <v>8307</v>
      </c>
      <c r="B261" s="157" t="str">
        <f>Input!B261</f>
        <v>Hu1-13</v>
      </c>
      <c r="C261" s="158">
        <f>Calc!O261*1000</f>
        <v>13710.559283245922</v>
      </c>
      <c r="D261" s="158">
        <f>Calc!P261*1000</f>
        <v>2.2195960835703095</v>
      </c>
      <c r="E261" s="158">
        <f>Calc!X261</f>
        <v>0.91683668373512661</v>
      </c>
      <c r="F261" s="158">
        <f>Calc!Y261</f>
        <v>7.4202463349116133E-3</v>
      </c>
      <c r="G261" s="158">
        <f>Calc!AN261</f>
        <v>0.9976887286321533</v>
      </c>
      <c r="H261" s="158">
        <f>Calc!AO261</f>
        <v>4.6885552091234396E-3</v>
      </c>
      <c r="I261" s="159">
        <f>Calc!AH261</f>
        <v>45588.998049959162</v>
      </c>
      <c r="J261" s="159">
        <f>Calc!AI261</f>
        <v>426.5922794807675</v>
      </c>
      <c r="K261" s="160">
        <f>Calc!AJ261</f>
        <v>1.184936623959798</v>
      </c>
      <c r="L261" s="160">
        <f>Calc!AK261</f>
        <v>2.042649501312555</v>
      </c>
      <c r="M261" s="158">
        <f>Calc!AP261</f>
        <v>603.27049999999997</v>
      </c>
      <c r="N261" s="158" t="e">
        <f>Calc!AQ261</f>
        <v>#VALUE!</v>
      </c>
      <c r="O261" s="158">
        <f>Calc!AW261</f>
        <v>603.26869999999997</v>
      </c>
      <c r="P261" s="158">
        <f>Calc!AX261</f>
        <v>271.78432050380002</v>
      </c>
      <c r="Q261" s="160">
        <f>Calc!BB261</f>
        <v>6.5189128293884888</v>
      </c>
      <c r="R261" s="160">
        <f>Calc!BC261</f>
        <v>12.302785984961641</v>
      </c>
      <c r="S261" s="157">
        <f>Input!E261</f>
        <v>0</v>
      </c>
    </row>
    <row r="262" spans="1:19" x14ac:dyDescent="0.2">
      <c r="A262" s="1">
        <f>Input!A262</f>
        <v>8467</v>
      </c>
      <c r="B262" s="1" t="str">
        <f>Input!B262</f>
        <v>7H20-201</v>
      </c>
      <c r="C262" s="99">
        <f>Calc!O262*1000</f>
        <v>822.23159250029084</v>
      </c>
      <c r="D262" s="99">
        <f>Calc!P262*1000</f>
        <v>0.45297497939439457</v>
      </c>
      <c r="E262" s="99">
        <f>Calc!X262</f>
        <v>0.34425091099345118</v>
      </c>
      <c r="F262" s="99">
        <f>Calc!Y262</f>
        <v>1.5088931013480732E-3</v>
      </c>
      <c r="G262" s="99">
        <f>Calc!AN262</f>
        <v>1.5042012124817508</v>
      </c>
      <c r="H262" s="5">
        <f>Calc!AO262</f>
        <v>5.8546725444280244E-3</v>
      </c>
      <c r="I262" s="8">
        <f>Calc!AH262</f>
        <v>10937.440224012907</v>
      </c>
      <c r="J262" s="8">
        <f>Calc!AI262</f>
        <v>63.829657225300068</v>
      </c>
      <c r="K262" s="77">
        <f>Calc!AJ262</f>
        <v>830.8983350477879</v>
      </c>
      <c r="L262" s="77">
        <f>Calc!AK262</f>
        <v>2.6187314588184409</v>
      </c>
      <c r="M262" s="99">
        <f>Calc!AP262</f>
        <v>153.9538</v>
      </c>
      <c r="N262" s="99">
        <f>Calc!AQ262</f>
        <v>1.2619</v>
      </c>
      <c r="O262" s="99">
        <f>Calc!AW262</f>
        <v>153.94890000000001</v>
      </c>
      <c r="P262" s="99">
        <f>Calc!AX262</f>
        <v>1.1820123688999999</v>
      </c>
      <c r="Q262" s="77">
        <f>Calc!BB262</f>
        <v>1283.843026080865</v>
      </c>
      <c r="R262" s="77">
        <f>Calc!BC262</f>
        <v>5.8963978363283811</v>
      </c>
      <c r="S262" s="1">
        <f>Input!E262</f>
        <v>201</v>
      </c>
    </row>
    <row r="263" spans="1:19" s="157" customFormat="1" x14ac:dyDescent="0.2">
      <c r="A263" s="157">
        <f>Input!A263</f>
        <v>8307</v>
      </c>
      <c r="B263" s="157" t="str">
        <f>Input!B263</f>
        <v>Hu1-13</v>
      </c>
      <c r="C263" s="158">
        <f>Calc!O263*1000</f>
        <v>13708.032387068162</v>
      </c>
      <c r="D263" s="158">
        <f>Calc!P263*1000</f>
        <v>2.4799835433835891</v>
      </c>
      <c r="E263" s="158">
        <f>Calc!X263</f>
        <v>0.93175715328189679</v>
      </c>
      <c r="F263" s="158">
        <f>Calc!Y263</f>
        <v>8.1449924866012005E-3</v>
      </c>
      <c r="G263" s="158">
        <f>Calc!AN263</f>
        <v>0.99490564679411586</v>
      </c>
      <c r="H263" s="158">
        <f>Calc!AO263</f>
        <v>3.640492013459526E-3</v>
      </c>
      <c r="I263" s="159">
        <f>Calc!AH263</f>
        <v>44725.589589474504</v>
      </c>
      <c r="J263" s="159">
        <f>Calc!AI263</f>
        <v>423.76415487088946</v>
      </c>
      <c r="K263" s="160">
        <f>Calc!AJ263</f>
        <v>-0.99105957717371407</v>
      </c>
      <c r="L263" s="160">
        <f>Calc!AK263</f>
        <v>3.414995987946118</v>
      </c>
      <c r="M263" s="158">
        <f>Calc!AP263</f>
        <v>611.71860000000004</v>
      </c>
      <c r="N263" s="158" t="e">
        <f>Calc!AQ263</f>
        <v>#VALUE!</v>
      </c>
      <c r="O263" s="158">
        <f>Calc!AW263</f>
        <v>611.71669999999995</v>
      </c>
      <c r="P263" s="158">
        <f>Calc!AX263</f>
        <v>282.31052373910001</v>
      </c>
      <c r="Q263" s="160">
        <f>Calc!BB263</f>
        <v>-5.5840497845336587</v>
      </c>
      <c r="R263" s="160">
        <f>Calc!BC263</f>
        <v>19.750645150796114</v>
      </c>
      <c r="S263" s="157">
        <f>Input!E263</f>
        <v>0</v>
      </c>
    </row>
    <row r="264" spans="1:19" x14ac:dyDescent="0.2">
      <c r="A264" s="1">
        <f>Input!A264</f>
        <v>8468</v>
      </c>
      <c r="B264" s="1" t="str">
        <f>Input!B264</f>
        <v>7H20-210</v>
      </c>
      <c r="C264" s="99">
        <f>Calc!O264*1000</f>
        <v>734.15399743900593</v>
      </c>
      <c r="D264" s="99">
        <f>Calc!P264*1000</f>
        <v>0.54146424322510522</v>
      </c>
      <c r="E264" s="99">
        <f>Calc!X264</f>
        <v>0.18009625940162163</v>
      </c>
      <c r="F264" s="99">
        <f>Calc!Y264</f>
        <v>6.8129027001112314E-4</v>
      </c>
      <c r="G264" s="99">
        <f>Calc!AN264</f>
        <v>1.5320250139297549</v>
      </c>
      <c r="H264" s="5">
        <f>Calc!AO264</f>
        <v>4.8206594382949434E-3</v>
      </c>
      <c r="I264" s="8">
        <f>Calc!AH264</f>
        <v>19040.998909024082</v>
      </c>
      <c r="J264" s="8">
        <f>Calc!AI264</f>
        <v>92.633230039601372</v>
      </c>
      <c r="K264" s="77">
        <f>Calc!AJ264</f>
        <v>832.54289399673326</v>
      </c>
      <c r="L264" s="77">
        <f>Calc!AK264</f>
        <v>3.7159412878066722</v>
      </c>
      <c r="M264" s="99">
        <f>Calc!AP264</f>
        <v>159.20939999999999</v>
      </c>
      <c r="N264" s="99">
        <f>Calc!AQ264</f>
        <v>1.212</v>
      </c>
      <c r="O264" s="99">
        <f>Calc!AW264</f>
        <v>159.20650000000001</v>
      </c>
      <c r="P264" s="99">
        <f>Calc!AX264</f>
        <v>1.1743582441</v>
      </c>
      <c r="Q264" s="77">
        <f>Calc!BB264</f>
        <v>1305.6418994493699</v>
      </c>
      <c r="R264" s="77">
        <f>Calc!BC264</f>
        <v>7.2622286683167507</v>
      </c>
      <c r="S264" s="1">
        <f>Input!E264</f>
        <v>210</v>
      </c>
    </row>
    <row r="265" spans="1:19" s="157" customFormat="1" x14ac:dyDescent="0.2">
      <c r="A265" s="157">
        <f>Input!A265</f>
        <v>8307</v>
      </c>
      <c r="B265" s="157" t="str">
        <f>Input!B265</f>
        <v>Hu1-13</v>
      </c>
      <c r="C265" s="158">
        <f>Calc!O265*1000</f>
        <v>13713.625180621399</v>
      </c>
      <c r="D265" s="158">
        <f>Calc!P265*1000</f>
        <v>2.2352393824008914</v>
      </c>
      <c r="E265" s="158">
        <f>Calc!X265</f>
        <v>0.91282735836022921</v>
      </c>
      <c r="F265" s="158">
        <f>Calc!Y265</f>
        <v>7.3495956249201733E-3</v>
      </c>
      <c r="G265" s="158">
        <f>Calc!AN265</f>
        <v>1.0006764547171072</v>
      </c>
      <c r="H265" s="158">
        <f>Calc!AO265</f>
        <v>3.7381847044140768E-3</v>
      </c>
      <c r="I265" s="159">
        <f>Calc!AH265</f>
        <v>45936.626774800017</v>
      </c>
      <c r="J265" s="159">
        <f>Calc!AI265</f>
        <v>407.6590977259483</v>
      </c>
      <c r="K265" s="160">
        <f>Calc!AJ265</f>
        <v>-3.2656700362787561E-3</v>
      </c>
      <c r="L265" s="160">
        <f>Calc!AK265</f>
        <v>2.6023658745772082</v>
      </c>
      <c r="M265" s="158" t="str">
        <f>Calc!AP265</f>
        <v>Out of range</v>
      </c>
      <c r="N265" s="158" t="e">
        <f>Calc!AQ265</f>
        <v>#VALUE!</v>
      </c>
      <c r="O265" s="158" t="str">
        <f>Calc!AW265</f>
        <v>Out of range</v>
      </c>
      <c r="P265" s="158">
        <f>Calc!AX265</f>
        <v>326.2411982946</v>
      </c>
      <c r="Q265" s="160" t="e">
        <f>Calc!BB265</f>
        <v>#VALUE!</v>
      </c>
      <c r="R265" s="160" t="e">
        <f>Calc!BC265</f>
        <v>#VALUE!</v>
      </c>
      <c r="S265" s="157">
        <f>Input!E265</f>
        <v>0</v>
      </c>
    </row>
    <row r="266" spans="1:19" x14ac:dyDescent="0.2">
      <c r="A266" s="1">
        <f>Input!A266</f>
        <v>8469</v>
      </c>
      <c r="B266" s="1" t="str">
        <f>Input!B266</f>
        <v>7H20-240</v>
      </c>
      <c r="C266" s="99">
        <f>Calc!O266*1000</f>
        <v>784.56471884338509</v>
      </c>
      <c r="D266" s="99">
        <f>Calc!P266*1000</f>
        <v>9.670862266754926E-2</v>
      </c>
      <c r="E266" s="99">
        <f>Calc!X266</f>
        <v>0.51074374484149232</v>
      </c>
      <c r="F266" s="99">
        <f>Calc!Y266</f>
        <v>1.2836020855211416E-3</v>
      </c>
      <c r="G266" s="99">
        <f>Calc!AN266</f>
        <v>1.5123048510122816</v>
      </c>
      <c r="H266" s="5">
        <f>Calc!AO266</f>
        <v>4.1753548957052505E-3</v>
      </c>
      <c r="I266" s="8">
        <f>Calc!AH266</f>
        <v>7099.5232376320882</v>
      </c>
      <c r="J266" s="8">
        <f>Calc!AI266</f>
        <v>26.49147532414862</v>
      </c>
      <c r="K266" s="77">
        <f>Calc!AJ266</f>
        <v>815.443908860227</v>
      </c>
      <c r="L266" s="77">
        <f>Calc!AK266</f>
        <v>2.7550467737404616</v>
      </c>
      <c r="M266" s="99">
        <f>Calc!AP266</f>
        <v>158.3854</v>
      </c>
      <c r="N266" s="99">
        <f>Calc!AQ266</f>
        <v>1.1009</v>
      </c>
      <c r="O266" s="99">
        <f>Calc!AW266</f>
        <v>158.37780000000001</v>
      </c>
      <c r="P266" s="99">
        <f>Calc!AX266</f>
        <v>1.0096606773000001</v>
      </c>
      <c r="Q266" s="77">
        <f>Calc!BB266</f>
        <v>1275.8345781447777</v>
      </c>
      <c r="R266" s="77">
        <f>Calc!BC266</f>
        <v>5.6422901099832314</v>
      </c>
      <c r="S266" s="1">
        <f>Input!E266</f>
        <v>240</v>
      </c>
    </row>
    <row r="267" spans="1:19" s="157" customFormat="1" x14ac:dyDescent="0.2">
      <c r="A267" s="157">
        <f>Input!A267</f>
        <v>8307</v>
      </c>
      <c r="B267" s="157" t="str">
        <f>Input!B267</f>
        <v>Hu1-13</v>
      </c>
      <c r="C267" s="158">
        <f>Calc!O267*1000</f>
        <v>13712.643041499918</v>
      </c>
      <c r="D267" s="158">
        <f>Calc!P267*1000</f>
        <v>2.5281004427991967</v>
      </c>
      <c r="E267" s="158">
        <f>Calc!X267</f>
        <v>0.9224934622553167</v>
      </c>
      <c r="F267" s="158">
        <f>Calc!Y267</f>
        <v>6.2651767198381881E-3</v>
      </c>
      <c r="G267" s="158">
        <f>Calc!AN267</f>
        <v>0.99961060414370162</v>
      </c>
      <c r="H267" s="158">
        <f>Calc!AO267</f>
        <v>3.2332368523738169E-3</v>
      </c>
      <c r="I267" s="159">
        <f>Calc!AH267</f>
        <v>45403.624237195152</v>
      </c>
      <c r="J267" s="159">
        <f>Calc!AI267</f>
        <v>341.4442130551738</v>
      </c>
      <c r="K267" s="160">
        <f>Calc!AJ267</f>
        <v>-1.115885925452087</v>
      </c>
      <c r="L267" s="160">
        <f>Calc!AK267</f>
        <v>3.1137280943982</v>
      </c>
      <c r="M267" s="158" t="str">
        <f>Calc!AP267</f>
        <v>Out of range</v>
      </c>
      <c r="N267" s="158" t="e">
        <f>Calc!AQ267</f>
        <v>#VALUE!</v>
      </c>
      <c r="O267" s="158" t="str">
        <f>Calc!AW267</f>
        <v>Out of range</v>
      </c>
      <c r="P267" s="158">
        <f>Calc!AX267</f>
        <v>309.47662708349998</v>
      </c>
      <c r="Q267" s="160" t="e">
        <f>Calc!BB267</f>
        <v>#VALUE!</v>
      </c>
      <c r="R267" s="160" t="e">
        <f>Calc!BC267</f>
        <v>#VALUE!</v>
      </c>
      <c r="S267" s="157">
        <f>Input!E267</f>
        <v>0</v>
      </c>
    </row>
    <row r="268" spans="1:19" x14ac:dyDescent="0.2">
      <c r="A268" s="1">
        <f>Input!A268</f>
        <v>8470</v>
      </c>
      <c r="B268" s="1" t="str">
        <f>Input!B268</f>
        <v>7H20-276</v>
      </c>
      <c r="C268" s="99">
        <f>Calc!O268*1000</f>
        <v>683.08700181411677</v>
      </c>
      <c r="D268" s="99">
        <f>Calc!P268*1000</f>
        <v>8.4166337583391787E-2</v>
      </c>
      <c r="E268" s="99">
        <f>Calc!X268</f>
        <v>1.5936792567318248</v>
      </c>
      <c r="F268" s="99">
        <f>Calc!Y268</f>
        <v>4.6864123271018595E-3</v>
      </c>
      <c r="G268" s="99">
        <f>Calc!AN268</f>
        <v>1.4981836472579342</v>
      </c>
      <c r="H268" s="5">
        <f>Calc!AO268</f>
        <v>4.5668504802642588E-3</v>
      </c>
      <c r="I268" s="8">
        <f>Calc!AH268</f>
        <v>1968.1407834508125</v>
      </c>
      <c r="J268" s="8">
        <f>Calc!AI268</f>
        <v>8.332460162639503</v>
      </c>
      <c r="K268" s="77">
        <f>Calc!AJ268</f>
        <v>795.08001587467845</v>
      </c>
      <c r="L268" s="77">
        <f>Calc!AK268</f>
        <v>3.2417568438806619</v>
      </c>
      <c r="M268" s="99">
        <f>Calc!AP268</f>
        <v>159.32849999999999</v>
      </c>
      <c r="N268" s="99">
        <f>Calc!AQ268</f>
        <v>0.98109999999999997</v>
      </c>
      <c r="O268" s="99">
        <f>Calc!AW268</f>
        <v>159.3006</v>
      </c>
      <c r="P268" s="99">
        <f>Calc!AX268</f>
        <v>1.1097853645</v>
      </c>
      <c r="Q268" s="77">
        <f>Calc!BB268</f>
        <v>1247.2221087178989</v>
      </c>
      <c r="R268" s="77">
        <f>Calc!BC268</f>
        <v>6.4159018827173524</v>
      </c>
      <c r="S268" s="1">
        <f>Input!E268</f>
        <v>276</v>
      </c>
    </row>
    <row r="269" spans="1:19" s="157" customFormat="1" x14ac:dyDescent="0.2">
      <c r="A269" s="157">
        <f>Input!A269</f>
        <v>8307</v>
      </c>
      <c r="B269" s="157" t="str">
        <f>Input!B269</f>
        <v>Hu1-13</v>
      </c>
      <c r="C269" s="158">
        <f>Calc!O269*1000</f>
        <v>13711.753955959975</v>
      </c>
      <c r="D269" s="158">
        <f>Calc!P269*1000</f>
        <v>2.0474563974731632</v>
      </c>
      <c r="E269" s="158">
        <f>Calc!X269</f>
        <v>0.91991629243213935</v>
      </c>
      <c r="F269" s="158">
        <f>Calc!Y269</f>
        <v>6.1026563583751262E-3</v>
      </c>
      <c r="G269" s="158">
        <f>Calc!AN269</f>
        <v>1.0064507443766642</v>
      </c>
      <c r="H269" s="158">
        <f>Calc!AO269</f>
        <v>4.2096916296488138E-3</v>
      </c>
      <c r="I269" s="159">
        <f>Calc!AH269</f>
        <v>45839.409951035268</v>
      </c>
      <c r="J269" s="159">
        <f>Calc!AI269</f>
        <v>359.4281461954883</v>
      </c>
      <c r="K269" s="160">
        <f>Calc!AJ269</f>
        <v>-4.2482257514797617E-2</v>
      </c>
      <c r="L269" s="160">
        <f>Calc!AK269</f>
        <v>2.5917594297466118</v>
      </c>
      <c r="M269" s="158" t="str">
        <f>Calc!AP269</f>
        <v>Out of range</v>
      </c>
      <c r="N269" s="158" t="e">
        <f>Calc!AQ269</f>
        <v>#VALUE!</v>
      </c>
      <c r="O269" s="158" t="str">
        <f>Calc!AW269</f>
        <v>Out of range</v>
      </c>
      <c r="P269" s="158">
        <f>Calc!AX269</f>
        <v>215.4268695243</v>
      </c>
      <c r="Q269" s="160" t="e">
        <f>Calc!BB269</f>
        <v>#VALUE!</v>
      </c>
      <c r="R269" s="160" t="e">
        <f>Calc!BC269</f>
        <v>#VALUE!</v>
      </c>
      <c r="S269" s="157">
        <f>Input!E269</f>
        <v>0</v>
      </c>
    </row>
    <row r="270" spans="1:19" x14ac:dyDescent="0.2">
      <c r="A270" s="1">
        <f>Input!A270</f>
        <v>8471</v>
      </c>
      <c r="B270" s="1" t="str">
        <f>Input!B270</f>
        <v>7H20-294</v>
      </c>
      <c r="C270" s="99">
        <f>Calc!O270*1000</f>
        <v>557.44444771815836</v>
      </c>
      <c r="D270" s="99">
        <f>Calc!P270*1000</f>
        <v>5.4969535141644085E-2</v>
      </c>
      <c r="E270" s="99">
        <f>Calc!X270</f>
        <v>0.37814143132333372</v>
      </c>
      <c r="F270" s="99">
        <f>Calc!Y270</f>
        <v>1.0218534135069486E-3</v>
      </c>
      <c r="G270" s="99">
        <f>Calc!AN270</f>
        <v>1.4905177444218989</v>
      </c>
      <c r="H270" s="5">
        <f>Calc!AO270</f>
        <v>4.6832258182837342E-3</v>
      </c>
      <c r="I270" s="8">
        <f>Calc!AH270</f>
        <v>6743.1047713607959</v>
      </c>
      <c r="J270" s="8">
        <f>Calc!AI270</f>
        <v>27.937108535613305</v>
      </c>
      <c r="K270" s="77">
        <f>Calc!AJ270</f>
        <v>777.90421168902981</v>
      </c>
      <c r="L270" s="77">
        <f>Calc!AK270</f>
        <v>3.8041959469631941</v>
      </c>
      <c r="M270" s="99">
        <f>Calc!AP270</f>
        <v>161.0573</v>
      </c>
      <c r="N270" s="99">
        <f>Calc!AQ270</f>
        <v>1.2077</v>
      </c>
      <c r="O270" s="99">
        <f>Calc!AW270</f>
        <v>161.04910000000001</v>
      </c>
      <c r="P270" s="99">
        <f>Calc!AX270</f>
        <v>1.1956390654</v>
      </c>
      <c r="Q270" s="77">
        <f>Calc!BB270</f>
        <v>1226.324136198147</v>
      </c>
      <c r="R270" s="77">
        <f>Calc!BC270</f>
        <v>7.28960728236469</v>
      </c>
      <c r="S270" s="1">
        <f>Input!E270</f>
        <v>294</v>
      </c>
    </row>
    <row r="271" spans="1:19" s="157" customFormat="1" x14ac:dyDescent="0.2">
      <c r="A271" s="157">
        <f>Input!A271</f>
        <v>8307</v>
      </c>
      <c r="B271" s="157" t="str">
        <f>Input!B271</f>
        <v>Hu1-13</v>
      </c>
      <c r="C271" s="158">
        <f>Calc!O271*1000</f>
        <v>13709.637722764222</v>
      </c>
      <c r="D271" s="158">
        <f>Calc!P271*1000</f>
        <v>2.6206657321472449</v>
      </c>
      <c r="E271" s="158">
        <f>Calc!X271</f>
        <v>0.91518249549227704</v>
      </c>
      <c r="F271" s="158">
        <f>Calc!Y271</f>
        <v>7.4635576252859446E-3</v>
      </c>
      <c r="G271" s="158">
        <f>Calc!AN271</f>
        <v>1.0021962996367431</v>
      </c>
      <c r="H271" s="158">
        <f>Calc!AO271</f>
        <v>3.6834281835409037E-3</v>
      </c>
      <c r="I271" s="159">
        <f>Calc!AH271</f>
        <v>45874.660263881597</v>
      </c>
      <c r="J271" s="159">
        <f>Calc!AI271</f>
        <v>410.26435211409279</v>
      </c>
      <c r="K271" s="160">
        <f>Calc!AJ271</f>
        <v>1.1705121435654497</v>
      </c>
      <c r="L271" s="160">
        <f>Calc!AK271</f>
        <v>2.8320627373753688</v>
      </c>
      <c r="M271" s="158" t="str">
        <f>Calc!AP271</f>
        <v>Out of range</v>
      </c>
      <c r="N271" s="158" t="e">
        <f>Calc!AQ271</f>
        <v>#VALUE!</v>
      </c>
      <c r="O271" s="158" t="str">
        <f>Calc!AW271</f>
        <v>Out of range</v>
      </c>
      <c r="P271" s="158">
        <f>Calc!AX271</f>
        <v>335.93386346279999</v>
      </c>
      <c r="Q271" s="160" t="e">
        <f>Calc!BB271</f>
        <v>#VALUE!</v>
      </c>
      <c r="R271" s="160" t="e">
        <f>Calc!BC271</f>
        <v>#VALUE!</v>
      </c>
      <c r="S271" s="157">
        <f>Input!E271</f>
        <v>0</v>
      </c>
    </row>
    <row r="272" spans="1:19" x14ac:dyDescent="0.2">
      <c r="A272" s="1">
        <f>Input!A272</f>
        <v>8472</v>
      </c>
      <c r="B272" s="1" t="str">
        <f>Input!B272</f>
        <v>7H20-299</v>
      </c>
      <c r="C272" s="99">
        <f>Calc!O272*1000</f>
        <v>662.92631792368127</v>
      </c>
      <c r="D272" s="99">
        <f>Calc!P272*1000</f>
        <v>6.5027346550548315E-2</v>
      </c>
      <c r="E272" s="99">
        <f>Calc!X272</f>
        <v>0.21927975842062414</v>
      </c>
      <c r="F272" s="99">
        <f>Calc!Y272</f>
        <v>1.0596131841174566E-3</v>
      </c>
      <c r="G272" s="99">
        <f>Calc!AN272</f>
        <v>1.4997443236034502</v>
      </c>
      <c r="H272" s="5">
        <f>Calc!AO272</f>
        <v>6.4481481798196634E-3</v>
      </c>
      <c r="I272" s="8">
        <f>Calc!AH272</f>
        <v>13853.15858324623</v>
      </c>
      <c r="J272" s="8">
        <f>Calc!AI272</f>
        <v>89.593251781964227</v>
      </c>
      <c r="K272" s="77">
        <f>Calc!AJ272</f>
        <v>794.40134140654357</v>
      </c>
      <c r="L272" s="77">
        <f>Calc!AK272</f>
        <v>2.9925936322129965</v>
      </c>
      <c r="M272" s="99">
        <f>Calc!AP272</f>
        <v>159.7861</v>
      </c>
      <c r="N272" s="99">
        <f>Calc!AQ272</f>
        <v>1.5993999999999999</v>
      </c>
      <c r="O272" s="99">
        <f>Calc!AW272</f>
        <v>159.78219999999999</v>
      </c>
      <c r="P272" s="99">
        <f>Calc!AX272</f>
        <v>1.5151854869000001</v>
      </c>
      <c r="Q272" s="77">
        <f>Calc!BB272</f>
        <v>1247.8548463715035</v>
      </c>
      <c r="R272" s="77">
        <f>Calc!BC272</f>
        <v>7.11712407376179</v>
      </c>
      <c r="S272" s="1">
        <f>Input!E272</f>
        <v>299</v>
      </c>
    </row>
    <row r="273" spans="1:19" s="157" customFormat="1" x14ac:dyDescent="0.2">
      <c r="A273" s="157">
        <f>Input!A273</f>
        <v>8307</v>
      </c>
      <c r="B273" s="157" t="str">
        <f>Input!B273</f>
        <v>Hu1-13</v>
      </c>
      <c r="C273" s="158">
        <f>Calc!O273*1000</f>
        <v>13710.994270036976</v>
      </c>
      <c r="D273" s="158">
        <f>Calc!P273*1000</f>
        <v>3.5649461071460911</v>
      </c>
      <c r="E273" s="158">
        <f>Calc!X273</f>
        <v>0.92861484731847899</v>
      </c>
      <c r="F273" s="158">
        <f>Calc!Y273</f>
        <v>1.1065619941099732E-2</v>
      </c>
      <c r="G273" s="158">
        <f>Calc!AN273</f>
        <v>0.99763363900979918</v>
      </c>
      <c r="H273" s="158">
        <f>Calc!AO273</f>
        <v>4.3402677135063739E-3</v>
      </c>
      <c r="I273" s="159">
        <f>Calc!AH273</f>
        <v>45009.708785353083</v>
      </c>
      <c r="J273" s="159">
        <f>Calc!AI273</f>
        <v>570.85575555524883</v>
      </c>
      <c r="K273" s="160">
        <f>Calc!AJ273</f>
        <v>-0.40292804246577774</v>
      </c>
      <c r="L273" s="160">
        <f>Calc!AK273</f>
        <v>3.4485839371845706</v>
      </c>
      <c r="M273" s="158">
        <f>Calc!AP273</f>
        <v>690.67819999999995</v>
      </c>
      <c r="N273" s="158" t="e">
        <f>Calc!AQ273</f>
        <v>#VALUE!</v>
      </c>
      <c r="O273" s="158">
        <f>Calc!AW273</f>
        <v>690.67639999999994</v>
      </c>
      <c r="P273" s="158">
        <f>Calc!AX273</f>
        <v>327.10379696609999</v>
      </c>
      <c r="Q273" s="160">
        <f>Calc!BB273</f>
        <v>-2.8378917122968441</v>
      </c>
      <c r="R273" s="160">
        <f>Calc!BC273</f>
        <v>24.430257517176187</v>
      </c>
      <c r="S273" s="157">
        <f>Input!E273</f>
        <v>0</v>
      </c>
    </row>
    <row r="274" spans="1:19" x14ac:dyDescent="0.2">
      <c r="A274" s="56"/>
      <c r="B274" s="56"/>
      <c r="C274" s="106"/>
      <c r="D274" s="106"/>
      <c r="E274" s="106"/>
      <c r="F274" s="106"/>
      <c r="G274" s="106"/>
      <c r="H274" s="106"/>
      <c r="I274" s="72"/>
      <c r="J274" s="72"/>
      <c r="K274" s="107"/>
      <c r="L274" s="107"/>
      <c r="M274" s="106"/>
      <c r="N274" s="106"/>
      <c r="O274" s="106"/>
      <c r="P274" s="106"/>
      <c r="Q274" s="107"/>
      <c r="R274" s="107"/>
      <c r="S274" s="56"/>
    </row>
    <row r="275" spans="1:19" s="157" customFormat="1" x14ac:dyDescent="0.2">
      <c r="A275" s="157">
        <f>Input!A275</f>
        <v>8307</v>
      </c>
      <c r="B275" s="157" t="str">
        <f>Input!B275</f>
        <v>Hu1-13</v>
      </c>
      <c r="C275" s="158">
        <f>Calc!O275*1000</f>
        <v>13710.493780807663</v>
      </c>
      <c r="D275" s="158">
        <f>Calc!P275*1000</f>
        <v>2.9970015535007186</v>
      </c>
      <c r="E275" s="158">
        <f>Calc!X275</f>
        <v>0.92578331220968346</v>
      </c>
      <c r="F275" s="158">
        <f>Calc!Y275</f>
        <v>8.6768965402960023E-3</v>
      </c>
      <c r="G275" s="158">
        <f>Calc!AN275</f>
        <v>0.99795852348301151</v>
      </c>
      <c r="H275" s="158">
        <f>Calc!AO275</f>
        <v>4.8923250984350434E-3</v>
      </c>
      <c r="I275" s="159">
        <f>Calc!AH275</f>
        <v>45160.426215912499</v>
      </c>
      <c r="J275" s="159">
        <f>Calc!AI275</f>
        <v>477.56737705905391</v>
      </c>
      <c r="K275" s="160">
        <f>Calc!AJ275</f>
        <v>0.18299522053633055</v>
      </c>
      <c r="L275" s="160">
        <f>Calc!AK275</f>
        <v>2.9331178418514265</v>
      </c>
      <c r="M275" s="158">
        <f>Calc!AP275</f>
        <v>663.25699999999995</v>
      </c>
      <c r="N275" s="158" t="e">
        <f>Calc!AQ275</f>
        <v>#VALUE!</v>
      </c>
      <c r="O275" s="158">
        <f>Calc!AW275</f>
        <v>663.25509999999997</v>
      </c>
      <c r="P275" s="158">
        <f>Calc!AX275</f>
        <v>306.28667625719999</v>
      </c>
      <c r="Q275" s="160">
        <f>Calc!BB275</f>
        <v>1.1927512881066817</v>
      </c>
      <c r="R275" s="160">
        <f>Calc!BC275</f>
        <v>19.145738445102367</v>
      </c>
      <c r="S275" s="157">
        <f>Input!E275</f>
        <v>0</v>
      </c>
    </row>
    <row r="276" spans="1:19" x14ac:dyDescent="0.2">
      <c r="A276" s="1">
        <f>Input!A276</f>
        <v>8483</v>
      </c>
      <c r="B276" s="1" t="str">
        <f>Input!B276</f>
        <v>7H20-445</v>
      </c>
      <c r="C276" s="99">
        <f>Calc!O276*1000</f>
        <v>358.05451972041959</v>
      </c>
      <c r="D276" s="99">
        <f>Calc!P276*1000</f>
        <v>4.8934712105345085E-2</v>
      </c>
      <c r="E276" s="99">
        <f>Calc!X276</f>
        <v>4.6566144724973206</v>
      </c>
      <c r="F276" s="99">
        <f>Calc!Y276</f>
        <v>1.9673132100030587E-2</v>
      </c>
      <c r="G276" s="99">
        <f>Calc!AN276</f>
        <v>1.380063395536492</v>
      </c>
      <c r="H276" s="5">
        <f>Calc!AO276</f>
        <v>8.2600414520220995E-3</v>
      </c>
      <c r="I276" s="8">
        <f>Calc!AH276</f>
        <v>324.39381271996211</v>
      </c>
      <c r="J276" s="8">
        <f>Calc!AI276</f>
        <v>2.3761349915224335</v>
      </c>
      <c r="K276" s="77">
        <f>Calc!AJ276</f>
        <v>630.55171569231243</v>
      </c>
      <c r="L276" s="77">
        <f>Calc!AK276</f>
        <v>6.2740172051911305</v>
      </c>
      <c r="M276" s="99">
        <f>Calc!AP276</f>
        <v>167.38499999999999</v>
      </c>
      <c r="N276" s="99">
        <f>Calc!AQ276</f>
        <v>2.4024000000000001</v>
      </c>
      <c r="O276" s="99">
        <f>Calc!AW276</f>
        <v>167.2116</v>
      </c>
      <c r="P276" s="99">
        <f>Calc!AX276</f>
        <v>2.5372706558</v>
      </c>
      <c r="Q276" s="77">
        <f>Calc!BB276</f>
        <v>1011.4956139594777</v>
      </c>
      <c r="R276" s="77">
        <f>Calc!BC276</f>
        <v>12.405896844070044</v>
      </c>
      <c r="S276" s="1">
        <f>Input!E276</f>
        <v>445</v>
      </c>
    </row>
    <row r="277" spans="1:19" s="157" customFormat="1" x14ac:dyDescent="0.2">
      <c r="A277" s="157">
        <f>Input!A277</f>
        <v>8307</v>
      </c>
      <c r="B277" s="157" t="str">
        <f>Input!B277</f>
        <v>Hu1-13</v>
      </c>
      <c r="C277" s="158">
        <f>Calc!O277*1000</f>
        <v>13711.541017497426</v>
      </c>
      <c r="D277" s="158">
        <f>Calc!P277*1000</f>
        <v>3.7042655671799141</v>
      </c>
      <c r="E277" s="158">
        <f>Calc!X277</f>
        <v>0.9270243332293292</v>
      </c>
      <c r="F277" s="158">
        <f>Calc!Y277</f>
        <v>1.0444791277411304E-2</v>
      </c>
      <c r="G277" s="158">
        <f>Calc!AN277</f>
        <v>1.0029298101630519</v>
      </c>
      <c r="H277" s="158">
        <f>Calc!AO277</f>
        <v>5.3861149520970653E-3</v>
      </c>
      <c r="I277" s="159">
        <f>Calc!AH277</f>
        <v>45328.094807323017</v>
      </c>
      <c r="J277" s="159">
        <f>Calc!AI277</f>
        <v>565.62759147132601</v>
      </c>
      <c r="K277" s="160">
        <f>Calc!AJ277</f>
        <v>-3.9525041906430802</v>
      </c>
      <c r="L277" s="160">
        <f>Calc!AK277</f>
        <v>2.3417681658898073</v>
      </c>
      <c r="M277" s="158" t="str">
        <f>Calc!AP277</f>
        <v>Out of range</v>
      </c>
      <c r="N277" s="158" t="e">
        <f>Calc!AQ277</f>
        <v>#VALUE!</v>
      </c>
      <c r="O277" s="158" t="str">
        <f>Calc!AW277</f>
        <v>Out of range</v>
      </c>
      <c r="P277" s="158">
        <f>Calc!AX277</f>
        <v>157.4159486952</v>
      </c>
      <c r="Q277" s="160" t="e">
        <f>Calc!BB277</f>
        <v>#VALUE!</v>
      </c>
      <c r="R277" s="160" t="e">
        <f>Calc!BC277</f>
        <v>#VALUE!</v>
      </c>
      <c r="S277" s="157">
        <f>Input!E277</f>
        <v>0</v>
      </c>
    </row>
    <row r="278" spans="1:19" x14ac:dyDescent="0.2">
      <c r="A278" s="1">
        <f>Input!A278</f>
        <v>8484</v>
      </c>
      <c r="B278" s="1" t="str">
        <f>Input!B278</f>
        <v>7H20-458</v>
      </c>
      <c r="C278" s="99">
        <f>Calc!O278*1000</f>
        <v>369.31899251069166</v>
      </c>
      <c r="D278" s="99">
        <f>Calc!P278*1000</f>
        <v>5.4807172980574061E-2</v>
      </c>
      <c r="E278" s="99">
        <f>Calc!X278</f>
        <v>7.7938776791014517</v>
      </c>
      <c r="F278" s="99">
        <f>Calc!Y278</f>
        <v>2.2236524147612964E-2</v>
      </c>
      <c r="G278" s="99">
        <f>Calc!AN278</f>
        <v>1.6377009022143383</v>
      </c>
      <c r="H278" s="5">
        <f>Calc!AO278</f>
        <v>6.8569502255110895E-3</v>
      </c>
      <c r="I278" s="8">
        <f>Calc!AH278</f>
        <v>237.40242437655576</v>
      </c>
      <c r="J278" s="8">
        <f>Calc!AI278</f>
        <v>1.2023081436511767</v>
      </c>
      <c r="K278" s="77">
        <f>Calc!AJ278</f>
        <v>735.69935820711146</v>
      </c>
      <c r="L278" s="77">
        <f>Calc!AK278</f>
        <v>4.9055756817888652</v>
      </c>
      <c r="M278" s="99">
        <f>Calc!AP278</f>
        <v>210.41329999999999</v>
      </c>
      <c r="N278" s="99">
        <f>Calc!AQ278</f>
        <v>2.8380000000000001</v>
      </c>
      <c r="O278" s="99">
        <f>Calc!AW278</f>
        <v>210.17060000000001</v>
      </c>
      <c r="P278" s="99">
        <f>Calc!AX278</f>
        <v>2.7922304855000002</v>
      </c>
      <c r="Q278" s="77">
        <f>Calc!BB278</f>
        <v>1332.5194084316452</v>
      </c>
      <c r="R278" s="77">
        <f>Calc!BC278</f>
        <v>13.766907179669911</v>
      </c>
      <c r="S278" s="1">
        <f>Input!E278</f>
        <v>458</v>
      </c>
    </row>
    <row r="279" spans="1:19" s="157" customFormat="1" x14ac:dyDescent="0.2">
      <c r="A279" s="157">
        <f>Input!A279</f>
        <v>8307</v>
      </c>
      <c r="B279" s="157" t="str">
        <f>Input!B279</f>
        <v>Hu1-13</v>
      </c>
      <c r="C279" s="158">
        <f>Calc!O279*1000</f>
        <v>13712.521173069561</v>
      </c>
      <c r="D279" s="158">
        <f>Calc!P279*1000</f>
        <v>3.5997745674896322</v>
      </c>
      <c r="E279" s="158">
        <f>Calc!X279</f>
        <v>0.92900131770274907</v>
      </c>
      <c r="F279" s="158">
        <f>Calc!Y279</f>
        <v>9.1314438240410363E-3</v>
      </c>
      <c r="G279" s="158">
        <f>Calc!AN279</f>
        <v>0.99937738577765634</v>
      </c>
      <c r="H279" s="158">
        <f>Calc!AO279</f>
        <v>4.8546569688529984E-3</v>
      </c>
      <c r="I279" s="159">
        <f>Calc!AH279</f>
        <v>45074.642542487636</v>
      </c>
      <c r="J279" s="159">
        <f>Calc!AI279</f>
        <v>494.06317217658676</v>
      </c>
      <c r="K279" s="160">
        <f>Calc!AJ279</f>
        <v>1.8741342876822387</v>
      </c>
      <c r="L279" s="160">
        <f>Calc!AK279</f>
        <v>3.9146159454231833</v>
      </c>
      <c r="M279" s="158">
        <f>Calc!AP279</f>
        <v>624.55690000000004</v>
      </c>
      <c r="N279" s="158" t="e">
        <f>Calc!AQ279</f>
        <v>#VALUE!</v>
      </c>
      <c r="O279" s="158">
        <f>Calc!AW279</f>
        <v>624.55510000000004</v>
      </c>
      <c r="P279" s="158">
        <f>Calc!AX279</f>
        <v>291.5075235919</v>
      </c>
      <c r="Q279" s="160">
        <f>Calc!BB279</f>
        <v>10.949862714483878</v>
      </c>
      <c r="R279" s="160">
        <f>Calc!BC279</f>
        <v>24.586544707440083</v>
      </c>
      <c r="S279" s="157">
        <f>Input!E279</f>
        <v>0</v>
      </c>
    </row>
    <row r="280" spans="1:19" x14ac:dyDescent="0.2">
      <c r="A280" s="1">
        <f>Input!A280</f>
        <v>8477</v>
      </c>
      <c r="B280" s="1" t="str">
        <f>Input!B280</f>
        <v>7H20-394</v>
      </c>
      <c r="C280" s="99">
        <f>Calc!O280*1000</f>
        <v>591.76885966525185</v>
      </c>
      <c r="D280" s="99">
        <f>Calc!P280*1000</f>
        <v>0.13628490767769824</v>
      </c>
      <c r="E280" s="99">
        <f>Calc!X280</f>
        <v>0.5764738379487051</v>
      </c>
      <c r="F280" s="99">
        <f>Calc!Y280</f>
        <v>2.7617304384131907E-3</v>
      </c>
      <c r="G280" s="99">
        <f>Calc!AN280</f>
        <v>1.4483856812811986</v>
      </c>
      <c r="H280" s="5">
        <f>Calc!AO280</f>
        <v>7.8387240014081341E-3</v>
      </c>
      <c r="I280" s="8">
        <f>Calc!AH280</f>
        <v>4548.7260526950822</v>
      </c>
      <c r="J280" s="8">
        <f>Calc!AI280</f>
        <v>32.860650536896472</v>
      </c>
      <c r="K280" s="77">
        <f>Calc!AJ280</f>
        <v>702.34891731157666</v>
      </c>
      <c r="L280" s="77">
        <f>Calc!AK280</f>
        <v>6.1445473905383823</v>
      </c>
      <c r="M280" s="99">
        <f>Calc!AP280</f>
        <v>167.49469999999999</v>
      </c>
      <c r="N280" s="99">
        <f>Calc!AQ280</f>
        <v>2.0807000000000002</v>
      </c>
      <c r="O280" s="99">
        <f>Calc!AW280</f>
        <v>167.48249999999999</v>
      </c>
      <c r="P280" s="99">
        <f>Calc!AX280</f>
        <v>2.2117540505000002</v>
      </c>
      <c r="Q280" s="77">
        <f>Calc!BB280</f>
        <v>1127.5316066653584</v>
      </c>
      <c r="R280" s="77">
        <f>Calc!BC280</f>
        <v>12.123636586079977</v>
      </c>
      <c r="S280" s="1">
        <f>Input!E280</f>
        <v>394</v>
      </c>
    </row>
    <row r="281" spans="1:19" s="157" customFormat="1" x14ac:dyDescent="0.2">
      <c r="A281" s="157">
        <f>Input!A281</f>
        <v>8307</v>
      </c>
      <c r="B281" s="157" t="str">
        <f>Input!B281</f>
        <v>Hu1-13</v>
      </c>
      <c r="C281" s="158">
        <f>Calc!O281*1000</f>
        <v>13709.584172724077</v>
      </c>
      <c r="D281" s="158">
        <f>Calc!P281*1000</f>
        <v>3.625124033465748</v>
      </c>
      <c r="E281" s="158">
        <f>Calc!X281</f>
        <v>0.92225271021741084</v>
      </c>
      <c r="F281" s="158">
        <f>Calc!Y281</f>
        <v>8.8535167108226478E-3</v>
      </c>
      <c r="G281" s="158">
        <f>Calc!AN281</f>
        <v>1.0030706629399835</v>
      </c>
      <c r="H281" s="158">
        <f>Calc!AO281</f>
        <v>5.1807589421327092E-3</v>
      </c>
      <c r="I281" s="159">
        <f>Calc!AH281</f>
        <v>45562.512324271265</v>
      </c>
      <c r="J281" s="159">
        <f>Calc!AI281</f>
        <v>496.53521224556459</v>
      </c>
      <c r="K281" s="160">
        <f>Calc!AJ281</f>
        <v>2.7487931358305406</v>
      </c>
      <c r="L281" s="160">
        <f>Calc!AK281</f>
        <v>3.3556416319567419</v>
      </c>
      <c r="M281" s="158">
        <f>Calc!AP281</f>
        <v>768.93640000000005</v>
      </c>
      <c r="N281" s="158" t="e">
        <f>Calc!AQ281</f>
        <v>#VALUE!</v>
      </c>
      <c r="O281" s="158">
        <f>Calc!AW281</f>
        <v>768.93460000000005</v>
      </c>
      <c r="P281" s="158">
        <f>Calc!AX281</f>
        <v>314.55360086920001</v>
      </c>
      <c r="Q281" s="160">
        <f>Calc!BB281</f>
        <v>24.152836234699816</v>
      </c>
      <c r="R281" s="160">
        <f>Calc!BC281</f>
        <v>36.475091013367887</v>
      </c>
      <c r="S281" s="157">
        <f>Input!E281</f>
        <v>0</v>
      </c>
    </row>
    <row r="282" spans="1:19" x14ac:dyDescent="0.2">
      <c r="A282" s="1">
        <f>Input!A282</f>
        <v>8478</v>
      </c>
      <c r="B282" s="1" t="str">
        <f>Input!B282</f>
        <v>7H20-418</v>
      </c>
      <c r="C282" s="99">
        <f>Calc!O282*1000</f>
        <v>591.87009940573353</v>
      </c>
      <c r="D282" s="99">
        <f>Calc!P282*1000</f>
        <v>7.7843186447467447E-2</v>
      </c>
      <c r="E282" s="99">
        <f>Calc!X282</f>
        <v>1.2704510329278844</v>
      </c>
      <c r="F282" s="99">
        <f>Calc!Y282</f>
        <v>3.768107158751163E-3</v>
      </c>
      <c r="G282" s="99">
        <f>Calc!AN282</f>
        <v>1.4273524612841706</v>
      </c>
      <c r="H282" s="5">
        <f>Calc!AO282</f>
        <v>4.9467403435012368E-3</v>
      </c>
      <c r="I282" s="8">
        <f>Calc!AH282</f>
        <v>2034.877474310679</v>
      </c>
      <c r="J282" s="8">
        <f>Calc!AI282</f>
        <v>9.2783558574702969</v>
      </c>
      <c r="K282" s="77">
        <f>Calc!AJ282</f>
        <v>688.84859510161016</v>
      </c>
      <c r="L282" s="77">
        <f>Calc!AK282</f>
        <v>5.0357242099038624</v>
      </c>
      <c r="M282" s="99">
        <f>Calc!AP282</f>
        <v>165.52209999999999</v>
      </c>
      <c r="N282" s="99">
        <f>Calc!AQ282</f>
        <v>1.7493000000000001</v>
      </c>
      <c r="O282" s="99">
        <f>Calc!AW282</f>
        <v>165.49459999999999</v>
      </c>
      <c r="P282" s="99">
        <f>Calc!AX282</f>
        <v>1.5184793560000001</v>
      </c>
      <c r="Q282" s="77">
        <f>Calc!BB282</f>
        <v>1099.6628249046262</v>
      </c>
      <c r="R282" s="77">
        <f>Calc!BC282</f>
        <v>9.3218539242547269</v>
      </c>
      <c r="S282" s="1">
        <f>Input!E282</f>
        <v>418</v>
      </c>
    </row>
    <row r="283" spans="1:19" s="157" customFormat="1" x14ac:dyDescent="0.2">
      <c r="A283" s="157">
        <f>Input!A283</f>
        <v>8307</v>
      </c>
      <c r="B283" s="157" t="str">
        <f>Input!B283</f>
        <v>Hu1-13</v>
      </c>
      <c r="C283" s="158">
        <f>Calc!O283*1000</f>
        <v>13711.72756168649</v>
      </c>
      <c r="D283" s="158">
        <f>Calc!P283*1000</f>
        <v>1.5723702952550402</v>
      </c>
      <c r="E283" s="158">
        <f>Calc!X283</f>
        <v>0.88071960719909026</v>
      </c>
      <c r="F283" s="158">
        <f>Calc!Y283</f>
        <v>3.2587542933850107E-3</v>
      </c>
      <c r="G283" s="158">
        <f>Calc!AN283</f>
        <v>0.99986394023338165</v>
      </c>
      <c r="H283" s="158">
        <f>Calc!AO283</f>
        <v>2.8409785778548842E-3</v>
      </c>
      <c r="I283" s="159">
        <f>Calc!AH283</f>
        <v>47566.063235291695</v>
      </c>
      <c r="J283" s="159">
        <f>Calc!AI283</f>
        <v>221.83833293885388</v>
      </c>
      <c r="K283" s="160">
        <f>Calc!AJ283</f>
        <v>-1.5021223469068312</v>
      </c>
      <c r="L283" s="160">
        <f>Calc!AK283</f>
        <v>1.7855512341644066</v>
      </c>
      <c r="M283" s="158" t="str">
        <f>Calc!AP283</f>
        <v>Out of range</v>
      </c>
      <c r="N283" s="158" t="e">
        <f>Calc!AQ283</f>
        <v>#VALUE!</v>
      </c>
      <c r="O283" s="158" t="str">
        <f>Calc!AW283</f>
        <v>Out of range</v>
      </c>
      <c r="P283" s="158">
        <f>Calc!AX283</f>
        <v>325.00266915639997</v>
      </c>
      <c r="Q283" s="160" t="e">
        <f>Calc!BB283</f>
        <v>#VALUE!</v>
      </c>
      <c r="R283" s="160" t="e">
        <f>Calc!BC283</f>
        <v>#VALUE!</v>
      </c>
      <c r="S283" s="157">
        <f>Input!E283</f>
        <v>0</v>
      </c>
    </row>
    <row r="284" spans="1:19" x14ac:dyDescent="0.2">
      <c r="A284" s="56"/>
      <c r="B284" s="56"/>
      <c r="C284" s="106"/>
      <c r="D284" s="106"/>
      <c r="E284" s="106"/>
      <c r="F284" s="106"/>
      <c r="G284" s="106"/>
      <c r="H284" s="106"/>
      <c r="I284" s="72"/>
      <c r="J284" s="72"/>
      <c r="K284" s="107"/>
      <c r="L284" s="107"/>
      <c r="M284" s="106"/>
      <c r="N284" s="106"/>
      <c r="O284" s="106"/>
      <c r="P284" s="106"/>
      <c r="Q284" s="107"/>
      <c r="R284" s="107"/>
      <c r="S284" s="56"/>
    </row>
    <row r="285" spans="1:19" s="157" customFormat="1" x14ac:dyDescent="0.2">
      <c r="A285" s="157">
        <f>Input!A285</f>
        <v>8307</v>
      </c>
      <c r="B285" s="157" t="str">
        <f>Input!B285</f>
        <v>Hu1-13</v>
      </c>
      <c r="C285" s="158">
        <f>Calc!O285*1000</f>
        <v>13711.15816701776</v>
      </c>
      <c r="D285" s="158">
        <f>Calc!P285*1000</f>
        <v>2.5914029290550493</v>
      </c>
      <c r="E285" s="158">
        <f>Calc!X285</f>
        <v>0.99686473901718642</v>
      </c>
      <c r="F285" s="158">
        <f>Calc!Y285</f>
        <v>5.6333281544582196E-3</v>
      </c>
      <c r="G285" s="158">
        <f>Calc!AN285</f>
        <v>1.0012607866362546</v>
      </c>
      <c r="H285" s="158">
        <f>Calc!AO285</f>
        <v>3.4409770135580722E-3</v>
      </c>
      <c r="I285" s="159">
        <f>Calc!AH285</f>
        <v>42081.082810119013</v>
      </c>
      <c r="J285" s="159">
        <f>Calc!AI285</f>
        <v>278.2101263115224</v>
      </c>
      <c r="K285" s="160">
        <f>Calc!AJ285</f>
        <v>0.64397645706182338</v>
      </c>
      <c r="L285" s="160">
        <f>Calc!AK285</f>
        <v>2.0767409586665675</v>
      </c>
      <c r="M285" s="158" t="str">
        <f>Calc!AP285</f>
        <v>Out of range</v>
      </c>
      <c r="N285" s="158" t="e">
        <f>Calc!AQ285</f>
        <v>#VALUE!</v>
      </c>
      <c r="O285" s="158" t="str">
        <f>Calc!AW285</f>
        <v>Out of range</v>
      </c>
      <c r="P285" s="158">
        <f>Calc!AX285</f>
        <v>335.02275512900002</v>
      </c>
      <c r="Q285" s="160" t="e">
        <f>Calc!BB285</f>
        <v>#VALUE!</v>
      </c>
      <c r="R285" s="160" t="e">
        <f>Calc!BC285</f>
        <v>#VALUE!</v>
      </c>
      <c r="S285" s="157">
        <f>Input!E285</f>
        <v>0</v>
      </c>
    </row>
    <row r="286" spans="1:19" x14ac:dyDescent="0.2">
      <c r="A286" s="1">
        <f>Input!A286</f>
        <v>8479</v>
      </c>
      <c r="B286" s="1" t="str">
        <f>Input!B286</f>
        <v>7H20-421</v>
      </c>
      <c r="C286" s="99">
        <f>Calc!O286*1000</f>
        <v>514.35166164227462</v>
      </c>
      <c r="D286" s="99">
        <f>Calc!P286*1000</f>
        <v>4.0730481643828885E-2</v>
      </c>
      <c r="E286" s="99">
        <f>Calc!X286</f>
        <v>0.39398817970580502</v>
      </c>
      <c r="F286" s="99">
        <f>Calc!Y286</f>
        <v>1.1130995902056296E-3</v>
      </c>
      <c r="G286" s="99">
        <f>Calc!AN286</f>
        <v>1.421904003689215</v>
      </c>
      <c r="H286" s="5">
        <f>Calc!AO286</f>
        <v>5.1343970950805994E-3</v>
      </c>
      <c r="I286" s="8">
        <f>Calc!AH286</f>
        <v>5661.945365972163</v>
      </c>
      <c r="J286" s="8">
        <f>Calc!AI286</f>
        <v>25.955166718108909</v>
      </c>
      <c r="K286" s="77">
        <f>Calc!AJ286</f>
        <v>684.48575951582472</v>
      </c>
      <c r="L286" s="77">
        <f>Calc!AK286</f>
        <v>3.3836930756662515</v>
      </c>
      <c r="M286" s="99">
        <f>Calc!AP286</f>
        <v>165.20150000000001</v>
      </c>
      <c r="N286" s="99">
        <f>Calc!AQ286</f>
        <v>1.4260999999999999</v>
      </c>
      <c r="O286" s="99">
        <f>Calc!AW286</f>
        <v>165.1917</v>
      </c>
      <c r="P286" s="99">
        <f>Calc!AX286</f>
        <v>1.2844951854</v>
      </c>
      <c r="Q286" s="77">
        <f>Calc!BB286</f>
        <v>1091.7630461005535</v>
      </c>
      <c r="R286" s="77">
        <f>Calc!BC286</f>
        <v>6.6960658804387707</v>
      </c>
      <c r="S286" s="1">
        <f>Input!E286</f>
        <v>421</v>
      </c>
    </row>
    <row r="287" spans="1:19" s="157" customFormat="1" x14ac:dyDescent="0.2">
      <c r="A287" s="157">
        <f>Input!A287</f>
        <v>8307</v>
      </c>
      <c r="B287" s="157" t="str">
        <f>Input!B287</f>
        <v>Hu1-13</v>
      </c>
      <c r="C287" s="158">
        <f>Calc!O287*1000</f>
        <v>13713.857218468624</v>
      </c>
      <c r="D287" s="158">
        <f>Calc!P287*1000</f>
        <v>2.8127623790442966</v>
      </c>
      <c r="E287" s="158">
        <f>Calc!X287</f>
        <v>0.91453818024564848</v>
      </c>
      <c r="F287" s="158">
        <f>Calc!Y287</f>
        <v>6.8265224617522326E-3</v>
      </c>
      <c r="G287" s="158">
        <f>Calc!AN287</f>
        <v>0.99513500632799468</v>
      </c>
      <c r="H287" s="158">
        <f>Calc!AO287</f>
        <v>4.5746981864588183E-3</v>
      </c>
      <c r="I287" s="159">
        <f>Calc!AH287</f>
        <v>45597.557377253674</v>
      </c>
      <c r="J287" s="159">
        <f>Calc!AI287</f>
        <v>399.62012419398616</v>
      </c>
      <c r="K287" s="160">
        <f>Calc!AJ287</f>
        <v>-0.31715835911305668</v>
      </c>
      <c r="L287" s="160">
        <f>Calc!AK287</f>
        <v>2.7853134726529634</v>
      </c>
      <c r="M287" s="158">
        <f>Calc!AP287</f>
        <v>592.10080000000005</v>
      </c>
      <c r="N287" s="158" t="e">
        <f>Calc!AQ287</f>
        <v>#VALUE!</v>
      </c>
      <c r="O287" s="158">
        <f>Calc!AW287</f>
        <v>592.09900000000005</v>
      </c>
      <c r="P287" s="158">
        <f>Calc!AX287</f>
        <v>280.82329513500002</v>
      </c>
      <c r="Q287" s="160">
        <f>Calc!BB287</f>
        <v>-1.6906200065229158</v>
      </c>
      <c r="R287" s="160">
        <f>Calc!BC287</f>
        <v>14.907689557601655</v>
      </c>
      <c r="S287" s="157">
        <f>Input!E287</f>
        <v>0</v>
      </c>
    </row>
    <row r="288" spans="1:19" x14ac:dyDescent="0.2">
      <c r="A288" s="1">
        <f>Input!A288</f>
        <v>8480</v>
      </c>
      <c r="B288" s="1" t="str">
        <f>Input!B288</f>
        <v>7H20-423</v>
      </c>
      <c r="C288" s="99">
        <f>Calc!O288*1000</f>
        <v>417.54049604244301</v>
      </c>
      <c r="D288" s="99">
        <f>Calc!P288*1000</f>
        <v>4.8245030737234247E-2</v>
      </c>
      <c r="E288" s="99">
        <f>Calc!X288</f>
        <v>0.60313430046393257</v>
      </c>
      <c r="F288" s="99">
        <f>Calc!Y288</f>
        <v>1.7248677965626402E-3</v>
      </c>
      <c r="G288" s="99">
        <f>Calc!AN288</f>
        <v>1.1283684366912692</v>
      </c>
      <c r="H288" s="5">
        <f>Calc!AO288</f>
        <v>4.0287024068664636E-3</v>
      </c>
      <c r="I288" s="8">
        <f>Calc!AH288</f>
        <v>2383.894586601939</v>
      </c>
      <c r="J288" s="8">
        <f>Calc!AI288</f>
        <v>10.901708815435958</v>
      </c>
      <c r="K288" s="77">
        <f>Calc!AJ288</f>
        <v>496.0076943571745</v>
      </c>
      <c r="L288" s="77">
        <f>Calc!AK288</f>
        <v>4.1819248143867807</v>
      </c>
      <c r="M288" s="99">
        <f>Calc!AP288</f>
        <v>136.44399999999999</v>
      </c>
      <c r="N288" s="99">
        <f>Calc!AQ288</f>
        <v>1.2712000000000001</v>
      </c>
      <c r="O288" s="99">
        <f>Calc!AW288</f>
        <v>136.42160000000001</v>
      </c>
      <c r="P288" s="99">
        <f>Calc!AX288</f>
        <v>1.0897445778999999</v>
      </c>
      <c r="Q288" s="77">
        <f>Calc!BB288</f>
        <v>729.35443516841997</v>
      </c>
      <c r="R288" s="77">
        <f>Calc!BC288</f>
        <v>6.5467707502813743</v>
      </c>
      <c r="S288" s="1">
        <f>Input!E288</f>
        <v>423</v>
      </c>
    </row>
    <row r="289" spans="1:19" s="157" customFormat="1" x14ac:dyDescent="0.2">
      <c r="A289" s="157">
        <f>Input!A289</f>
        <v>8307</v>
      </c>
      <c r="B289" s="157" t="str">
        <f>Input!B289</f>
        <v>Hu1-13</v>
      </c>
      <c r="C289" s="158">
        <f>Calc!O289*1000</f>
        <v>13713.389329940395</v>
      </c>
      <c r="D289" s="158">
        <f>Calc!P289*1000</f>
        <v>2.5947817726659133</v>
      </c>
      <c r="E289" s="158">
        <f>Calc!X289</f>
        <v>0.91450111321406735</v>
      </c>
      <c r="F289" s="158">
        <f>Calc!Y289</f>
        <v>7.0087923683885391E-3</v>
      </c>
      <c r="G289" s="158">
        <f>Calc!AN289</f>
        <v>1.0023326063619884</v>
      </c>
      <c r="H289" s="158">
        <f>Calc!AO289</f>
        <v>3.9252809013500369E-3</v>
      </c>
      <c r="I289" s="159">
        <f>Calc!AH289</f>
        <v>45927.649361379023</v>
      </c>
      <c r="J289" s="159">
        <f>Calc!AI289</f>
        <v>395.18661883855907</v>
      </c>
      <c r="K289" s="160">
        <f>Calc!AJ289</f>
        <v>-2.1917901260321004</v>
      </c>
      <c r="L289" s="160">
        <f>Calc!AK289</f>
        <v>2.4866940129764949</v>
      </c>
      <c r="M289" s="158" t="str">
        <f>Calc!AP289</f>
        <v>Out of range</v>
      </c>
      <c r="N289" s="158" t="e">
        <f>Calc!AQ289</f>
        <v>#VALUE!</v>
      </c>
      <c r="O289" s="158" t="str">
        <f>Calc!AW289</f>
        <v>Out of range</v>
      </c>
      <c r="P289" s="158">
        <f>Calc!AX289</f>
        <v>252.37296734540001</v>
      </c>
      <c r="Q289" s="160" t="e">
        <f>Calc!BB289</f>
        <v>#VALUE!</v>
      </c>
      <c r="R289" s="160" t="e">
        <f>Calc!BC289</f>
        <v>#VALUE!</v>
      </c>
      <c r="S289" s="157">
        <f>Input!E289</f>
        <v>0</v>
      </c>
    </row>
    <row r="290" spans="1:19" x14ac:dyDescent="0.2">
      <c r="A290" s="1">
        <f>Input!A290</f>
        <v>8481</v>
      </c>
      <c r="B290" s="1" t="str">
        <f>Input!B290</f>
        <v>7H20-432</v>
      </c>
      <c r="C290" s="99">
        <f>Calc!O290*1000</f>
        <v>435.50299381990175</v>
      </c>
      <c r="D290" s="99">
        <f>Calc!P290*1000</f>
        <v>4.4893441282743696E-2</v>
      </c>
      <c r="E290" s="99">
        <f>Calc!X290</f>
        <v>0.31800324973357114</v>
      </c>
      <c r="F290" s="99">
        <f>Calc!Y290</f>
        <v>1.1497581184602163E-3</v>
      </c>
      <c r="G290" s="99">
        <f>Calc!AN290</f>
        <v>1.4199446011672088</v>
      </c>
      <c r="H290" s="5">
        <f>Calc!AO290</f>
        <v>6.3934110428682878E-3</v>
      </c>
      <c r="I290" s="8">
        <f>Calc!AH290</f>
        <v>5955.2271294240891</v>
      </c>
      <c r="J290" s="8">
        <f>Calc!AI290</f>
        <v>34.38328438810624</v>
      </c>
      <c r="K290" s="77">
        <f>Calc!AJ290</f>
        <v>664.95781536121126</v>
      </c>
      <c r="L290" s="77">
        <f>Calc!AK290</f>
        <v>3.1804860179061127</v>
      </c>
      <c r="M290" s="99">
        <f>Calc!AP290</f>
        <v>169.1986</v>
      </c>
      <c r="N290" s="99">
        <f>Calc!AQ290</f>
        <v>1.754</v>
      </c>
      <c r="O290" s="99">
        <f>Calc!AW290</f>
        <v>169.1891</v>
      </c>
      <c r="P290" s="99">
        <f>Calc!AX290</f>
        <v>1.655672689</v>
      </c>
      <c r="Q290" s="77">
        <f>Calc!BB290</f>
        <v>1072.6663636839271</v>
      </c>
      <c r="R290" s="77">
        <f>Calc!BC290</f>
        <v>7.1775751884718</v>
      </c>
      <c r="S290" s="1">
        <f>Input!E290</f>
        <v>432</v>
      </c>
    </row>
    <row r="291" spans="1:19" s="157" customFormat="1" x14ac:dyDescent="0.2">
      <c r="A291" s="157">
        <f>Input!A291</f>
        <v>8307</v>
      </c>
      <c r="B291" s="157" t="str">
        <f>Input!B291</f>
        <v>Hu1-13</v>
      </c>
      <c r="C291" s="158">
        <f>Calc!O291*1000</f>
        <v>13708.699662205687</v>
      </c>
      <c r="D291" s="158">
        <f>Calc!P291*1000</f>
        <v>2.7637753562223102</v>
      </c>
      <c r="E291" s="158">
        <f>Calc!X291</f>
        <v>0.91509952712672582</v>
      </c>
      <c r="F291" s="158">
        <f>Calc!Y291</f>
        <v>7.9091285537723419E-3</v>
      </c>
      <c r="G291" s="158">
        <f>Calc!AN291</f>
        <v>1.0021188627619684</v>
      </c>
      <c r="H291" s="158">
        <f>Calc!AO291</f>
        <v>4.5687669265503982E-3</v>
      </c>
      <c r="I291" s="159">
        <f>Calc!AH291</f>
        <v>45872.135662684886</v>
      </c>
      <c r="J291" s="159">
        <f>Calc!AI291</f>
        <v>448.15177350575487</v>
      </c>
      <c r="K291" s="160">
        <f>Calc!AJ291</f>
        <v>2.7017084254097323</v>
      </c>
      <c r="L291" s="160">
        <f>Calc!AK291</f>
        <v>2.863509037295398</v>
      </c>
      <c r="M291" s="158">
        <f>Calc!AP291</f>
        <v>693.78729999999996</v>
      </c>
      <c r="N291" s="158" t="e">
        <f>Calc!AQ291</f>
        <v>#VALUE!</v>
      </c>
      <c r="O291" s="158">
        <f>Calc!AW291</f>
        <v>693.78549999999996</v>
      </c>
      <c r="P291" s="158">
        <f>Calc!AX291</f>
        <v>315.26157606819999</v>
      </c>
      <c r="Q291" s="160">
        <f>Calc!BB291</f>
        <v>19.196544362397589</v>
      </c>
      <c r="R291" s="160">
        <f>Calc!BC291</f>
        <v>26.580709320027136</v>
      </c>
      <c r="S291" s="157">
        <f>Input!E291</f>
        <v>0</v>
      </c>
    </row>
    <row r="292" spans="1:19" x14ac:dyDescent="0.2">
      <c r="A292" s="1">
        <f>Input!A292</f>
        <v>8482</v>
      </c>
      <c r="B292" s="1" t="str">
        <f>Input!B292</f>
        <v>7H20-440</v>
      </c>
      <c r="C292" s="99">
        <f>Calc!O292*1000</f>
        <v>366.98181188512268</v>
      </c>
      <c r="D292" s="99">
        <f>Calc!P292*1000</f>
        <v>5.4354862374514916E-2</v>
      </c>
      <c r="E292" s="99">
        <f>Calc!X292</f>
        <v>0.31961015385959929</v>
      </c>
      <c r="F292" s="99">
        <f>Calc!Y292</f>
        <v>1.5257993733768821E-3</v>
      </c>
      <c r="G292" s="99">
        <f>Calc!AN292</f>
        <v>1.3923736141069676</v>
      </c>
      <c r="H292" s="5">
        <f>Calc!AO292</f>
        <v>7.1801790085159519E-3</v>
      </c>
      <c r="I292" s="8">
        <f>Calc!AH292</f>
        <v>4892.6766177764011</v>
      </c>
      <c r="J292" s="8">
        <f>Calc!AI292</f>
        <v>34.374681301589568</v>
      </c>
      <c r="K292" s="77">
        <f>Calc!AJ292</f>
        <v>641.26024341259517</v>
      </c>
      <c r="L292" s="77">
        <f>Calc!AK292</f>
        <v>6.7472153213836554</v>
      </c>
      <c r="M292" s="99">
        <f>Calc!AP292</f>
        <v>167.9316</v>
      </c>
      <c r="N292" s="99">
        <f>Calc!AQ292</f>
        <v>2.2130999999999998</v>
      </c>
      <c r="O292" s="99">
        <f>Calc!AW292</f>
        <v>167.92009999999999</v>
      </c>
      <c r="P292" s="99">
        <f>Calc!AX292</f>
        <v>2.5148793521999999</v>
      </c>
      <c r="Q292" s="77">
        <f>Calc!BB292</f>
        <v>1030.7355464435666</v>
      </c>
      <c r="R292" s="77">
        <f>Calc!BC292</f>
        <v>13.087876128940396</v>
      </c>
      <c r="S292" s="1">
        <f>Input!E292</f>
        <v>440</v>
      </c>
    </row>
    <row r="293" spans="1:19" s="157" customFormat="1" x14ac:dyDescent="0.2">
      <c r="A293" s="157">
        <f>Input!A293</f>
        <v>8307</v>
      </c>
      <c r="B293" s="157" t="str">
        <f>Input!B293</f>
        <v>Hu1-13</v>
      </c>
      <c r="C293" s="158">
        <f>Calc!O293*1000</f>
        <v>13709.224119339324</v>
      </c>
      <c r="D293" s="158">
        <f>Calc!P293*1000</f>
        <v>2.8142492860999466</v>
      </c>
      <c r="E293" s="158">
        <f>Calc!X293</f>
        <v>0.89564385494697696</v>
      </c>
      <c r="F293" s="158">
        <f>Calc!Y293</f>
        <v>6.8086456934416239E-3</v>
      </c>
      <c r="G293" s="158">
        <f>Calc!AN293</f>
        <v>1.0009457488176974</v>
      </c>
      <c r="H293" s="158">
        <f>Calc!AO293</f>
        <v>4.0596769583565468E-3</v>
      </c>
      <c r="I293" s="159">
        <f>Calc!AH293</f>
        <v>46815.520630576961</v>
      </c>
      <c r="J293" s="159">
        <f>Calc!AI293</f>
        <v>403.25926075235446</v>
      </c>
      <c r="K293" s="160">
        <f>Calc!AJ293</f>
        <v>-0.85982139187745776</v>
      </c>
      <c r="L293" s="160">
        <f>Calc!AK293</f>
        <v>2.6779958188057695</v>
      </c>
      <c r="M293" s="158" t="str">
        <f>Calc!AP293</f>
        <v>Out of range</v>
      </c>
      <c r="N293" s="158" t="e">
        <f>Calc!AQ293</f>
        <v>#VALUE!</v>
      </c>
      <c r="O293" s="158" t="str">
        <f>Calc!AW293</f>
        <v>Out of range</v>
      </c>
      <c r="P293" s="158">
        <f>Calc!AX293</f>
        <v>314.35316451030002</v>
      </c>
      <c r="Q293" s="160" t="e">
        <f>Calc!BB293</f>
        <v>#VALUE!</v>
      </c>
      <c r="R293" s="160" t="e">
        <f>Calc!BC293</f>
        <v>#VALUE!</v>
      </c>
      <c r="S293" s="157">
        <f>Input!E293</f>
        <v>0</v>
      </c>
    </row>
    <row r="294" spans="1:19" x14ac:dyDescent="0.2">
      <c r="A294" s="56" t="s">
        <v>422</v>
      </c>
      <c r="B294" s="56"/>
      <c r="C294" s="106"/>
      <c r="D294" s="106"/>
      <c r="E294" s="106"/>
      <c r="F294" s="106"/>
      <c r="G294" s="106"/>
      <c r="H294" s="106"/>
      <c r="I294" s="72"/>
      <c r="J294" s="72"/>
      <c r="K294" s="107"/>
      <c r="L294" s="107"/>
      <c r="M294" s="106"/>
      <c r="N294" s="106"/>
      <c r="O294" s="106"/>
      <c r="P294" s="106"/>
      <c r="Q294" s="107"/>
      <c r="R294" s="107"/>
      <c r="S294" s="56"/>
    </row>
    <row r="295" spans="1:19" s="157" customFormat="1" x14ac:dyDescent="0.2">
      <c r="A295" s="157">
        <f>Input!A295</f>
        <v>8307</v>
      </c>
      <c r="B295" s="157" t="str">
        <f>Input!B295</f>
        <v>Hu1-13</v>
      </c>
      <c r="C295" s="158">
        <f>Calc!O295*1000</f>
        <v>13715.146352585096</v>
      </c>
      <c r="D295" s="158">
        <f>Calc!P295*1000</f>
        <v>1.8100246857582294</v>
      </c>
      <c r="E295" s="158">
        <f>Calc!X295</f>
        <v>0.94385502656503495</v>
      </c>
      <c r="F295" s="158">
        <f>Calc!Y295</f>
        <v>6.8845419229259727E-3</v>
      </c>
      <c r="G295" s="158">
        <f>Calc!AN295</f>
        <v>1.0003723914496663</v>
      </c>
      <c r="H295" s="158">
        <f>Calc!AO295</f>
        <v>4.9547302589861885E-3</v>
      </c>
      <c r="I295" s="159">
        <f>Calc!AH295</f>
        <v>44417.963506873646</v>
      </c>
      <c r="J295" s="159">
        <f>Calc!AI295</f>
        <v>391.5767262062015</v>
      </c>
      <c r="K295" s="160">
        <f>Calc!AJ295</f>
        <v>-1.0026487299693576</v>
      </c>
      <c r="L295" s="160">
        <f>Calc!AK295</f>
        <v>2.3654012440974106</v>
      </c>
      <c r="M295" s="158" t="str">
        <f>Calc!AP295</f>
        <v>Out of range</v>
      </c>
      <c r="N295" s="158" t="e">
        <f>Calc!AQ295</f>
        <v>#VALUE!</v>
      </c>
      <c r="O295" s="158" t="str">
        <f>Calc!AW295</f>
        <v>Out of range</v>
      </c>
      <c r="P295" s="158">
        <f>Calc!AX295</f>
        <v>328.44437646979998</v>
      </c>
      <c r="Q295" s="160" t="e">
        <f>Calc!BB295</f>
        <v>#VALUE!</v>
      </c>
      <c r="R295" s="160" t="e">
        <f>Calc!BC295</f>
        <v>#VALUE!</v>
      </c>
      <c r="S295" s="157">
        <f>Input!E295</f>
        <v>0</v>
      </c>
    </row>
    <row r="296" spans="1:19" x14ac:dyDescent="0.2">
      <c r="A296" s="1">
        <f>Input!A296</f>
        <v>8509</v>
      </c>
      <c r="B296" s="1" t="str">
        <f>Input!B296</f>
        <v>M39-62 0,2</v>
      </c>
      <c r="C296" s="99">
        <f>Calc!O296*1000</f>
        <v>194.37470985809824</v>
      </c>
      <c r="D296" s="99">
        <f>Calc!P296*1000</f>
        <v>1.2473539793794539E-2</v>
      </c>
      <c r="E296" s="99">
        <f>Calc!X296</f>
        <v>2.92180039829399</v>
      </c>
      <c r="F296" s="99">
        <f>Calc!Y296</f>
        <v>7.5413324526831457E-3</v>
      </c>
      <c r="G296" s="99">
        <f>Calc!AN296</f>
        <v>2.4131155072317765</v>
      </c>
      <c r="H296" s="5">
        <f>Calc!AO296</f>
        <v>6.631390300409829E-3</v>
      </c>
      <c r="I296" s="8">
        <f>Calc!AH296</f>
        <v>490.94372439734838</v>
      </c>
      <c r="J296" s="8">
        <f>Calc!AI296</f>
        <v>1.8506415648727863</v>
      </c>
      <c r="K296" s="77">
        <f>Calc!AJ296</f>
        <v>2069.106833502894</v>
      </c>
      <c r="L296" s="77">
        <f>Calc!AK296</f>
        <v>1.9742807048582522</v>
      </c>
      <c r="M296" s="99">
        <f>Calc!AP296</f>
        <v>133.5086</v>
      </c>
      <c r="N296" s="99">
        <f>Calc!AQ296</f>
        <v>0.65200000000000002</v>
      </c>
      <c r="O296" s="99">
        <f>Calc!AW296</f>
        <v>133.4083</v>
      </c>
      <c r="P296" s="99">
        <f>Calc!AX296</f>
        <v>0.59995818400000001</v>
      </c>
      <c r="Q296" s="77">
        <f>Calc!BB296</f>
        <v>3016.7162671352144</v>
      </c>
      <c r="R296" s="77">
        <f>Calc!BC296</f>
        <v>5.8695952645732747</v>
      </c>
      <c r="S296" s="1">
        <f>Input!E296</f>
        <v>0.2</v>
      </c>
    </row>
    <row r="297" spans="1:19" s="157" customFormat="1" x14ac:dyDescent="0.2">
      <c r="A297" s="157">
        <f>Input!A297</f>
        <v>8307</v>
      </c>
      <c r="B297" s="157" t="str">
        <f>Input!B297</f>
        <v>Hu1-13</v>
      </c>
      <c r="C297" s="158">
        <f>Calc!O297*1000</f>
        <v>13717.248349449872</v>
      </c>
      <c r="D297" s="158">
        <f>Calc!P297*1000</f>
        <v>1.8101946999801635</v>
      </c>
      <c r="E297" s="158">
        <f>Calc!X297</f>
        <v>0.9395841548905085</v>
      </c>
      <c r="F297" s="158">
        <f>Calc!Y297</f>
        <v>5.4639062834915863E-3</v>
      </c>
      <c r="G297" s="158">
        <f>Calc!AN297</f>
        <v>1.0012981219439534</v>
      </c>
      <c r="H297" s="158">
        <f>Calc!AO297</f>
        <v>3.0998535676530665E-3</v>
      </c>
      <c r="I297" s="159">
        <f>Calc!AH297</f>
        <v>44668.000383174753</v>
      </c>
      <c r="J297" s="159">
        <f>Calc!AI297</f>
        <v>294.21188476645159</v>
      </c>
      <c r="K297" s="160">
        <f>Calc!AJ297</f>
        <v>-1.5017149042105826</v>
      </c>
      <c r="L297" s="160">
        <f>Calc!AK297</f>
        <v>1.9387360413393993</v>
      </c>
      <c r="M297" s="158" t="str">
        <f>Calc!AP297</f>
        <v>Out of range</v>
      </c>
      <c r="N297" s="158" t="e">
        <f>Calc!AQ297</f>
        <v>#VALUE!</v>
      </c>
      <c r="O297" s="158" t="str">
        <f>Calc!AW297</f>
        <v>Out of range</v>
      </c>
      <c r="P297" s="158">
        <f>Calc!AX297</f>
        <v>273.7113329906</v>
      </c>
      <c r="Q297" s="160" t="e">
        <f>Calc!BB297</f>
        <v>#VALUE!</v>
      </c>
      <c r="R297" s="160" t="e">
        <f>Calc!BC297</f>
        <v>#VALUE!</v>
      </c>
      <c r="S297" s="157">
        <f>Input!E297</f>
        <v>0</v>
      </c>
    </row>
    <row r="298" spans="1:19" x14ac:dyDescent="0.2">
      <c r="A298" s="1">
        <f>Input!A298</f>
        <v>8510</v>
      </c>
      <c r="B298" s="1" t="str">
        <f>Input!B298</f>
        <v>M39-62 1,0 cm</v>
      </c>
      <c r="C298" s="99">
        <f>Calc!O298*1000</f>
        <v>170.03787007635546</v>
      </c>
      <c r="D298" s="99">
        <f>Calc!P298*1000</f>
        <v>9.4543553019595349E-3</v>
      </c>
      <c r="E298" s="99">
        <f>Calc!X298</f>
        <v>9.4750282077773598E-2</v>
      </c>
      <c r="F298" s="99">
        <f>Calc!Y298</f>
        <v>2.9905780899529792E-4</v>
      </c>
      <c r="G298" s="99">
        <f>Calc!AN298</f>
        <v>2.3307992538533533</v>
      </c>
      <c r="H298" s="5">
        <f>Calc!AO298</f>
        <v>5.4907910129583177E-3</v>
      </c>
      <c r="I298" s="8">
        <f>Calc!AH298</f>
        <v>12783.7960275352</v>
      </c>
      <c r="J298" s="8">
        <f>Calc!AI298</f>
        <v>50.34373600524183</v>
      </c>
      <c r="K298" s="77">
        <f>Calc!AJ298</f>
        <v>1954.8597526310427</v>
      </c>
      <c r="L298" s="77">
        <f>Calc!AK298</f>
        <v>1.2149272673390079</v>
      </c>
      <c r="M298" s="99">
        <f>Calc!AP298</f>
        <v>134.66589999999999</v>
      </c>
      <c r="N298" s="99">
        <f>Calc!AQ298</f>
        <v>0.51819999999999999</v>
      </c>
      <c r="O298" s="99">
        <f>Calc!AW298</f>
        <v>134.66200000000001</v>
      </c>
      <c r="P298" s="99">
        <f>Calc!AX298</f>
        <v>0.58407619420000001</v>
      </c>
      <c r="Q298" s="77">
        <f>Calc!BB298</f>
        <v>2860.2632432184146</v>
      </c>
      <c r="R298" s="77">
        <f>Calc!BC298</f>
        <v>5.0451892748526825</v>
      </c>
      <c r="S298" s="1">
        <f>Input!E298</f>
        <v>1</v>
      </c>
    </row>
    <row r="299" spans="1:19" s="157" customFormat="1" x14ac:dyDescent="0.2">
      <c r="A299" s="157">
        <f>Input!A299</f>
        <v>8307</v>
      </c>
      <c r="B299" s="157" t="str">
        <f>Input!B299</f>
        <v>Hu1-13</v>
      </c>
      <c r="C299" s="158">
        <f>Calc!O299*1000</f>
        <v>13717.927384370585</v>
      </c>
      <c r="D299" s="158">
        <f>Calc!P299*1000</f>
        <v>1.6796237385250337</v>
      </c>
      <c r="E299" s="158">
        <f>Calc!X299</f>
        <v>0.94334748674218727</v>
      </c>
      <c r="F299" s="158">
        <f>Calc!Y299</f>
        <v>5.2816189915774539E-3</v>
      </c>
      <c r="G299" s="158">
        <f>Calc!AN299</f>
        <v>0.99910729035134183</v>
      </c>
      <c r="H299" s="158">
        <f>Calc!AO299</f>
        <v>3.8442398102731027E-3</v>
      </c>
      <c r="I299" s="159">
        <f>Calc!AH299</f>
        <v>44394.658859256153</v>
      </c>
      <c r="J299" s="159">
        <f>Calc!AI299</f>
        <v>301.54475399508681</v>
      </c>
      <c r="K299" s="160">
        <f>Calc!AJ299</f>
        <v>-2.8390294547642192</v>
      </c>
      <c r="L299" s="160">
        <f>Calc!AK299</f>
        <v>1.9885743876976143</v>
      </c>
      <c r="M299" s="158" t="str">
        <f>Calc!AP299</f>
        <v>Out of range</v>
      </c>
      <c r="N299" s="158" t="e">
        <f>Calc!AQ299</f>
        <v>#VALUE!</v>
      </c>
      <c r="O299" s="158" t="str">
        <f>Calc!AW299</f>
        <v>Out of range</v>
      </c>
      <c r="P299" s="158">
        <f>Calc!AX299</f>
        <v>286.9350909163</v>
      </c>
      <c r="Q299" s="160" t="e">
        <f>Calc!BB299</f>
        <v>#VALUE!</v>
      </c>
      <c r="R299" s="160" t="e">
        <f>Calc!BC299</f>
        <v>#VALUE!</v>
      </c>
      <c r="S299" s="157">
        <f>Input!E299</f>
        <v>0</v>
      </c>
    </row>
    <row r="300" spans="1:19" x14ac:dyDescent="0.2">
      <c r="A300" s="1">
        <f>Input!A300</f>
        <v>8511</v>
      </c>
      <c r="B300" s="1" t="str">
        <f>Input!B300</f>
        <v>M39-62 2,4cm</v>
      </c>
      <c r="C300" s="99">
        <f>Calc!O300*1000</f>
        <v>174.46185933339723</v>
      </c>
      <c r="D300" s="99">
        <f>Calc!P300*1000</f>
        <v>9.5111161720894313E-3</v>
      </c>
      <c r="E300" s="99">
        <f>Calc!X300</f>
        <v>3.5292724527681243E-2</v>
      </c>
      <c r="F300" s="99">
        <f>Calc!Y300</f>
        <v>1.1838879213847663E-4</v>
      </c>
      <c r="G300" s="99">
        <f>Calc!AN300</f>
        <v>2.386594402133754</v>
      </c>
      <c r="H300" s="5">
        <f>Calc!AO300</f>
        <v>6.2303869915287993E-3</v>
      </c>
      <c r="I300" s="8">
        <f>Calc!AH300</f>
        <v>36049.072445927806</v>
      </c>
      <c r="J300" s="8">
        <f>Calc!AI300</f>
        <v>153.217816861843</v>
      </c>
      <c r="K300" s="77">
        <f>Calc!AJ300</f>
        <v>1995.6479109753702</v>
      </c>
      <c r="L300" s="77">
        <f>Calc!AK300</f>
        <v>1.6973030160819</v>
      </c>
      <c r="M300" s="99">
        <f>Calc!AP300</f>
        <v>136.7801</v>
      </c>
      <c r="N300" s="99">
        <f>Calc!AQ300</f>
        <v>0.6351</v>
      </c>
      <c r="O300" s="99">
        <f>Calc!AW300</f>
        <v>136.77879999999999</v>
      </c>
      <c r="P300" s="99">
        <f>Calc!AX300</f>
        <v>0.63339287259999999</v>
      </c>
      <c r="Q300" s="77">
        <f>Calc!BB300</f>
        <v>2937.4641861955006</v>
      </c>
      <c r="R300" s="77">
        <f>Calc!BC300</f>
        <v>5.8218292645848413</v>
      </c>
      <c r="S300" s="1">
        <f>Input!E300</f>
        <v>2.4</v>
      </c>
    </row>
    <row r="301" spans="1:19" s="157" customFormat="1" x14ac:dyDescent="0.2">
      <c r="A301" s="157">
        <f>Input!A301</f>
        <v>8307</v>
      </c>
      <c r="B301" s="157" t="str">
        <f>Input!B301</f>
        <v>Hu1-13</v>
      </c>
      <c r="C301" s="158">
        <f>Calc!O301*1000</f>
        <v>13717.140895758635</v>
      </c>
      <c r="D301" s="158">
        <f>Calc!P301*1000</f>
        <v>1.7521917941644385</v>
      </c>
      <c r="E301" s="158">
        <f>Calc!X301</f>
        <v>0.96368860439489867</v>
      </c>
      <c r="F301" s="158">
        <f>Calc!Y301</f>
        <v>5.9622778883943461E-3</v>
      </c>
      <c r="G301" s="158">
        <f>Calc!AN301</f>
        <v>1.000885223524395</v>
      </c>
      <c r="H301" s="158">
        <f>Calc!AO301</f>
        <v>4.5627383467417822E-3</v>
      </c>
      <c r="I301" s="159">
        <f>Calc!AH301</f>
        <v>43532.433567139371</v>
      </c>
      <c r="J301" s="159">
        <f>Calc!AI301</f>
        <v>334.50251880291506</v>
      </c>
      <c r="K301" s="160">
        <f>Calc!AJ301</f>
        <v>-2.5404029476103762</v>
      </c>
      <c r="L301" s="160">
        <f>Calc!AK301</f>
        <v>1.7664100020378986</v>
      </c>
      <c r="M301" s="158" t="str">
        <f>Calc!AP301</f>
        <v>Out of range</v>
      </c>
      <c r="N301" s="158" t="e">
        <f>Calc!AQ301</f>
        <v>#VALUE!</v>
      </c>
      <c r="O301" s="158" t="str">
        <f>Calc!AW301</f>
        <v>Out of range</v>
      </c>
      <c r="P301" s="158">
        <f>Calc!AX301</f>
        <v>264.0393044786</v>
      </c>
      <c r="Q301" s="160" t="e">
        <f>Calc!BB301</f>
        <v>#VALUE!</v>
      </c>
      <c r="R301" s="160" t="e">
        <f>Calc!BC301</f>
        <v>#VALUE!</v>
      </c>
      <c r="S301" s="157">
        <f>Input!E301</f>
        <v>0</v>
      </c>
    </row>
    <row r="302" spans="1:19" x14ac:dyDescent="0.2">
      <c r="A302" s="1">
        <f>Input!A302</f>
        <v>8512</v>
      </c>
      <c r="B302" s="1" t="str">
        <f>Input!B302</f>
        <v>M39-62 9,15cm</v>
      </c>
      <c r="C302" s="99">
        <f>Calc!O302*1000</f>
        <v>198.95588190196608</v>
      </c>
      <c r="D302" s="99">
        <f>Calc!P302*1000</f>
        <v>5.1509104578460654E-2</v>
      </c>
      <c r="E302" s="99">
        <f>Calc!X302</f>
        <v>0.14311820596514416</v>
      </c>
      <c r="F302" s="99">
        <f>Calc!Y302</f>
        <v>4.0948820447277336E-4</v>
      </c>
      <c r="G302" s="99">
        <f>Calc!AN302</f>
        <v>2.4487337726313232</v>
      </c>
      <c r="H302" s="5">
        <f>Calc!AO302</f>
        <v>8.1650052363393469E-3</v>
      </c>
      <c r="I302" s="8">
        <f>Calc!AH302</f>
        <v>10410.93033606576</v>
      </c>
      <c r="J302" s="8">
        <f>Calc!AI302</f>
        <v>45.66288337156525</v>
      </c>
      <c r="K302" s="77">
        <f>Calc!AJ302</f>
        <v>1895.0835564866063</v>
      </c>
      <c r="L302" s="77">
        <f>Calc!AK302</f>
        <v>1.4885502881400592</v>
      </c>
      <c r="M302" s="99">
        <f>Calc!AP302</f>
        <v>152.37299999999999</v>
      </c>
      <c r="N302" s="99">
        <f>Calc!AQ302</f>
        <v>0.97789999999999999</v>
      </c>
      <c r="O302" s="99">
        <f>Calc!AW302</f>
        <v>152.3681</v>
      </c>
      <c r="P302" s="99">
        <f>Calc!AX302</f>
        <v>0.90319522230000004</v>
      </c>
      <c r="Q302" s="77">
        <f>Calc!BB302</f>
        <v>2915.0905760616574</v>
      </c>
      <c r="R302" s="77">
        <f>Calc!BC302</f>
        <v>7.7856713238115463</v>
      </c>
      <c r="S302" s="1">
        <f>Input!E302</f>
        <v>9.15</v>
      </c>
    </row>
    <row r="303" spans="1:19" s="157" customFormat="1" x14ac:dyDescent="0.2">
      <c r="A303" s="157">
        <f>Input!A303</f>
        <v>8307</v>
      </c>
      <c r="B303" s="157" t="str">
        <f>Input!B303</f>
        <v>Hu1-13</v>
      </c>
      <c r="C303" s="158">
        <f>Calc!O303*1000</f>
        <v>13717.140895758635</v>
      </c>
      <c r="D303" s="158">
        <f>Calc!P303*1000</f>
        <v>1.7521917941644385</v>
      </c>
      <c r="E303" s="158">
        <f>Calc!X303</f>
        <v>0.96368860439489867</v>
      </c>
      <c r="F303" s="158">
        <f>Calc!Y303</f>
        <v>5.9622778883943461E-3</v>
      </c>
      <c r="G303" s="158">
        <f>Calc!AN303</f>
        <v>1.000885223524395</v>
      </c>
      <c r="H303" s="158">
        <f>Calc!AO303</f>
        <v>4.5627383467417822E-3</v>
      </c>
      <c r="I303" s="159">
        <f>Calc!AH303</f>
        <v>43532.433567139371</v>
      </c>
      <c r="J303" s="159">
        <f>Calc!AI303</f>
        <v>334.50251880291506</v>
      </c>
      <c r="K303" s="160">
        <f>Calc!AJ303</f>
        <v>-2.5404029476103762</v>
      </c>
      <c r="L303" s="160">
        <f>Calc!AK303</f>
        <v>1.7664100020378986</v>
      </c>
      <c r="M303" s="158" t="str">
        <f>Calc!AP303</f>
        <v>Out of range</v>
      </c>
      <c r="N303" s="158" t="e">
        <f>Calc!AQ303</f>
        <v>#VALUE!</v>
      </c>
      <c r="O303" s="158" t="str">
        <f>Calc!AW303</f>
        <v>Out of range</v>
      </c>
      <c r="P303" s="158">
        <f>Calc!AX303</f>
        <v>249.88757380929999</v>
      </c>
      <c r="Q303" s="160" t="e">
        <f>Calc!BB303</f>
        <v>#VALUE!</v>
      </c>
      <c r="R303" s="160" t="e">
        <f>Calc!BC303</f>
        <v>#VALUE!</v>
      </c>
      <c r="S303" s="157">
        <f>Input!E303</f>
        <v>0</v>
      </c>
    </row>
    <row r="304" spans="1:19" x14ac:dyDescent="0.2">
      <c r="A304" s="56" t="s">
        <v>423</v>
      </c>
      <c r="B304" s="56"/>
      <c r="C304" s="106"/>
      <c r="D304" s="106"/>
      <c r="E304" s="106"/>
      <c r="F304" s="106"/>
      <c r="G304" s="106"/>
      <c r="H304" s="106"/>
      <c r="I304" s="72"/>
      <c r="J304" s="72"/>
      <c r="K304" s="107"/>
      <c r="L304" s="107"/>
      <c r="M304" s="106"/>
      <c r="N304" s="106"/>
      <c r="O304" s="106"/>
      <c r="P304" s="106"/>
      <c r="Q304" s="107"/>
      <c r="R304" s="107"/>
      <c r="S304" s="56"/>
    </row>
    <row r="305" spans="1:19" s="157" customFormat="1" x14ac:dyDescent="0.2">
      <c r="A305" s="157">
        <f>Input!A305</f>
        <v>8307</v>
      </c>
      <c r="B305" s="157" t="str">
        <f>Input!B305</f>
        <v>Hu1-13</v>
      </c>
      <c r="C305" s="158">
        <f>Calc!O305*1000</f>
        <v>13713.762506559278</v>
      </c>
      <c r="D305" s="158">
        <f>Calc!P305*1000</f>
        <v>1.8095409904540067</v>
      </c>
      <c r="E305" s="158">
        <f>Calc!X305</f>
        <v>0.92371702970587544</v>
      </c>
      <c r="F305" s="158">
        <f>Calc!Y305</f>
        <v>6.7908305369228806E-3</v>
      </c>
      <c r="G305" s="158">
        <f>Calc!AN305</f>
        <v>1.0005106950255536</v>
      </c>
      <c r="H305" s="158">
        <f>Calc!AO305</f>
        <v>4.9554153415237072E-3</v>
      </c>
      <c r="I305" s="159">
        <f>Calc!AH305</f>
        <v>45388.016225281674</v>
      </c>
      <c r="J305" s="159">
        <f>Calc!AI305</f>
        <v>402.29303167776868</v>
      </c>
      <c r="K305" s="160">
        <f>Calc!AJ305</f>
        <v>-0.36290775133951403</v>
      </c>
      <c r="L305" s="160">
        <f>Calc!AK305</f>
        <v>2.3296730416934444</v>
      </c>
      <c r="M305" s="158" t="str">
        <f>Calc!AP305</f>
        <v>Out of range</v>
      </c>
      <c r="N305" s="158" t="e">
        <f>Calc!AQ305</f>
        <v>#VALUE!</v>
      </c>
      <c r="O305" s="158" t="str">
        <f>Calc!AW305</f>
        <v>Out of range</v>
      </c>
      <c r="P305" s="158">
        <f>Calc!AX305</f>
        <v>316.2797554471</v>
      </c>
      <c r="Q305" s="160" t="e">
        <f>Calc!BB305</f>
        <v>#VALUE!</v>
      </c>
      <c r="R305" s="160" t="e">
        <f>Calc!BC305</f>
        <v>#VALUE!</v>
      </c>
      <c r="S305" s="157">
        <f>Input!E305</f>
        <v>0</v>
      </c>
    </row>
    <row r="306" spans="1:19" x14ac:dyDescent="0.2">
      <c r="A306" s="1">
        <f>Input!A306</f>
        <v>8509</v>
      </c>
      <c r="B306" s="1" t="str">
        <f>Input!B306</f>
        <v>M39-62 0,2</v>
      </c>
      <c r="C306" s="99">
        <f>Calc!O306*1000</f>
        <v>194.38096545604819</v>
      </c>
      <c r="D306" s="99">
        <f>Calc!P306*1000</f>
        <v>1.2473340025302265E-2</v>
      </c>
      <c r="E306" s="99">
        <f>Calc!X306</f>
        <v>2.9217369745726041</v>
      </c>
      <c r="F306" s="99">
        <f>Calc!Y306</f>
        <v>7.540704971807739E-3</v>
      </c>
      <c r="G306" s="99">
        <f>Calc!AN306</f>
        <v>2.4127942959996407</v>
      </c>
      <c r="H306" s="5">
        <f>Calc!AO306</f>
        <v>6.630506676835392E-3</v>
      </c>
      <c r="I306" s="8">
        <f>Calc!AH306</f>
        <v>490.97270847907555</v>
      </c>
      <c r="J306" s="8">
        <f>Calc!AI306</f>
        <v>1.8506973505773006</v>
      </c>
      <c r="K306" s="77">
        <f>Calc!AJ306</f>
        <v>2036.9140537544661</v>
      </c>
      <c r="L306" s="77">
        <f>Calc!AK306</f>
        <v>1.9434955834426686</v>
      </c>
      <c r="M306" s="99">
        <f>Calc!AP306</f>
        <v>135.98140000000001</v>
      </c>
      <c r="N306" s="99">
        <f>Calc!AQ306</f>
        <v>0.64629999999999999</v>
      </c>
      <c r="O306" s="99">
        <f>Calc!AW306</f>
        <v>135.88040000000001</v>
      </c>
      <c r="P306" s="99">
        <f>Calc!AX306</f>
        <v>0.66158941469999999</v>
      </c>
      <c r="Q306" s="77">
        <f>Calc!BB306</f>
        <v>2990.6020400281136</v>
      </c>
      <c r="R306" s="77">
        <f>Calc!BC306</f>
        <v>6.2779265739488661</v>
      </c>
      <c r="S306" s="1">
        <f>Input!E306</f>
        <v>0.2</v>
      </c>
    </row>
    <row r="307" spans="1:19" s="157" customFormat="1" x14ac:dyDescent="0.2">
      <c r="A307" s="157">
        <f>Input!A307</f>
        <v>8307</v>
      </c>
      <c r="B307" s="157" t="str">
        <f>Input!B307</f>
        <v>Hu1-13</v>
      </c>
      <c r="C307" s="158">
        <f>Calc!O307*1000</f>
        <v>13715.863791123542</v>
      </c>
      <c r="D307" s="158">
        <f>Calc!P307*1000</f>
        <v>1.8097119744479586</v>
      </c>
      <c r="E307" s="158">
        <f>Calc!X307</f>
        <v>0.91945230207046857</v>
      </c>
      <c r="F307" s="158">
        <f>Calc!Y307</f>
        <v>5.7591746528205638E-3</v>
      </c>
      <c r="G307" s="158">
        <f>Calc!AN307</f>
        <v>1.0014365989095446</v>
      </c>
      <c r="H307" s="158">
        <f>Calc!AO307</f>
        <v>3.1002810255594242E-3</v>
      </c>
      <c r="I307" s="159">
        <f>Calc!AH307</f>
        <v>45647.732637503315</v>
      </c>
      <c r="J307" s="159">
        <f>Calc!AI307</f>
        <v>318.88374091311334</v>
      </c>
      <c r="K307" s="160">
        <f>Calc!AJ307</f>
        <v>-0.85016140865379342</v>
      </c>
      <c r="L307" s="160">
        <f>Calc!AK307</f>
        <v>1.909737243906553</v>
      </c>
      <c r="M307" s="158" t="str">
        <f>Calc!AP307</f>
        <v>Out of range</v>
      </c>
      <c r="N307" s="158" t="e">
        <f>Calc!AQ307</f>
        <v>#VALUE!</v>
      </c>
      <c r="O307" s="158" t="str">
        <f>Calc!AW307</f>
        <v>Out of range</v>
      </c>
      <c r="P307" s="158">
        <f>Calc!AX307</f>
        <v>298.31988622400002</v>
      </c>
      <c r="Q307" s="160" t="e">
        <f>Calc!BB307</f>
        <v>#VALUE!</v>
      </c>
      <c r="R307" s="160" t="e">
        <f>Calc!BC307</f>
        <v>#VALUE!</v>
      </c>
      <c r="S307" s="157">
        <f>Input!E307</f>
        <v>0</v>
      </c>
    </row>
    <row r="308" spans="1:19" x14ac:dyDescent="0.2">
      <c r="A308" s="1">
        <f>Input!A308</f>
        <v>8510</v>
      </c>
      <c r="B308" s="1" t="str">
        <f>Input!B308</f>
        <v>M39-62 1,0 cm</v>
      </c>
      <c r="C308" s="99">
        <f>Calc!O308*1000</f>
        <v>170.04279181581899</v>
      </c>
      <c r="D308" s="99">
        <f>Calc!P308*1000</f>
        <v>9.4539626824990917E-3</v>
      </c>
      <c r="E308" s="99">
        <f>Calc!X308</f>
        <v>9.4274872640809013E-2</v>
      </c>
      <c r="F308" s="99">
        <f>Calc!Y308</f>
        <v>2.9744247093292143E-4</v>
      </c>
      <c r="G308" s="99">
        <f>Calc!AN308</f>
        <v>2.3304965247860117</v>
      </c>
      <c r="H308" s="5">
        <f>Calc!AO308</f>
        <v>5.490077206056332E-3</v>
      </c>
      <c r="I308" s="8">
        <f>Calc!AH308</f>
        <v>12848.742095285685</v>
      </c>
      <c r="J308" s="8">
        <f>Calc!AI308</f>
        <v>50.586957203091529</v>
      </c>
      <c r="K308" s="77">
        <f>Calc!AJ308</f>
        <v>1924.4213316051787</v>
      </c>
      <c r="L308" s="77">
        <f>Calc!AK308</f>
        <v>1.1962419789793566</v>
      </c>
      <c r="M308" s="99">
        <f>Calc!AP308</f>
        <v>137.1386</v>
      </c>
      <c r="N308" s="99">
        <f>Calc!AQ308</f>
        <v>0.57809999999999995</v>
      </c>
      <c r="O308" s="99">
        <f>Calc!AW308</f>
        <v>137.13470000000001</v>
      </c>
      <c r="P308" s="99">
        <f>Calc!AX308</f>
        <v>0.52029367390000003</v>
      </c>
      <c r="Q308" s="77">
        <f>Calc!BB308</f>
        <v>2835.4739978133211</v>
      </c>
      <c r="R308" s="77">
        <f>Calc!BC308</f>
        <v>4.5268131398973539</v>
      </c>
      <c r="S308" s="1">
        <f>Input!E308</f>
        <v>1</v>
      </c>
    </row>
    <row r="309" spans="1:19" s="157" customFormat="1" x14ac:dyDescent="0.2">
      <c r="A309" s="157">
        <f>Input!A309</f>
        <v>8307</v>
      </c>
      <c r="B309" s="157" t="str">
        <f>Input!B309</f>
        <v>Hu1-13</v>
      </c>
      <c r="C309" s="158">
        <f>Calc!O309*1000</f>
        <v>13716.542535802984</v>
      </c>
      <c r="D309" s="158">
        <f>Calc!P309*1000</f>
        <v>1.6791708750884771</v>
      </c>
      <c r="E309" s="158">
        <f>Calc!X309</f>
        <v>0.92316925052622878</v>
      </c>
      <c r="F309" s="158">
        <f>Calc!Y309</f>
        <v>5.2394652822191608E-3</v>
      </c>
      <c r="G309" s="158">
        <f>Calc!AN309</f>
        <v>0.99924548595644225</v>
      </c>
      <c r="H309" s="158">
        <f>Calc!AO309</f>
        <v>3.8447703866588468E-3</v>
      </c>
      <c r="I309" s="159">
        <f>Calc!AH309</f>
        <v>45366.712745520694</v>
      </c>
      <c r="J309" s="159">
        <f>Calc!AI309</f>
        <v>311.02224836732256</v>
      </c>
      <c r="K309" s="160">
        <f>Calc!AJ309</f>
        <v>-2.1645331300118587</v>
      </c>
      <c r="L309" s="160">
        <f>Calc!AK309</f>
        <v>1.9587848387427713</v>
      </c>
      <c r="M309" s="158" t="str">
        <f>Calc!AP309</f>
        <v>Out of range</v>
      </c>
      <c r="N309" s="158" t="e">
        <f>Calc!AQ309</f>
        <v>#VALUE!</v>
      </c>
      <c r="O309" s="158" t="str">
        <f>Calc!AW309</f>
        <v>Out of range</v>
      </c>
      <c r="P309" s="158">
        <f>Calc!AX309</f>
        <v>323.45863239480002</v>
      </c>
      <c r="Q309" s="160" t="e">
        <f>Calc!BB309</f>
        <v>#VALUE!</v>
      </c>
      <c r="R309" s="160" t="e">
        <f>Calc!BC309</f>
        <v>#VALUE!</v>
      </c>
      <c r="S309" s="157">
        <f>Input!E309</f>
        <v>0</v>
      </c>
    </row>
    <row r="310" spans="1:19" x14ac:dyDescent="0.2">
      <c r="A310" s="1">
        <f>Input!A310</f>
        <v>8511</v>
      </c>
      <c r="B310" s="1" t="str">
        <f>Input!B310</f>
        <v>M39-62 2,4cm</v>
      </c>
      <c r="C310" s="99">
        <f>Calc!O310*1000</f>
        <v>174.4663063520473</v>
      </c>
      <c r="D310" s="99">
        <f>Calc!P310*1000</f>
        <v>9.5106993195636213E-3</v>
      </c>
      <c r="E310" s="99">
        <f>Calc!X310</f>
        <v>3.4659012371187556E-2</v>
      </c>
      <c r="F310" s="99">
        <f>Calc!Y310</f>
        <v>1.1742926908625326E-4</v>
      </c>
      <c r="G310" s="99">
        <f>Calc!AN310</f>
        <v>2.3862927376437573</v>
      </c>
      <c r="H310" s="5">
        <f>Calc!AO310</f>
        <v>6.2295985151402953E-3</v>
      </c>
      <c r="I310" s="8">
        <f>Calc!AH310</f>
        <v>36709.572687478598</v>
      </c>
      <c r="J310" s="8">
        <f>Calc!AI310</f>
        <v>157.00185111791225</v>
      </c>
      <c r="K310" s="77">
        <f>Calc!AJ310</f>
        <v>1964.5817540451751</v>
      </c>
      <c r="L310" s="77">
        <f>Calc!AK310</f>
        <v>1.6704228224903377</v>
      </c>
      <c r="M310" s="99">
        <f>Calc!AP310</f>
        <v>139.3295</v>
      </c>
      <c r="N310" s="99">
        <f>Calc!AQ310</f>
        <v>0.6361</v>
      </c>
      <c r="O310" s="99">
        <f>Calc!AW310</f>
        <v>139.32820000000001</v>
      </c>
      <c r="P310" s="99">
        <f>Calc!AX310</f>
        <v>0.63514348529999998</v>
      </c>
      <c r="Q310" s="77">
        <f>Calc!BB310</f>
        <v>2912.6480974582291</v>
      </c>
      <c r="R310" s="77">
        <f>Calc!BC310</f>
        <v>5.7853747537257636</v>
      </c>
      <c r="S310" s="1">
        <f>Input!E310</f>
        <v>2.4</v>
      </c>
    </row>
    <row r="311" spans="1:19" s="157" customFormat="1" x14ac:dyDescent="0.2">
      <c r="A311" s="157">
        <f>Input!A311</f>
        <v>8307</v>
      </c>
      <c r="B311" s="157" t="str">
        <f>Input!B311</f>
        <v>Hu1-13</v>
      </c>
      <c r="C311" s="158">
        <f>Calc!O311*1000</f>
        <v>13715.756450646953</v>
      </c>
      <c r="D311" s="158">
        <f>Calc!P311*1000</f>
        <v>1.7517299533222568</v>
      </c>
      <c r="E311" s="158">
        <f>Calc!X311</f>
        <v>0.94332909758371386</v>
      </c>
      <c r="F311" s="158">
        <f>Calc!Y311</f>
        <v>5.9084257410816233E-3</v>
      </c>
      <c r="G311" s="158">
        <f>Calc!AN311</f>
        <v>1.0010236297638195</v>
      </c>
      <c r="H311" s="158">
        <f>Calc!AO311</f>
        <v>4.5633684895493246E-3</v>
      </c>
      <c r="I311" s="159">
        <f>Calc!AH311</f>
        <v>44473.637894122759</v>
      </c>
      <c r="J311" s="159">
        <f>Calc!AI311</f>
        <v>344.47795133747763</v>
      </c>
      <c r="K311" s="160">
        <f>Calc!AJ311</f>
        <v>-1.8770327442042545</v>
      </c>
      <c r="L311" s="160">
        <f>Calc!AK311</f>
        <v>1.7401904534857251</v>
      </c>
      <c r="M311" s="158" t="str">
        <f>Calc!AP311</f>
        <v>Out of range</v>
      </c>
      <c r="N311" s="158" t="e">
        <f>Calc!AQ311</f>
        <v>#VALUE!</v>
      </c>
      <c r="O311" s="158" t="str">
        <f>Calc!AW311</f>
        <v>Out of range</v>
      </c>
      <c r="P311" s="158">
        <f>Calc!AX311</f>
        <v>269.23576906649998</v>
      </c>
      <c r="Q311" s="160" t="e">
        <f>Calc!BB311</f>
        <v>#VALUE!</v>
      </c>
      <c r="R311" s="160" t="e">
        <f>Calc!BC311</f>
        <v>#VALUE!</v>
      </c>
      <c r="S311" s="157">
        <f>Input!E311</f>
        <v>0</v>
      </c>
    </row>
    <row r="312" spans="1:19" x14ac:dyDescent="0.2">
      <c r="A312" s="1">
        <f>Input!A312</f>
        <v>8512</v>
      </c>
      <c r="B312" s="1" t="str">
        <f>Input!B312</f>
        <v>M39-62 9,15cm</v>
      </c>
      <c r="C312" s="99">
        <f>Calc!O312*1000</f>
        <v>198.959955499881</v>
      </c>
      <c r="D312" s="99">
        <f>Calc!P312*1000</f>
        <v>5.1506835242483638E-2</v>
      </c>
      <c r="E312" s="99">
        <f>Calc!X312</f>
        <v>0.14260540684956166</v>
      </c>
      <c r="F312" s="99">
        <f>Calc!Y312</f>
        <v>4.0796400715980175E-4</v>
      </c>
      <c r="G312" s="99">
        <f>Calc!AN312</f>
        <v>2.4484365376688055</v>
      </c>
      <c r="H312" s="5">
        <f>Calc!AO312</f>
        <v>8.1640104175804695E-3</v>
      </c>
      <c r="I312" s="8">
        <f>Calc!AH312</f>
        <v>10448.757658829607</v>
      </c>
      <c r="J312" s="8">
        <f>Calc!AI312</f>
        <v>45.826070725457932</v>
      </c>
      <c r="K312" s="77">
        <f>Calc!AJ312</f>
        <v>1865.5911099091943</v>
      </c>
      <c r="L312" s="77">
        <f>Calc!AK312</f>
        <v>1.4665616348652628</v>
      </c>
      <c r="M312" s="99">
        <f>Calc!AP312</f>
        <v>155.37799999999999</v>
      </c>
      <c r="N312" s="99">
        <f>Calc!AQ312</f>
        <v>0.88859999999999995</v>
      </c>
      <c r="O312" s="99">
        <f>Calc!AW312</f>
        <v>155.37309999999999</v>
      </c>
      <c r="P312" s="99">
        <f>Calc!AX312</f>
        <v>0.93458962349999997</v>
      </c>
      <c r="Q312" s="77">
        <f>Calc!BB312</f>
        <v>2894.2006080693673</v>
      </c>
      <c r="R312" s="77">
        <f>Calc!BC312</f>
        <v>7.9762017765986872</v>
      </c>
      <c r="S312" s="1">
        <f>Input!E312</f>
        <v>9.15</v>
      </c>
    </row>
    <row r="313" spans="1:19" s="157" customFormat="1" x14ac:dyDescent="0.2">
      <c r="A313" s="157">
        <f>Input!A313</f>
        <v>8307</v>
      </c>
      <c r="B313" s="157" t="str">
        <f>Input!B313</f>
        <v>Hu1-13</v>
      </c>
      <c r="C313" s="158">
        <f>Calc!O313*1000</f>
        <v>13715.756450646953</v>
      </c>
      <c r="D313" s="158">
        <f>Calc!P313*1000</f>
        <v>1.7517299533222568</v>
      </c>
      <c r="E313" s="158">
        <f>Calc!X313</f>
        <v>0.94332909758371386</v>
      </c>
      <c r="F313" s="158">
        <f>Calc!Y313</f>
        <v>5.9084257410816233E-3</v>
      </c>
      <c r="G313" s="158">
        <f>Calc!AN313</f>
        <v>1.0010236297638195</v>
      </c>
      <c r="H313" s="158">
        <f>Calc!AO313</f>
        <v>4.5633684895493246E-3</v>
      </c>
      <c r="I313" s="159">
        <f>Calc!AH313</f>
        <v>44473.637894122759</v>
      </c>
      <c r="J313" s="159">
        <f>Calc!AI313</f>
        <v>344.47795133747763</v>
      </c>
      <c r="K313" s="160">
        <f>Calc!AJ313</f>
        <v>-1.8770327442042545</v>
      </c>
      <c r="L313" s="160">
        <f>Calc!AK313</f>
        <v>1.7401904534857251</v>
      </c>
      <c r="M313" s="158" t="str">
        <f>Calc!AP313</f>
        <v>Out of range</v>
      </c>
      <c r="N313" s="158" t="e">
        <f>Calc!AQ313</f>
        <v>#VALUE!</v>
      </c>
      <c r="O313" s="158" t="str">
        <f>Calc!AW313</f>
        <v>Out of range</v>
      </c>
      <c r="P313" s="158">
        <f>Calc!AX313</f>
        <v>278.3824338485</v>
      </c>
      <c r="Q313" s="160" t="e">
        <f>Calc!BB313</f>
        <v>#VALUE!</v>
      </c>
      <c r="R313" s="160" t="e">
        <f>Calc!BC313</f>
        <v>#VALUE!</v>
      </c>
      <c r="S313" s="157">
        <f>Input!E313</f>
        <v>0</v>
      </c>
    </row>
    <row r="314" spans="1:19" x14ac:dyDescent="0.2">
      <c r="A314" s="56" t="s">
        <v>422</v>
      </c>
      <c r="B314" s="56"/>
      <c r="C314" s="106"/>
      <c r="D314" s="106"/>
      <c r="E314" s="106"/>
      <c r="F314" s="106"/>
      <c r="G314" s="106"/>
      <c r="H314" s="106"/>
      <c r="I314" s="72"/>
      <c r="J314" s="72"/>
      <c r="K314" s="107"/>
      <c r="L314" s="107"/>
      <c r="M314" s="106"/>
      <c r="N314" s="106"/>
      <c r="O314" s="106"/>
      <c r="P314" s="106"/>
      <c r="Q314" s="107"/>
      <c r="R314" s="107"/>
      <c r="S314" s="56"/>
    </row>
    <row r="315" spans="1:19" s="157" customFormat="1" x14ac:dyDescent="0.2">
      <c r="A315" s="157">
        <f>Input!A315</f>
        <v>8307</v>
      </c>
      <c r="B315" s="157" t="str">
        <f>Input!B315</f>
        <v>Hu1-13</v>
      </c>
      <c r="C315" s="158">
        <f>Calc!O315*1000</f>
        <v>13718.136522996028</v>
      </c>
      <c r="D315" s="158">
        <f>Calc!P315*1000</f>
        <v>2.3397632064152596</v>
      </c>
      <c r="E315" s="158">
        <f>Calc!X315</f>
        <v>0.91072297066892161</v>
      </c>
      <c r="F315" s="158">
        <f>Calc!Y315</f>
        <v>5.7357048337171703E-3</v>
      </c>
      <c r="G315" s="158">
        <f>Calc!AN315</f>
        <v>0.99990594164228142</v>
      </c>
      <c r="H315" s="158">
        <f>Calc!AO315</f>
        <v>3.6538432186308434E-3</v>
      </c>
      <c r="I315" s="159">
        <f>Calc!AH315</f>
        <v>46022.453891048812</v>
      </c>
      <c r="J315" s="159">
        <f>Calc!AI315</f>
        <v>335.01186077733797</v>
      </c>
      <c r="K315" s="160">
        <f>Calc!AJ315</f>
        <v>-1.7670501210629297</v>
      </c>
      <c r="L315" s="160">
        <f>Calc!AK315</f>
        <v>2.3987077138857664</v>
      </c>
      <c r="M315" s="158" t="str">
        <f>Calc!AP315</f>
        <v>Out of range</v>
      </c>
      <c r="N315" s="158" t="e">
        <f>Calc!AQ315</f>
        <v>#VALUE!</v>
      </c>
      <c r="O315" s="158" t="str">
        <f>Calc!AW315</f>
        <v>Out of range</v>
      </c>
      <c r="P315" s="158">
        <f>Calc!AX315</f>
        <v>311.47993888489998</v>
      </c>
      <c r="Q315" s="160" t="e">
        <f>Calc!BB315</f>
        <v>#VALUE!</v>
      </c>
      <c r="R315" s="160" t="e">
        <f>Calc!BC315</f>
        <v>#VALUE!</v>
      </c>
      <c r="S315" s="157">
        <f>Input!E315</f>
        <v>0</v>
      </c>
    </row>
    <row r="316" spans="1:19" x14ac:dyDescent="0.2">
      <c r="A316" s="1">
        <f>Input!A316</f>
        <v>8513</v>
      </c>
      <c r="B316" s="1" t="str">
        <f>Input!B316</f>
        <v>M39-62 10,6cm</v>
      </c>
      <c r="C316" s="99">
        <f>Calc!O316*1000</f>
        <v>142.31110236799489</v>
      </c>
      <c r="D316" s="99">
        <f>Calc!P316*1000</f>
        <v>8.7058786080279633E-3</v>
      </c>
      <c r="E316" s="99">
        <f>Calc!X316</f>
        <v>0.41223716446547565</v>
      </c>
      <c r="F316" s="99">
        <f>Calc!Y316</f>
        <v>7.6714458724530088E-4</v>
      </c>
      <c r="G316" s="99">
        <f>Calc!AN316</f>
        <v>2.4439663676234367</v>
      </c>
      <c r="H316" s="5">
        <f>Calc!AO316</f>
        <v>5.329720898921508E-3</v>
      </c>
      <c r="I316" s="8">
        <f>Calc!AH316</f>
        <v>2579.785532384466</v>
      </c>
      <c r="J316" s="8">
        <f>Calc!AI316</f>
        <v>7.3941635348099428</v>
      </c>
      <c r="K316" s="77">
        <f>Calc!AJ316</f>
        <v>1866.9099063885346</v>
      </c>
      <c r="L316" s="77">
        <f>Calc!AK316</f>
        <v>2.8249671766133524</v>
      </c>
      <c r="M316" s="99">
        <f>Calc!AP316</f>
        <v>154.7209</v>
      </c>
      <c r="N316" s="99">
        <f>Calc!AQ316</f>
        <v>0.63239999999999996</v>
      </c>
      <c r="O316" s="99">
        <f>Calc!AW316</f>
        <v>154.70089999999999</v>
      </c>
      <c r="P316" s="99">
        <f>Calc!AX316</f>
        <v>0.65710596830000001</v>
      </c>
      <c r="Q316" s="77">
        <f>Calc!BB316</f>
        <v>2890.7493560008061</v>
      </c>
      <c r="R316" s="77">
        <f>Calc!BC316</f>
        <v>6.92503145314679</v>
      </c>
      <c r="S316" s="1">
        <f>Input!E316</f>
        <v>10.6</v>
      </c>
    </row>
    <row r="317" spans="1:19" s="157" customFormat="1" x14ac:dyDescent="0.2">
      <c r="A317" s="157">
        <f>Input!A317</f>
        <v>8307</v>
      </c>
      <c r="B317" s="157" t="str">
        <f>Input!B317</f>
        <v>Hu1-13</v>
      </c>
      <c r="C317" s="158">
        <f>Calc!O317*1000</f>
        <v>13719.273186354523</v>
      </c>
      <c r="D317" s="158">
        <f>Calc!P317*1000</f>
        <v>3.2182049821097216</v>
      </c>
      <c r="E317" s="158">
        <f>Calc!X317</f>
        <v>0.96789198128395137</v>
      </c>
      <c r="F317" s="158">
        <f>Calc!Y317</f>
        <v>7.2976750369534368E-3</v>
      </c>
      <c r="G317" s="158">
        <f>Calc!AN317</f>
        <v>1.0014527911654554</v>
      </c>
      <c r="H317" s="158">
        <f>Calc!AO317</f>
        <v>4.7197894514736331E-3</v>
      </c>
      <c r="I317" s="159">
        <f>Calc!AH317</f>
        <v>43374.70018192062</v>
      </c>
      <c r="J317" s="159">
        <f>Calc!AI317</f>
        <v>385.53450533958153</v>
      </c>
      <c r="K317" s="160">
        <f>Calc!AJ317</f>
        <v>-0.74045880762629857</v>
      </c>
      <c r="L317" s="160">
        <f>Calc!AK317</f>
        <v>2.5701898572202664</v>
      </c>
      <c r="M317" s="158" t="str">
        <f>Calc!AP317</f>
        <v>Out of range</v>
      </c>
      <c r="N317" s="158" t="e">
        <f>Calc!AQ317</f>
        <v>#VALUE!</v>
      </c>
      <c r="O317" s="158" t="str">
        <f>Calc!AW317</f>
        <v>Out of range</v>
      </c>
      <c r="P317" s="158">
        <f>Calc!AX317</f>
        <v>315.36816319079998</v>
      </c>
      <c r="Q317" s="160" t="e">
        <f>Calc!BB317</f>
        <v>#VALUE!</v>
      </c>
      <c r="R317" s="160" t="e">
        <f>Calc!BC317</f>
        <v>#VALUE!</v>
      </c>
      <c r="S317" s="157">
        <f>Input!E317</f>
        <v>0</v>
      </c>
    </row>
    <row r="318" spans="1:19" x14ac:dyDescent="0.2">
      <c r="A318" s="1">
        <f>Input!A318</f>
        <v>8514</v>
      </c>
      <c r="B318" s="1" t="str">
        <f>Input!B318</f>
        <v>M39-62 10,85cm</v>
      </c>
      <c r="C318" s="99">
        <f>Calc!O318*1000</f>
        <v>147.688768874685</v>
      </c>
      <c r="D318" s="99">
        <f>Calc!P318*1000</f>
        <v>9.4132679134745437E-3</v>
      </c>
      <c r="E318" s="99">
        <f>Calc!X318</f>
        <v>1.5888337263728363</v>
      </c>
      <c r="F318" s="99">
        <f>Calc!Y318</f>
        <v>3.9371550853395491E-3</v>
      </c>
      <c r="G318" s="99">
        <f>Calc!AN318</f>
        <v>2.3999723569559226</v>
      </c>
      <c r="H318" s="5">
        <f>Calc!AO318</f>
        <v>6.9706544228336463E-3</v>
      </c>
      <c r="I318" s="8">
        <f>Calc!AH318</f>
        <v>682.58343691688788</v>
      </c>
      <c r="J318" s="8">
        <f>Calc!AI318</f>
        <v>2.6056868028987052</v>
      </c>
      <c r="K318" s="77">
        <f>Calc!AJ318</f>
        <v>1782.8966961283145</v>
      </c>
      <c r="L318" s="77">
        <f>Calc!AK318</f>
        <v>2.3162131714485259</v>
      </c>
      <c r="M318" s="99">
        <f>Calc!AP318</f>
        <v>158.5932</v>
      </c>
      <c r="N318" s="99">
        <f>Calc!AQ318</f>
        <v>0.89500000000000002</v>
      </c>
      <c r="O318" s="99">
        <f>Calc!AW318</f>
        <v>158.5171</v>
      </c>
      <c r="P318" s="99">
        <f>Calc!AX318</f>
        <v>0.87348726840000002</v>
      </c>
      <c r="Q318" s="77">
        <f>Calc!BB318</f>
        <v>2790.5990294916905</v>
      </c>
      <c r="R318" s="77">
        <f>Calc!BC318</f>
        <v>7.7849207640223934</v>
      </c>
      <c r="S318" s="1">
        <f>Input!E318</f>
        <v>10.85</v>
      </c>
    </row>
    <row r="319" spans="1:19" s="157" customFormat="1" x14ac:dyDescent="0.2">
      <c r="A319" s="157">
        <f>Input!A319</f>
        <v>8307</v>
      </c>
      <c r="B319" s="157" t="str">
        <f>Input!B319</f>
        <v>Hu1-13</v>
      </c>
      <c r="C319" s="158">
        <f>Calc!O319*1000</f>
        <v>13716.546566239711</v>
      </c>
      <c r="D319" s="158">
        <f>Calc!P319*1000</f>
        <v>1.7186951127524723</v>
      </c>
      <c r="E319" s="158">
        <f>Calc!X319</f>
        <v>0.9242944586042583</v>
      </c>
      <c r="F319" s="158">
        <f>Calc!Y319</f>
        <v>6.3229769659003685E-3</v>
      </c>
      <c r="G319" s="158">
        <f>Calc!AN319</f>
        <v>1.0012139687305368</v>
      </c>
      <c r="H319" s="158">
        <f>Calc!AO319</f>
        <v>3.7833630727381151E-3</v>
      </c>
      <c r="I319" s="159">
        <f>Calc!AH319</f>
        <v>45400.760250653628</v>
      </c>
      <c r="J319" s="159">
        <f>Calc!AI319</f>
        <v>354.76831961259052</v>
      </c>
      <c r="K319" s="160">
        <f>Calc!AJ319</f>
        <v>-1.0891850744564335</v>
      </c>
      <c r="L319" s="160">
        <f>Calc!AK319</f>
        <v>1.92745454965082</v>
      </c>
      <c r="M319" s="158" t="str">
        <f>Calc!AP319</f>
        <v>Out of range</v>
      </c>
      <c r="N319" s="158" t="e">
        <f>Calc!AQ319</f>
        <v>#VALUE!</v>
      </c>
      <c r="O319" s="158" t="str">
        <f>Calc!AW319</f>
        <v>Out of range</v>
      </c>
      <c r="P319" s="158">
        <f>Calc!AX319</f>
        <v>301.97094191309998</v>
      </c>
      <c r="Q319" s="160" t="e">
        <f>Calc!BB319</f>
        <v>#VALUE!</v>
      </c>
      <c r="R319" s="160" t="e">
        <f>Calc!BC319</f>
        <v>#VALUE!</v>
      </c>
      <c r="S319" s="157">
        <f>Input!E319</f>
        <v>0</v>
      </c>
    </row>
    <row r="320" spans="1:19" x14ac:dyDescent="0.2">
      <c r="A320" s="1">
        <f>Input!A320</f>
        <v>8515</v>
      </c>
      <c r="B320" s="1" t="str">
        <f>Input!B320</f>
        <v>M39-62 14,15cm</v>
      </c>
      <c r="C320" s="99">
        <f>Calc!O320*1000</f>
        <v>225.47108158615563</v>
      </c>
      <c r="D320" s="99">
        <f>Calc!P320*1000</f>
        <v>1.3219278818049747E-2</v>
      </c>
      <c r="E320" s="99">
        <f>Calc!X320</f>
        <v>7.8829984586885185E-2</v>
      </c>
      <c r="F320" s="99">
        <f>Calc!Y320</f>
        <v>2.2632763289752209E-4</v>
      </c>
      <c r="G320" s="99">
        <f>Calc!AN320</f>
        <v>2.3905244475005194</v>
      </c>
      <c r="H320" s="5">
        <f>Calc!AO320</f>
        <v>5.3884838316154279E-3</v>
      </c>
      <c r="I320" s="8">
        <f>Calc!AH320</f>
        <v>20996.968540476777</v>
      </c>
      <c r="J320" s="8">
        <f>Calc!AI320</f>
        <v>76.633662438825525</v>
      </c>
      <c r="K320" s="77">
        <f>Calc!AJ320</f>
        <v>1784.3124563693041</v>
      </c>
      <c r="L320" s="77">
        <f>Calc!AK320</f>
        <v>1.7766982551344823</v>
      </c>
      <c r="M320" s="99">
        <f>Calc!AP320</f>
        <v>157.27760000000001</v>
      </c>
      <c r="N320" s="99">
        <f>Calc!AQ320</f>
        <v>0.64119999999999999</v>
      </c>
      <c r="O320" s="99">
        <f>Calc!AW320</f>
        <v>157.27510000000001</v>
      </c>
      <c r="P320" s="99">
        <f>Calc!AX320</f>
        <v>0.66385740670000004</v>
      </c>
      <c r="Q320" s="77">
        <f>Calc!BB320</f>
        <v>2783.0286514468598</v>
      </c>
      <c r="R320" s="77">
        <f>Calc!BC320</f>
        <v>5.9114541460770571</v>
      </c>
      <c r="S320" s="1">
        <f>Input!E320</f>
        <v>14.15</v>
      </c>
    </row>
    <row r="321" spans="1:19" s="157" customFormat="1" x14ac:dyDescent="0.2">
      <c r="A321" s="157">
        <f>Input!A321</f>
        <v>8307</v>
      </c>
      <c r="B321" s="157" t="str">
        <f>Input!B321</f>
        <v>Hu1-13</v>
      </c>
      <c r="C321" s="158">
        <f>Calc!O321*1000</f>
        <v>13715.842383385696</v>
      </c>
      <c r="D321" s="158">
        <f>Calc!P321*1000</f>
        <v>2.0919820091907555</v>
      </c>
      <c r="E321" s="158">
        <f>Calc!X321</f>
        <v>0.96139186996336812</v>
      </c>
      <c r="F321" s="158">
        <f>Calc!Y321</f>
        <v>5.0986460373589407E-3</v>
      </c>
      <c r="G321" s="158">
        <f>Calc!AN321</f>
        <v>1.0087682011724208</v>
      </c>
      <c r="H321" s="158">
        <f>Calc!AO321</f>
        <v>4.8191591049033256E-3</v>
      </c>
      <c r="I321" s="159">
        <f>Calc!AH321</f>
        <v>43975.948625193116</v>
      </c>
      <c r="J321" s="159">
        <f>Calc!AI321</f>
        <v>313.82042724524433</v>
      </c>
      <c r="K321" s="160">
        <f>Calc!AJ321</f>
        <v>0.72109283537091784</v>
      </c>
      <c r="L321" s="160">
        <f>Calc!AK321</f>
        <v>2.2178145650937378</v>
      </c>
      <c r="M321" s="158" t="str">
        <f>Calc!AP321</f>
        <v>Out of range</v>
      </c>
      <c r="N321" s="158" t="e">
        <f>Calc!AQ321</f>
        <v>#VALUE!</v>
      </c>
      <c r="O321" s="158" t="str">
        <f>Calc!AW321</f>
        <v>Out of range</v>
      </c>
      <c r="P321" s="158">
        <f>Calc!AX321</f>
        <v>171.4046450955</v>
      </c>
      <c r="Q321" s="160" t="e">
        <f>Calc!BB321</f>
        <v>#VALUE!</v>
      </c>
      <c r="R321" s="160" t="e">
        <f>Calc!BC321</f>
        <v>#VALUE!</v>
      </c>
      <c r="S321" s="157">
        <f>Input!E321</f>
        <v>0</v>
      </c>
    </row>
    <row r="322" spans="1:19" x14ac:dyDescent="0.2">
      <c r="A322" s="1">
        <f>Input!A322</f>
        <v>8516</v>
      </c>
      <c r="B322" s="1" t="str">
        <f>Input!B322</f>
        <v>M39-62 15,7cm</v>
      </c>
      <c r="C322" s="99">
        <f>Calc!O322*1000</f>
        <v>212.82998324365849</v>
      </c>
      <c r="D322" s="99">
        <f>Calc!P322*1000</f>
        <v>1.2845664158771999E-2</v>
      </c>
      <c r="E322" s="99">
        <f>Calc!X322</f>
        <v>6.5987000010372387E-2</v>
      </c>
      <c r="F322" s="99">
        <f>Calc!Y322</f>
        <v>2.4275829875190641E-4</v>
      </c>
      <c r="G322" s="99">
        <f>Calc!AN322</f>
        <v>2.4145441893550807</v>
      </c>
      <c r="H322" s="5">
        <f>Calc!AO322</f>
        <v>7.596880898216132E-3</v>
      </c>
      <c r="I322" s="8">
        <f>Calc!AH322</f>
        <v>23931.673645442384</v>
      </c>
      <c r="J322" s="8">
        <f>Calc!AI322</f>
        <v>115.83949841924094</v>
      </c>
      <c r="K322" s="77">
        <f>Calc!AJ322</f>
        <v>1784.6881078800011</v>
      </c>
      <c r="L322" s="77">
        <f>Calc!AK322</f>
        <v>2.0020219248381945</v>
      </c>
      <c r="M322" s="99">
        <f>Calc!AP322</f>
        <v>160.1925</v>
      </c>
      <c r="N322" s="99">
        <f>Calc!AQ322</f>
        <v>1.0437000000000001</v>
      </c>
      <c r="O322" s="99">
        <f>Calc!AW322</f>
        <v>160.19030000000001</v>
      </c>
      <c r="P322" s="99">
        <f>Calc!AX322</f>
        <v>0.96028037440000003</v>
      </c>
      <c r="Q322" s="77">
        <f>Calc!BB322</f>
        <v>2806.6441454729206</v>
      </c>
      <c r="R322" s="77">
        <f>Calc!BC322</f>
        <v>8.2423635987267136</v>
      </c>
      <c r="S322" s="1">
        <f>Input!E322</f>
        <v>15.7</v>
      </c>
    </row>
    <row r="323" spans="1:19" s="157" customFormat="1" x14ac:dyDescent="0.2">
      <c r="A323" s="157">
        <f>Input!A323</f>
        <v>8307</v>
      </c>
      <c r="B323" s="157" t="str">
        <f>Input!B323</f>
        <v>Hu1-13</v>
      </c>
      <c r="C323" s="158">
        <f>Calc!O323*1000</f>
        <v>13715.982469153074</v>
      </c>
      <c r="D323" s="158">
        <f>Calc!P323*1000</f>
        <v>1.5455667668247</v>
      </c>
      <c r="E323" s="158">
        <f>Calc!X323</f>
        <v>0.93658227919235726</v>
      </c>
      <c r="F323" s="158">
        <f>Calc!Y323</f>
        <v>6.8408992317338553E-3</v>
      </c>
      <c r="G323" s="158">
        <f>Calc!AN323</f>
        <v>1.0026005132929989</v>
      </c>
      <c r="H323" s="158">
        <f>Calc!AO323</f>
        <v>3.8560700697677247E-3</v>
      </c>
      <c r="I323" s="159">
        <f>Calc!AH323</f>
        <v>44865.312789520583</v>
      </c>
      <c r="J323" s="159">
        <f>Calc!AI323</f>
        <v>370.32111540467042</v>
      </c>
      <c r="K323" s="160">
        <f>Calc!AJ323</f>
        <v>-0.19905522992569313</v>
      </c>
      <c r="L323" s="160">
        <f>Calc!AK323</f>
        <v>1.8790387505335506</v>
      </c>
      <c r="M323" s="158" t="str">
        <f>Calc!AP323</f>
        <v>Out of range</v>
      </c>
      <c r="N323" s="158" t="e">
        <f>Calc!AQ323</f>
        <v>#VALUE!</v>
      </c>
      <c r="O323" s="158" t="str">
        <f>Calc!AW323</f>
        <v>Out of range</v>
      </c>
      <c r="P323" s="158">
        <f>Calc!AX323</f>
        <v>285.17219435779998</v>
      </c>
      <c r="Q323" s="160" t="e">
        <f>Calc!BB323</f>
        <v>#VALUE!</v>
      </c>
      <c r="R323" s="160" t="e">
        <f>Calc!BC323</f>
        <v>#VALUE!</v>
      </c>
      <c r="S323" s="157">
        <f>Input!E323</f>
        <v>0</v>
      </c>
    </row>
    <row r="324" spans="1:19" x14ac:dyDescent="0.2">
      <c r="A324" s="56" t="s">
        <v>423</v>
      </c>
      <c r="B324" s="56"/>
      <c r="C324" s="106"/>
      <c r="D324" s="106"/>
      <c r="E324" s="106"/>
      <c r="F324" s="106"/>
      <c r="G324" s="106"/>
      <c r="H324" s="106"/>
      <c r="I324" s="72"/>
      <c r="J324" s="72"/>
      <c r="K324" s="107"/>
      <c r="L324" s="107"/>
      <c r="M324" s="106"/>
      <c r="N324" s="106"/>
      <c r="O324" s="106"/>
      <c r="P324" s="106"/>
      <c r="Q324" s="107"/>
      <c r="R324" s="107"/>
      <c r="S324" s="56"/>
    </row>
    <row r="325" spans="1:19" s="157" customFormat="1" x14ac:dyDescent="0.2">
      <c r="A325" s="157">
        <f>Input!A325</f>
        <v>8307</v>
      </c>
      <c r="B325" s="157" t="str">
        <f>Input!B325</f>
        <v>Hu1-13</v>
      </c>
      <c r="C325" s="158">
        <f>Calc!O325*1000</f>
        <v>13716.748760453702</v>
      </c>
      <c r="D325" s="158">
        <f>Calc!P325*1000</f>
        <v>2.3391380772575894</v>
      </c>
      <c r="E325" s="158">
        <f>Calc!X325</f>
        <v>0.89084679123114008</v>
      </c>
      <c r="F325" s="158">
        <f>Calc!Y325</f>
        <v>5.6903749175809901E-3</v>
      </c>
      <c r="G325" s="158">
        <f>Calc!AN325</f>
        <v>1.0000445403159335</v>
      </c>
      <c r="H325" s="158">
        <f>Calc!AO325</f>
        <v>3.654349912878867E-3</v>
      </c>
      <c r="I325" s="159">
        <f>Calc!AH325</f>
        <v>47051.047812550925</v>
      </c>
      <c r="J325" s="159">
        <f>Calc!AI325</f>
        <v>346.15460844097493</v>
      </c>
      <c r="K325" s="160">
        <f>Calc!AJ325</f>
        <v>-1.6093204894103152</v>
      </c>
      <c r="L325" s="160">
        <f>Calc!AK325</f>
        <v>2.2566834632526094</v>
      </c>
      <c r="M325" s="158" t="str">
        <f>Calc!AP325</f>
        <v>Out of range</v>
      </c>
      <c r="N325" s="158" t="e">
        <f>Calc!AQ325</f>
        <v>#VALUE!</v>
      </c>
      <c r="O325" s="158" t="str">
        <f>Calc!AW325</f>
        <v>Out of range</v>
      </c>
      <c r="P325" s="158">
        <f>Calc!AX325</f>
        <v>293.98553154630002</v>
      </c>
      <c r="Q325" s="160" t="e">
        <f>Calc!BB325</f>
        <v>#VALUE!</v>
      </c>
      <c r="R325" s="160" t="e">
        <f>Calc!BC325</f>
        <v>#VALUE!</v>
      </c>
      <c r="S325" s="157">
        <f>Input!E325</f>
        <v>0</v>
      </c>
    </row>
    <row r="326" spans="1:19" x14ac:dyDescent="0.2">
      <c r="A326" s="1">
        <f>Input!A326</f>
        <v>8513</v>
      </c>
      <c r="B326" s="1" t="str">
        <f>Input!B326</f>
        <v>M39-62 10,6cm</v>
      </c>
      <c r="C326" s="99">
        <f>Calc!O326*1000</f>
        <v>142.31584085386118</v>
      </c>
      <c r="D326" s="99">
        <f>Calc!P326*1000</f>
        <v>8.7056109372001655E-3</v>
      </c>
      <c r="E326" s="99">
        <f>Calc!X326</f>
        <v>0.41186573476521016</v>
      </c>
      <c r="F326" s="99">
        <f>Calc!Y326</f>
        <v>7.6659882288547282E-4</v>
      </c>
      <c r="G326" s="99">
        <f>Calc!AN326</f>
        <v>2.443637870779702</v>
      </c>
      <c r="H326" s="5">
        <f>Calc!AO326</f>
        <v>5.3290070526969026E-3</v>
      </c>
      <c r="I326" s="8">
        <f>Calc!AH326</f>
        <v>2582.2087657275538</v>
      </c>
      <c r="J326" s="8">
        <f>Calc!AI326</f>
        <v>7.4017033031471664</v>
      </c>
      <c r="K326" s="77">
        <f>Calc!AJ326</f>
        <v>1837.2050936266394</v>
      </c>
      <c r="L326" s="77">
        <f>Calc!AK326</f>
        <v>2.7801201982963999</v>
      </c>
      <c r="M326" s="99">
        <f>Calc!AP326</f>
        <v>157.85990000000001</v>
      </c>
      <c r="N326" s="99">
        <f>Calc!AQ326</f>
        <v>0.70369999999999999</v>
      </c>
      <c r="O326" s="99">
        <f>Calc!AW326</f>
        <v>157.8399</v>
      </c>
      <c r="P326" s="99">
        <f>Calc!AX326</f>
        <v>0.72645071569999997</v>
      </c>
      <c r="Q326" s="77">
        <f>Calc!BB326</f>
        <v>2870.1042562464349</v>
      </c>
      <c r="R326" s="77">
        <f>Calc!BC326</f>
        <v>7.3203824433114697</v>
      </c>
      <c r="S326" s="1">
        <f>Input!E326</f>
        <v>10.6</v>
      </c>
    </row>
    <row r="327" spans="1:19" s="157" customFormat="1" x14ac:dyDescent="0.2">
      <c r="A327" s="157">
        <f>Input!A327</f>
        <v>8307</v>
      </c>
      <c r="B327" s="157" t="str">
        <f>Input!B327</f>
        <v>Hu1-13</v>
      </c>
      <c r="C327" s="158">
        <f>Calc!O327*1000</f>
        <v>13717.885507072913</v>
      </c>
      <c r="D327" s="158">
        <f>Calc!P327*1000</f>
        <v>3.2173276534341202</v>
      </c>
      <c r="E327" s="158">
        <f>Calc!X327</f>
        <v>0.94787725104523446</v>
      </c>
      <c r="F327" s="158">
        <f>Calc!Y327</f>
        <v>7.2368678047810353E-3</v>
      </c>
      <c r="G327" s="158">
        <f>Calc!AN327</f>
        <v>1.001591566641753</v>
      </c>
      <c r="H327" s="158">
        <f>Calc!AO327</f>
        <v>4.7204414666256068E-3</v>
      </c>
      <c r="I327" s="159">
        <f>Calc!AH327</f>
        <v>44292.227797356427</v>
      </c>
      <c r="J327" s="159">
        <f>Calc!AI327</f>
        <v>397.26747556650531</v>
      </c>
      <c r="K327" s="160">
        <f>Calc!AJ327</f>
        <v>-1.0436318663196165</v>
      </c>
      <c r="L327" s="160">
        <f>Calc!AK327</f>
        <v>2.5298421146862191</v>
      </c>
      <c r="M327" s="158" t="str">
        <f>Calc!AP327</f>
        <v>Out of range</v>
      </c>
      <c r="N327" s="158" t="e">
        <f>Calc!AQ327</f>
        <v>#VALUE!</v>
      </c>
      <c r="O327" s="158" t="str">
        <f>Calc!AW327</f>
        <v>Out of range</v>
      </c>
      <c r="P327" s="158">
        <f>Calc!AX327</f>
        <v>273.23664339200002</v>
      </c>
      <c r="Q327" s="160" t="e">
        <f>Calc!BB327</f>
        <v>#VALUE!</v>
      </c>
      <c r="R327" s="160" t="e">
        <f>Calc!BC327</f>
        <v>#VALUE!</v>
      </c>
      <c r="S327" s="157">
        <f>Input!E327</f>
        <v>0</v>
      </c>
    </row>
    <row r="328" spans="1:19" x14ac:dyDescent="0.2">
      <c r="A328" s="1">
        <f>Input!A328</f>
        <v>8514</v>
      </c>
      <c r="B328" s="1" t="str">
        <f>Input!B328</f>
        <v>M39-62 10,85cm</v>
      </c>
      <c r="C328" s="99">
        <f>Calc!O328*1000</f>
        <v>147.69437711088207</v>
      </c>
      <c r="D328" s="99">
        <f>Calc!P328*1000</f>
        <v>9.4131963099149726E-3</v>
      </c>
      <c r="E328" s="99">
        <f>Calc!X328</f>
        <v>1.5886321619251493</v>
      </c>
      <c r="F328" s="99">
        <f>Calc!Y328</f>
        <v>3.9360874468211413E-3</v>
      </c>
      <c r="G328" s="99">
        <f>Calc!AN328</f>
        <v>2.3996385027974889</v>
      </c>
      <c r="H328" s="5">
        <f>Calc!AO328</f>
        <v>6.9696844852526994E-3</v>
      </c>
      <c r="I328" s="8">
        <f>Calc!AH328</f>
        <v>682.69558355098957</v>
      </c>
      <c r="J328" s="8">
        <f>Calc!AI328</f>
        <v>2.605956398835553</v>
      </c>
      <c r="K328" s="77">
        <f>Calc!AJ328</f>
        <v>1755.0967534194131</v>
      </c>
      <c r="L328" s="77">
        <f>Calc!AK328</f>
        <v>2.280161922564528</v>
      </c>
      <c r="M328" s="99">
        <f>Calc!AP328</f>
        <v>161.75909999999999</v>
      </c>
      <c r="N328" s="99">
        <f>Calc!AQ328</f>
        <v>0.96970000000000001</v>
      </c>
      <c r="O328" s="99">
        <f>Calc!AW328</f>
        <v>161.68270000000001</v>
      </c>
      <c r="P328" s="99">
        <f>Calc!AX328</f>
        <v>0.94799630199999996</v>
      </c>
      <c r="Q328" s="77">
        <f>Calc!BB328</f>
        <v>2771.7746988732983</v>
      </c>
      <c r="R328" s="77">
        <f>Calc!BC328</f>
        <v>8.2534674212162944</v>
      </c>
      <c r="S328" s="1">
        <f>Input!E328</f>
        <v>10.85</v>
      </c>
    </row>
    <row r="329" spans="1:19" s="157" customFormat="1" x14ac:dyDescent="0.2">
      <c r="A329" s="157">
        <f>Input!A329</f>
        <v>8307</v>
      </c>
      <c r="B329" s="157" t="str">
        <f>Input!B329</f>
        <v>Hu1-13</v>
      </c>
      <c r="C329" s="158">
        <f>Calc!O329*1000</f>
        <v>13715.159482226774</v>
      </c>
      <c r="D329" s="158">
        <f>Calc!P329*1000</f>
        <v>1.7182321336439357</v>
      </c>
      <c r="E329" s="158">
        <f>Calc!X329</f>
        <v>0.90444427323221344</v>
      </c>
      <c r="F329" s="158">
        <f>Calc!Y329</f>
        <v>6.2636462229594151E-3</v>
      </c>
      <c r="G329" s="158">
        <f>Calc!AN329</f>
        <v>1.0013526963626931</v>
      </c>
      <c r="H329" s="158">
        <f>Calc!AO329</f>
        <v>3.7838852923797136E-3</v>
      </c>
      <c r="I329" s="159">
        <f>Calc!AH329</f>
        <v>46398.924357644966</v>
      </c>
      <c r="J329" s="159">
        <f>Calc!AI329</f>
        <v>366.00700167097273</v>
      </c>
      <c r="K329" s="160">
        <f>Calc!AJ329</f>
        <v>-1.3823997492009577</v>
      </c>
      <c r="L329" s="160">
        <f>Calc!AK329</f>
        <v>1.8962467651036952</v>
      </c>
      <c r="M329" s="158" t="str">
        <f>Calc!AP329</f>
        <v>Out of range</v>
      </c>
      <c r="N329" s="158" t="e">
        <f>Calc!AQ329</f>
        <v>#VALUE!</v>
      </c>
      <c r="O329" s="158" t="str">
        <f>Calc!AW329</f>
        <v>Out of range</v>
      </c>
      <c r="P329" s="158">
        <f>Calc!AX329</f>
        <v>305.79175394570001</v>
      </c>
      <c r="Q329" s="160" t="e">
        <f>Calc!BB329</f>
        <v>#VALUE!</v>
      </c>
      <c r="R329" s="160" t="e">
        <f>Calc!BC329</f>
        <v>#VALUE!</v>
      </c>
      <c r="S329" s="157">
        <f>Input!E329</f>
        <v>0</v>
      </c>
    </row>
    <row r="330" spans="1:19" x14ac:dyDescent="0.2">
      <c r="A330" s="1">
        <f>Input!A330</f>
        <v>8515</v>
      </c>
      <c r="B330" s="1" t="str">
        <f>Input!B330</f>
        <v>M39-62 14,15cm</v>
      </c>
      <c r="C330" s="99">
        <f>Calc!O330*1000</f>
        <v>225.47594419750129</v>
      </c>
      <c r="D330" s="99">
        <f>Calc!P330*1000</f>
        <v>1.3218586622084923E-2</v>
      </c>
      <c r="E330" s="99">
        <f>Calc!X330</f>
        <v>7.7956915289692369E-2</v>
      </c>
      <c r="F330" s="99">
        <f>Calc!Y330</f>
        <v>2.2530784326793064E-4</v>
      </c>
      <c r="G330" s="99">
        <f>Calc!AN330</f>
        <v>2.3902313742958601</v>
      </c>
      <c r="H330" s="5">
        <f>Calc!AO330</f>
        <v>5.3878221287148222E-3</v>
      </c>
      <c r="I330" s="8">
        <f>Calc!AH330</f>
        <v>21232.916457971696</v>
      </c>
      <c r="J330" s="8">
        <f>Calc!AI330</f>
        <v>77.813784295616458</v>
      </c>
      <c r="K330" s="77">
        <f>Calc!AJ330</f>
        <v>1756.5943182782914</v>
      </c>
      <c r="L330" s="77">
        <f>Calc!AK330</f>
        <v>1.7494214573807652</v>
      </c>
      <c r="M330" s="99">
        <f>Calc!AP330</f>
        <v>160.392</v>
      </c>
      <c r="N330" s="99">
        <f>Calc!AQ330</f>
        <v>0.69159999999999999</v>
      </c>
      <c r="O330" s="99">
        <f>Calc!AW330</f>
        <v>160.3896</v>
      </c>
      <c r="P330" s="99">
        <f>Calc!AX330</f>
        <v>0.70371738689999996</v>
      </c>
      <c r="Q330" s="77">
        <f>Calc!BB330</f>
        <v>2764.0196481594985</v>
      </c>
      <c r="R330" s="77">
        <f>Calc!BC330</f>
        <v>6.148088463442325</v>
      </c>
      <c r="S330" s="1">
        <f>Input!E330</f>
        <v>14.15</v>
      </c>
    </row>
    <row r="331" spans="1:19" s="157" customFormat="1" x14ac:dyDescent="0.2">
      <c r="A331" s="157">
        <f>Input!A331</f>
        <v>8307</v>
      </c>
      <c r="B331" s="157" t="str">
        <f>Input!B331</f>
        <v>Hu1-13</v>
      </c>
      <c r="C331" s="158">
        <f>Calc!O331*1000</f>
        <v>13714.456590338892</v>
      </c>
      <c r="D331" s="158">
        <f>Calc!P331*1000</f>
        <v>2.0914171386571589</v>
      </c>
      <c r="E331" s="158">
        <f>Calc!X331</f>
        <v>0.94204757197233002</v>
      </c>
      <c r="F331" s="158">
        <f>Calc!Y331</f>
        <v>5.0323101863881513E-3</v>
      </c>
      <c r="G331" s="158">
        <f>Calc!AN331</f>
        <v>1.0089078234475992</v>
      </c>
      <c r="H331" s="158">
        <f>Calc!AO331</f>
        <v>4.8198246492940668E-3</v>
      </c>
      <c r="I331" s="159">
        <f>Calc!AH331</f>
        <v>44880.641060993083</v>
      </c>
      <c r="J331" s="159">
        <f>Calc!AI331</f>
        <v>321.56216366131974</v>
      </c>
      <c r="K331" s="160">
        <f>Calc!AJ331</f>
        <v>0.36494484206528455</v>
      </c>
      <c r="L331" s="160">
        <f>Calc!AK331</f>
        <v>2.1817148843394421</v>
      </c>
      <c r="M331" s="158" t="str">
        <f>Calc!AP331</f>
        <v>Out of range</v>
      </c>
      <c r="N331" s="158" t="e">
        <f>Calc!AQ331</f>
        <v>#VALUE!</v>
      </c>
      <c r="O331" s="158" t="str">
        <f>Calc!AW331</f>
        <v>Out of range</v>
      </c>
      <c r="P331" s="158">
        <f>Calc!AX331</f>
        <v>152.4853548406</v>
      </c>
      <c r="Q331" s="160" t="e">
        <f>Calc!BB331</f>
        <v>#VALUE!</v>
      </c>
      <c r="R331" s="160" t="e">
        <f>Calc!BC331</f>
        <v>#VALUE!</v>
      </c>
      <c r="S331" s="157">
        <f>Input!E331</f>
        <v>0</v>
      </c>
    </row>
    <row r="332" spans="1:19" x14ac:dyDescent="0.2">
      <c r="A332" s="1">
        <f>Input!A332</f>
        <v>8516</v>
      </c>
      <c r="B332" s="1" t="str">
        <f>Input!B332</f>
        <v>M39-62 15,7cm</v>
      </c>
      <c r="C332" s="99">
        <f>Calc!O332*1000</f>
        <v>212.83404311448078</v>
      </c>
      <c r="D332" s="99">
        <f>Calc!P332*1000</f>
        <v>1.284499924660786E-2</v>
      </c>
      <c r="E332" s="99">
        <f>Calc!X332</f>
        <v>6.5344943637464112E-2</v>
      </c>
      <c r="F332" s="99">
        <f>Calc!Y332</f>
        <v>2.4020108252874713E-4</v>
      </c>
      <c r="G332" s="99">
        <f>Calc!AN332</f>
        <v>2.4142541116432232</v>
      </c>
      <c r="H332" s="5">
        <f>Calc!AO332</f>
        <v>7.5959676616418051E-3</v>
      </c>
      <c r="I332" s="8">
        <f>Calc!AH332</f>
        <v>24167.721068315946</v>
      </c>
      <c r="J332" s="8">
        <f>Calc!AI332</f>
        <v>116.92721462006426</v>
      </c>
      <c r="K332" s="77">
        <f>Calc!AJ332</f>
        <v>1756.9657606530545</v>
      </c>
      <c r="L332" s="77">
        <f>Calc!AK332</f>
        <v>1.970710789549468</v>
      </c>
      <c r="M332" s="99">
        <f>Calc!AP332</f>
        <v>163.40790000000001</v>
      </c>
      <c r="N332" s="99">
        <f>Calc!AQ332</f>
        <v>0.995</v>
      </c>
      <c r="O332" s="99">
        <f>Calc!AW332</f>
        <v>163.4057</v>
      </c>
      <c r="P332" s="99">
        <f>Calc!AX332</f>
        <v>1.0873494725999999</v>
      </c>
      <c r="Q332" s="77">
        <f>Calc!BB332</f>
        <v>2788.2714490888343</v>
      </c>
      <c r="R332" s="77">
        <f>Calc!BC332</f>
        <v>9.121748656119042</v>
      </c>
      <c r="S332" s="1">
        <f>Input!E332</f>
        <v>15.7</v>
      </c>
    </row>
    <row r="333" spans="1:19" s="157" customFormat="1" x14ac:dyDescent="0.2">
      <c r="A333" s="157">
        <f>Input!A333</f>
        <v>8307</v>
      </c>
      <c r="B333" s="157" t="str">
        <f>Input!B333</f>
        <v>Hu1-13</v>
      </c>
      <c r="C333" s="158">
        <f>Calc!O333*1000</f>
        <v>13714.59595153913</v>
      </c>
      <c r="D333" s="158">
        <f>Calc!P333*1000</f>
        <v>1.5451447637019637</v>
      </c>
      <c r="E333" s="158">
        <f>Calc!X333</f>
        <v>0.91718503873759072</v>
      </c>
      <c r="F333" s="158">
        <f>Calc!Y333</f>
        <v>6.791486665643145E-3</v>
      </c>
      <c r="G333" s="158">
        <f>Calc!AN333</f>
        <v>1.0027393718308213</v>
      </c>
      <c r="H333" s="158">
        <f>Calc!AO333</f>
        <v>3.8566039245044479E-3</v>
      </c>
      <c r="I333" s="159">
        <f>Calc!AH333</f>
        <v>45815.867619948731</v>
      </c>
      <c r="J333" s="159">
        <f>Calc!AI333</f>
        <v>382.25163114504909</v>
      </c>
      <c r="K333" s="160">
        <f>Calc!AJ333</f>
        <v>-0.51947040738098416</v>
      </c>
      <c r="L333" s="160">
        <f>Calc!AK333</f>
        <v>1.8495078214136034</v>
      </c>
      <c r="M333" s="158" t="str">
        <f>Calc!AP333</f>
        <v>Out of range</v>
      </c>
      <c r="N333" s="158" t="e">
        <f>Calc!AQ333</f>
        <v>#VALUE!</v>
      </c>
      <c r="O333" s="158" t="str">
        <f>Calc!AW333</f>
        <v>Out of range</v>
      </c>
      <c r="P333" s="158">
        <f>Calc!AX333</f>
        <v>300.32365721780002</v>
      </c>
      <c r="Q333" s="160" t="e">
        <f>Calc!BB333</f>
        <v>#VALUE!</v>
      </c>
      <c r="R333" s="160" t="e">
        <f>Calc!BC333</f>
        <v>#VALUE!</v>
      </c>
      <c r="S333" s="157">
        <f>Input!E333</f>
        <v>0</v>
      </c>
    </row>
    <row r="334" spans="1:19" x14ac:dyDescent="0.2">
      <c r="A334" s="56"/>
      <c r="B334" s="56"/>
      <c r="C334" s="106"/>
      <c r="D334" s="106"/>
      <c r="E334" s="106"/>
      <c r="F334" s="106"/>
      <c r="G334" s="106"/>
      <c r="H334" s="106"/>
      <c r="I334" s="72"/>
      <c r="J334" s="72"/>
      <c r="K334" s="107"/>
      <c r="L334" s="107"/>
      <c r="M334" s="106"/>
      <c r="N334" s="106"/>
      <c r="O334" s="106"/>
      <c r="P334" s="106"/>
      <c r="Q334" s="107"/>
      <c r="R334" s="107"/>
      <c r="S334" s="56"/>
    </row>
    <row r="335" spans="1:19" s="157" customFormat="1" x14ac:dyDescent="0.2">
      <c r="A335" s="157">
        <f>Input!A335</f>
        <v>8307</v>
      </c>
      <c r="B335" s="157" t="str">
        <f>Input!B335</f>
        <v>Hu1-13</v>
      </c>
      <c r="C335" s="158">
        <f>Calc!O335*1000</f>
        <v>13711.440464776037</v>
      </c>
      <c r="D335" s="158">
        <f>Calc!P335*1000</f>
        <v>2.1221496881955506</v>
      </c>
      <c r="E335" s="158">
        <f>Calc!X335</f>
        <v>0.93709599451587855</v>
      </c>
      <c r="F335" s="158">
        <f>Calc!Y335</f>
        <v>5.0251572388994702E-3</v>
      </c>
      <c r="G335" s="158">
        <f>Calc!AN335</f>
        <v>1.00660352473282</v>
      </c>
      <c r="H335" s="158">
        <f>Calc!AO335</f>
        <v>4.3931048313100244E-3</v>
      </c>
      <c r="I335" s="159">
        <f>Calc!AH335</f>
        <v>45004.841840042907</v>
      </c>
      <c r="J335" s="159">
        <f>Calc!AI335</f>
        <v>311.08474245043345</v>
      </c>
      <c r="K335" s="160">
        <f>Calc!AJ335</f>
        <v>1.280515316704367</v>
      </c>
      <c r="L335" s="160">
        <f>Calc!AK335</f>
        <v>2.0367293191384084</v>
      </c>
      <c r="M335" s="158" t="str">
        <f>Calc!AP335</f>
        <v>Out of range</v>
      </c>
      <c r="N335" s="158" t="e">
        <f>Calc!AQ335</f>
        <v>#VALUE!</v>
      </c>
      <c r="O335" s="158" t="str">
        <f>Calc!AW335</f>
        <v>Out of range</v>
      </c>
      <c r="P335" s="158">
        <f>Calc!AX335</f>
        <v>248.57860033430001</v>
      </c>
      <c r="Q335" s="160" t="e">
        <f>Calc!BB335</f>
        <v>#VALUE!</v>
      </c>
      <c r="R335" s="160" t="e">
        <f>Calc!BC335</f>
        <v>#VALUE!</v>
      </c>
      <c r="S335" s="157">
        <f>Input!E335</f>
        <v>0</v>
      </c>
    </row>
    <row r="336" spans="1:19" x14ac:dyDescent="0.2">
      <c r="A336" s="1">
        <f>Input!A336</f>
        <v>8517</v>
      </c>
      <c r="B336" s="1" t="str">
        <f>Input!B336</f>
        <v>M39-62 17,25cm</v>
      </c>
      <c r="C336" s="99">
        <f>Calc!O336*1000</f>
        <v>206.74882478363961</v>
      </c>
      <c r="D336" s="99">
        <f>Calc!P336*1000</f>
        <v>9.3412645493263346E-3</v>
      </c>
      <c r="E336" s="99">
        <f>Calc!X336</f>
        <v>2.6999452084350735E-2</v>
      </c>
      <c r="F336" s="99">
        <f>Calc!Y336</f>
        <v>1.0047920481134053E-4</v>
      </c>
      <c r="G336" s="99">
        <f>Calc!AN336</f>
        <v>2.4146085116505112</v>
      </c>
      <c r="H336" s="5">
        <f>Calc!AO336</f>
        <v>7.3475829772296219E-3</v>
      </c>
      <c r="I336" s="8">
        <f>Calc!AH336</f>
        <v>56760.583471745173</v>
      </c>
      <c r="J336" s="8">
        <f>Calc!AI336</f>
        <v>272.84899660424242</v>
      </c>
      <c r="K336" s="77">
        <f>Calc!AJ336</f>
        <v>1765.8197564218735</v>
      </c>
      <c r="L336" s="77">
        <f>Calc!AK336</f>
        <v>1.8304171072053466</v>
      </c>
      <c r="M336" s="99">
        <f>Calc!AP336</f>
        <v>162.3982</v>
      </c>
      <c r="N336" s="99">
        <f>Calc!AQ336</f>
        <v>1.0141</v>
      </c>
      <c r="O336" s="99">
        <f>Calc!AW336</f>
        <v>162.3972</v>
      </c>
      <c r="P336" s="99">
        <f>Calc!AX336</f>
        <v>0.97058239369999999</v>
      </c>
      <c r="Q336" s="77">
        <f>Calc!BB336</f>
        <v>2794.3464196854834</v>
      </c>
      <c r="R336" s="77">
        <f>Calc!BC336</f>
        <v>8.1943525441893321</v>
      </c>
      <c r="S336" s="1">
        <f>Input!E336</f>
        <v>17.25</v>
      </c>
    </row>
    <row r="337" spans="1:19" s="157" customFormat="1" x14ac:dyDescent="0.2">
      <c r="A337" s="157">
        <f>Input!A337</f>
        <v>8307</v>
      </c>
      <c r="B337" s="157" t="str">
        <f>Input!B337</f>
        <v>Hu1-13</v>
      </c>
      <c r="C337" s="158">
        <f>Calc!O337*1000</f>
        <v>13716.976264472934</v>
      </c>
      <c r="D337" s="158">
        <f>Calc!P337*1000</f>
        <v>1.3785784444741522</v>
      </c>
      <c r="E337" s="158">
        <f>Calc!X337</f>
        <v>0.94798716128269689</v>
      </c>
      <c r="F337" s="158">
        <f>Calc!Y337</f>
        <v>6.2492200520002841E-3</v>
      </c>
      <c r="G337" s="158">
        <f>Calc!AN337</f>
        <v>1.0026753983002379</v>
      </c>
      <c r="H337" s="158">
        <f>Calc!AO337</f>
        <v>3.9725893005026613E-3</v>
      </c>
      <c r="I337" s="159">
        <f>Calc!AH337</f>
        <v>44332.077414474166</v>
      </c>
      <c r="J337" s="159">
        <f>Calc!AI337</f>
        <v>340.9334391705143</v>
      </c>
      <c r="K337" s="160">
        <f>Calc!AJ337</f>
        <v>-1.0902691477922</v>
      </c>
      <c r="L337" s="160">
        <f>Calc!AK337</f>
        <v>1.8658124676537184</v>
      </c>
      <c r="M337" s="158" t="str">
        <f>Calc!AP337</f>
        <v>Out of range</v>
      </c>
      <c r="N337" s="158" t="e">
        <f>Calc!AQ337</f>
        <v>#VALUE!</v>
      </c>
      <c r="O337" s="158" t="str">
        <f>Calc!AW337</f>
        <v>Out of range</v>
      </c>
      <c r="P337" s="158">
        <f>Calc!AX337</f>
        <v>254.9626000303</v>
      </c>
      <c r="Q337" s="160" t="e">
        <f>Calc!BB337</f>
        <v>#VALUE!</v>
      </c>
      <c r="R337" s="160" t="e">
        <f>Calc!BC337</f>
        <v>#VALUE!</v>
      </c>
      <c r="S337" s="157">
        <f>Input!E337</f>
        <v>0</v>
      </c>
    </row>
    <row r="338" spans="1:19" x14ac:dyDescent="0.2">
      <c r="A338" s="1">
        <f>Input!A338</f>
        <v>8518</v>
      </c>
      <c r="B338" s="1" t="str">
        <f>Input!B338</f>
        <v>M39-62 18,75cm</v>
      </c>
      <c r="C338" s="99">
        <f>Calc!O338*1000</f>
        <v>208.35662560119488</v>
      </c>
      <c r="D338" s="99">
        <f>Calc!P338*1000</f>
        <v>1.2736251616913486E-2</v>
      </c>
      <c r="E338" s="99">
        <f>Calc!X338</f>
        <v>5.9878753822532153E-2</v>
      </c>
      <c r="F338" s="99">
        <f>Calc!Y338</f>
        <v>1.8172288747444806E-4</v>
      </c>
      <c r="G338" s="99">
        <f>Calc!AN338</f>
        <v>2.4239251436405098</v>
      </c>
      <c r="H338" s="5">
        <f>Calc!AO338</f>
        <v>6.2531232344165237E-3</v>
      </c>
      <c r="I338" s="8">
        <f>Calc!AH338</f>
        <v>25803.0790834902</v>
      </c>
      <c r="J338" s="8">
        <f>Calc!AI338</f>
        <v>102.7652061721698</v>
      </c>
      <c r="K338" s="77">
        <f>Calc!AJ338</f>
        <v>1754.5307604065279</v>
      </c>
      <c r="L338" s="77">
        <f>Calc!AK338</f>
        <v>2.5393885453309739</v>
      </c>
      <c r="M338" s="99">
        <f>Calc!AP338</f>
        <v>164.95509999999999</v>
      </c>
      <c r="N338" s="99">
        <f>Calc!AQ338</f>
        <v>0.79530000000000001</v>
      </c>
      <c r="O338" s="99">
        <f>Calc!AW338</f>
        <v>164.953</v>
      </c>
      <c r="P338" s="99">
        <f>Calc!AX338</f>
        <v>0.95450126049999995</v>
      </c>
      <c r="Q338" s="77">
        <f>Calc!BB338</f>
        <v>2796.6103990504548</v>
      </c>
      <c r="R338" s="77">
        <f>Calc!BC338</f>
        <v>8.5616447461345615</v>
      </c>
      <c r="S338" s="1">
        <f>Input!E338</f>
        <v>18.75</v>
      </c>
    </row>
    <row r="339" spans="1:19" s="157" customFormat="1" x14ac:dyDescent="0.2">
      <c r="A339" s="157">
        <f>Input!A339</f>
        <v>8307</v>
      </c>
      <c r="B339" s="157" t="str">
        <f>Input!B339</f>
        <v>Hu1-13</v>
      </c>
      <c r="C339" s="158">
        <f>Calc!O339*1000</f>
        <v>13714.624657741346</v>
      </c>
      <c r="D339" s="158">
        <f>Calc!P339*1000</f>
        <v>1.9152932396505407</v>
      </c>
      <c r="E339" s="158">
        <f>Calc!X339</f>
        <v>0.95252509198426327</v>
      </c>
      <c r="F339" s="158">
        <f>Calc!Y339</f>
        <v>6.9939657611346653E-3</v>
      </c>
      <c r="G339" s="158">
        <f>Calc!AN339</f>
        <v>0.99970216907929665</v>
      </c>
      <c r="H339" s="158">
        <f>Calc!AO339</f>
        <v>3.9693117053031524E-3</v>
      </c>
      <c r="I339" s="159">
        <f>Calc!AH339</f>
        <v>43982.501690297366</v>
      </c>
      <c r="J339" s="159">
        <f>Calc!AI339</f>
        <v>367.08503853961565</v>
      </c>
      <c r="K339" s="160">
        <f>Calc!AJ339</f>
        <v>-1.4153376965881925</v>
      </c>
      <c r="L339" s="160">
        <f>Calc!AK339</f>
        <v>1.9488918019336301</v>
      </c>
      <c r="M339" s="158" t="str">
        <f>Calc!AP339</f>
        <v>Out of range</v>
      </c>
      <c r="N339" s="158" t="e">
        <f>Calc!AQ339</f>
        <v>#VALUE!</v>
      </c>
      <c r="O339" s="158" t="str">
        <f>Calc!AW339</f>
        <v>Out of range</v>
      </c>
      <c r="P339" s="158">
        <f>Calc!AX339</f>
        <v>331.41675141460001</v>
      </c>
      <c r="Q339" s="160" t="e">
        <f>Calc!BB339</f>
        <v>#VALUE!</v>
      </c>
      <c r="R339" s="160" t="e">
        <f>Calc!BC339</f>
        <v>#VALUE!</v>
      </c>
      <c r="S339" s="157">
        <f>Input!E339</f>
        <v>0</v>
      </c>
    </row>
    <row r="340" spans="1:19" x14ac:dyDescent="0.2">
      <c r="A340" s="1">
        <f>Input!A340</f>
        <v>8519</v>
      </c>
      <c r="B340" s="1" t="str">
        <f>Input!B340</f>
        <v>M39-62 20,6cm</v>
      </c>
      <c r="C340" s="99">
        <f>Calc!O340*1000</f>
        <v>225.52745379487956</v>
      </c>
      <c r="D340" s="99">
        <f>Calc!P340*1000</f>
        <v>1.67040145610843E-2</v>
      </c>
      <c r="E340" s="99">
        <f>Calc!X340</f>
        <v>9.2535152346701566E-2</v>
      </c>
      <c r="F340" s="99">
        <f>Calc!Y340</f>
        <v>2.6613837195023674E-4</v>
      </c>
      <c r="G340" s="99">
        <f>Calc!AN340</f>
        <v>2.343881536932146</v>
      </c>
      <c r="H340" s="5">
        <f>Calc!AO340</f>
        <v>4.2039306107858089E-3</v>
      </c>
      <c r="I340" s="8">
        <f>Calc!AH340</f>
        <v>17505.61438806892</v>
      </c>
      <c r="J340" s="8">
        <f>Calc!AI340</f>
        <v>59.321200378629634</v>
      </c>
      <c r="K340" s="77">
        <f>Calc!AJ340</f>
        <v>1678.8833134643767</v>
      </c>
      <c r="L340" s="77">
        <f>Calc!AK340</f>
        <v>2.5515582089908975</v>
      </c>
      <c r="M340" s="99">
        <f>Calc!AP340</f>
        <v>163.73169999999999</v>
      </c>
      <c r="N340" s="99">
        <f>Calc!AQ340</f>
        <v>0.59450000000000003</v>
      </c>
      <c r="O340" s="99">
        <f>Calc!AW340</f>
        <v>163.7287</v>
      </c>
      <c r="P340" s="99">
        <f>Calc!AX340</f>
        <v>0.63488113280000003</v>
      </c>
      <c r="Q340" s="77">
        <f>Calc!BB340</f>
        <v>2666.7894690668491</v>
      </c>
      <c r="R340" s="77">
        <f>Calc!BC340</f>
        <v>6.2709374332167354</v>
      </c>
      <c r="S340" s="1">
        <f>Input!E340</f>
        <v>20.6</v>
      </c>
    </row>
    <row r="341" spans="1:19" s="157" customFormat="1" x14ac:dyDescent="0.2">
      <c r="A341" s="157">
        <f>Input!A341</f>
        <v>8307</v>
      </c>
      <c r="B341" s="157" t="str">
        <f>Input!B341</f>
        <v>Hu1-13</v>
      </c>
      <c r="C341" s="158">
        <f>Calc!O341*1000</f>
        <v>13712.237119595327</v>
      </c>
      <c r="D341" s="158">
        <f>Calc!P341*1000</f>
        <v>2.4207264026954616</v>
      </c>
      <c r="E341" s="158">
        <f>Calc!X341</f>
        <v>0.93772461379482719</v>
      </c>
      <c r="F341" s="158">
        <f>Calc!Y341</f>
        <v>7.4230175490339759E-3</v>
      </c>
      <c r="G341" s="158">
        <f>Calc!AN341</f>
        <v>1.0060498153079973</v>
      </c>
      <c r="H341" s="158">
        <f>Calc!AO341</f>
        <v>4.6322973261908769E-3</v>
      </c>
      <c r="I341" s="159">
        <f>Calc!AH341</f>
        <v>44952.544221737371</v>
      </c>
      <c r="J341" s="159">
        <f>Calc!AI341</f>
        <v>411.58612584703457</v>
      </c>
      <c r="K341" s="160">
        <f>Calc!AJ341</f>
        <v>-8.257855039228712E-2</v>
      </c>
      <c r="L341" s="160">
        <f>Calc!AK341</f>
        <v>3.1348444393582646</v>
      </c>
      <c r="M341" s="158" t="str">
        <f>Calc!AP341</f>
        <v>Out of range</v>
      </c>
      <c r="N341" s="158" t="e">
        <f>Calc!AQ341</f>
        <v>#VALUE!</v>
      </c>
      <c r="O341" s="158" t="str">
        <f>Calc!AW341</f>
        <v>Out of range</v>
      </c>
      <c r="P341" s="158">
        <f>Calc!AX341</f>
        <v>240.32915864380001</v>
      </c>
      <c r="Q341" s="160" t="e">
        <f>Calc!BB341</f>
        <v>#VALUE!</v>
      </c>
      <c r="R341" s="160" t="e">
        <f>Calc!BC341</f>
        <v>#VALUE!</v>
      </c>
      <c r="S341" s="157">
        <f>Input!E341</f>
        <v>0</v>
      </c>
    </row>
    <row r="342" spans="1:19" x14ac:dyDescent="0.2">
      <c r="A342" s="1">
        <f>Input!A342</f>
        <v>8520</v>
      </c>
      <c r="B342" s="1" t="str">
        <f>Input!B342</f>
        <v>M39-62 28,95cm</v>
      </c>
      <c r="C342" s="99">
        <f>Calc!O342*1000</f>
        <v>223.88808088608084</v>
      </c>
      <c r="D342" s="99">
        <f>Calc!P342*1000</f>
        <v>1.5149127754977688E-2</v>
      </c>
      <c r="E342" s="99">
        <f>Calc!X342</f>
        <v>0.22450867230425672</v>
      </c>
      <c r="F342" s="99">
        <f>Calc!Y342</f>
        <v>5.9767682384699399E-4</v>
      </c>
      <c r="G342" s="99">
        <f>Calc!AN342</f>
        <v>2.3166867796779966</v>
      </c>
      <c r="H342" s="5">
        <f>Calc!AO342</f>
        <v>6.3421389772031827E-3</v>
      </c>
      <c r="I342" s="8">
        <f>Calc!AH342</f>
        <v>7083.1272837708293</v>
      </c>
      <c r="J342" s="8">
        <f>Calc!AI342</f>
        <v>27.043162355314369</v>
      </c>
      <c r="K342" s="77">
        <f>Calc!AJ342</f>
        <v>1648.926005668975</v>
      </c>
      <c r="L342" s="77">
        <f>Calc!AK342</f>
        <v>2.2949297081786546</v>
      </c>
      <c r="M342" s="99">
        <f>Calc!AP342</f>
        <v>163.8357</v>
      </c>
      <c r="N342" s="99">
        <f>Calc!AQ342</f>
        <v>0.8387</v>
      </c>
      <c r="O342" s="99">
        <f>Calc!AW342</f>
        <v>163.82820000000001</v>
      </c>
      <c r="P342" s="99">
        <f>Calc!AX342</f>
        <v>0.92596943009999999</v>
      </c>
      <c r="Q342" s="77">
        <f>Calc!BB342</f>
        <v>2619.9410355022687</v>
      </c>
      <c r="R342" s="77">
        <f>Calc!BC342</f>
        <v>7.7658482702093989</v>
      </c>
      <c r="S342" s="1">
        <f>Input!E342</f>
        <v>28.95</v>
      </c>
    </row>
    <row r="343" spans="1:19" s="157" customFormat="1" x14ac:dyDescent="0.2">
      <c r="A343" s="157">
        <f>Input!A343</f>
        <v>8307</v>
      </c>
      <c r="B343" s="157" t="str">
        <f>Input!B343</f>
        <v>Hu1-13</v>
      </c>
      <c r="C343" s="158">
        <f>Calc!O343*1000</f>
        <v>13715.496759555374</v>
      </c>
      <c r="D343" s="158">
        <f>Calc!P343*1000</f>
        <v>2.1048697081960599</v>
      </c>
      <c r="E343" s="158">
        <f>Calc!X343</f>
        <v>0.95007029715780189</v>
      </c>
      <c r="F343" s="158">
        <f>Calc!Y343</f>
        <v>5.0979442055459866E-3</v>
      </c>
      <c r="G343" s="158">
        <f>Calc!AN343</f>
        <v>1.0006761821050039</v>
      </c>
      <c r="H343" s="158">
        <f>Calc!AO343</f>
        <v>4.3520565688619992E-3</v>
      </c>
      <c r="I343" s="159">
        <f>Calc!AH343</f>
        <v>44141.913610010881</v>
      </c>
      <c r="J343" s="159">
        <f>Calc!AI343</f>
        <v>304.81488681946479</v>
      </c>
      <c r="K343" s="160">
        <f>Calc!AJ343</f>
        <v>-0.1185201437523542</v>
      </c>
      <c r="L343" s="160">
        <f>Calc!AK343</f>
        <v>1.776141721851795</v>
      </c>
      <c r="M343" s="158" t="str">
        <f>Calc!AP343</f>
        <v>Out of range</v>
      </c>
      <c r="N343" s="158" t="e">
        <f>Calc!AQ343</f>
        <v>#VALUE!</v>
      </c>
      <c r="O343" s="158" t="str">
        <f>Calc!AW343</f>
        <v>Out of range</v>
      </c>
      <c r="P343" s="158">
        <f>Calc!AX343</f>
        <v>316.1576124476</v>
      </c>
      <c r="Q343" s="160" t="e">
        <f>Calc!BB343</f>
        <v>#VALUE!</v>
      </c>
      <c r="R343" s="160" t="e">
        <f>Calc!BC343</f>
        <v>#VALUE!</v>
      </c>
      <c r="S343" s="157">
        <f>Input!E343</f>
        <v>0</v>
      </c>
    </row>
    <row r="344" spans="1:19" x14ac:dyDescent="0.2">
      <c r="A344" s="56"/>
      <c r="B344" s="56"/>
      <c r="C344" s="106"/>
      <c r="D344" s="106"/>
      <c r="E344" s="106"/>
      <c r="F344" s="106"/>
      <c r="G344" s="106"/>
      <c r="H344" s="106"/>
      <c r="I344" s="72"/>
      <c r="J344" s="72"/>
      <c r="K344" s="107"/>
      <c r="L344" s="107"/>
      <c r="M344" s="106"/>
      <c r="N344" s="106"/>
      <c r="O344" s="106"/>
      <c r="P344" s="106"/>
      <c r="Q344" s="107"/>
      <c r="R344" s="107"/>
      <c r="S344" s="56"/>
    </row>
    <row r="345" spans="1:19" s="157" customFormat="1" x14ac:dyDescent="0.2">
      <c r="A345" s="157">
        <f>Input!A345</f>
        <v>8307</v>
      </c>
      <c r="B345" s="157" t="str">
        <f>Input!B345</f>
        <v>Hu1-13</v>
      </c>
      <c r="C345" s="158">
        <f>Calc!O345*1000</f>
        <v>13713.394240965103</v>
      </c>
      <c r="D345" s="158">
        <f>Calc!P345*1000</f>
        <v>1.9445474872004394</v>
      </c>
      <c r="E345" s="158">
        <f>Calc!X345</f>
        <v>0.87843713406283719</v>
      </c>
      <c r="F345" s="158">
        <f>Calc!Y345</f>
        <v>7.7197634990974675E-3</v>
      </c>
      <c r="G345" s="158">
        <f>Calc!AN345</f>
        <v>1.0017739198608326</v>
      </c>
      <c r="H345" s="158">
        <f>Calc!AO345</f>
        <v>4.2684769410187293E-3</v>
      </c>
      <c r="I345" s="159">
        <f>Calc!AH345</f>
        <v>47786.562240095744</v>
      </c>
      <c r="J345" s="159">
        <f>Calc!AI345</f>
        <v>466.6607311683502</v>
      </c>
      <c r="K345" s="160">
        <f>Calc!AJ345</f>
        <v>1.3684132397127069</v>
      </c>
      <c r="L345" s="160">
        <f>Calc!AK345</f>
        <v>2.3752729017319303</v>
      </c>
      <c r="M345" s="158">
        <f>Calc!AP345</f>
        <v>930.15840000000003</v>
      </c>
      <c r="N345" s="158" t="e">
        <f>Calc!AQ345</f>
        <v>#VALUE!</v>
      </c>
      <c r="O345" s="158">
        <f>Calc!AW345</f>
        <v>930.1567</v>
      </c>
      <c r="P345" s="158">
        <f>Calc!AX345</f>
        <v>326.9816448702</v>
      </c>
      <c r="Q345" s="160">
        <f>Calc!BB345</f>
        <v>18.964214020722192</v>
      </c>
      <c r="R345" s="160">
        <f>Calc!BC345</f>
        <v>37.292556127773729</v>
      </c>
      <c r="S345" s="157">
        <f>Input!E345</f>
        <v>0</v>
      </c>
    </row>
    <row r="346" spans="1:19" x14ac:dyDescent="0.2">
      <c r="A346" s="1">
        <f>Input!A346</f>
        <v>8521</v>
      </c>
      <c r="B346" s="1" t="str">
        <f>Input!B346</f>
        <v>M39-62 47,4cm</v>
      </c>
      <c r="C346" s="99">
        <f>Calc!O346*1000</f>
        <v>248.50312032730082</v>
      </c>
      <c r="D346" s="99">
        <f>Calc!P346*1000</f>
        <v>1.5866068901710211E-2</v>
      </c>
      <c r="E346" s="99">
        <f>Calc!X346</f>
        <v>0.11005595565901155</v>
      </c>
      <c r="F346" s="99">
        <f>Calc!Y346</f>
        <v>4.4302788072958738E-4</v>
      </c>
      <c r="G346" s="99">
        <f>Calc!AN346</f>
        <v>2.3195195112896707</v>
      </c>
      <c r="H346" s="5">
        <f>Calc!AO346</f>
        <v>6.8525005048167666E-3</v>
      </c>
      <c r="I346" s="8">
        <f>Calc!AH346</f>
        <v>16014.277163241322</v>
      </c>
      <c r="J346" s="8">
        <f>Calc!AI346</f>
        <v>79.956234757388259</v>
      </c>
      <c r="K346" s="77">
        <f>Calc!AJ346</f>
        <v>1643.4842371745963</v>
      </c>
      <c r="L346" s="77">
        <f>Calc!AK346</f>
        <v>1.4505983275546355</v>
      </c>
      <c r="M346" s="99">
        <f>Calc!AP346</f>
        <v>164.9126</v>
      </c>
      <c r="N346" s="99">
        <f>Calc!AQ346</f>
        <v>1.0129999999999999</v>
      </c>
      <c r="O346" s="99">
        <f>Calc!AW346</f>
        <v>164.9093</v>
      </c>
      <c r="P346" s="99">
        <f>Calc!AX346</f>
        <v>0.93533619400000001</v>
      </c>
      <c r="Q346" s="77">
        <f>Calc!BB346</f>
        <v>2619.2857802599747</v>
      </c>
      <c r="R346" s="77">
        <f>Calc!BC346</f>
        <v>7.2999422492902912</v>
      </c>
      <c r="S346" s="1">
        <f>Input!E346</f>
        <v>47.4</v>
      </c>
    </row>
    <row r="347" spans="1:19" s="157" customFormat="1" x14ac:dyDescent="0.2">
      <c r="A347" s="157">
        <f>Input!A347</f>
        <v>8307</v>
      </c>
      <c r="B347" s="157" t="str">
        <f>Input!B347</f>
        <v>Hu1-13</v>
      </c>
      <c r="C347" s="158">
        <f>Calc!O347*1000</f>
        <v>13720.732390006402</v>
      </c>
      <c r="D347" s="158">
        <f>Calc!P347*1000</f>
        <v>2.2859658679647641</v>
      </c>
      <c r="E347" s="158">
        <f>Calc!X347</f>
        <v>0.90534176137414302</v>
      </c>
      <c r="F347" s="158">
        <f>Calc!Y347</f>
        <v>8.2271511167997941E-3</v>
      </c>
      <c r="G347" s="158">
        <f>Calc!AN347</f>
        <v>0.99955843717326009</v>
      </c>
      <c r="H347" s="158">
        <f>Calc!AO347</f>
        <v>3.3794966623746795E-3</v>
      </c>
      <c r="I347" s="159">
        <f>Calc!AH347</f>
        <v>46288.672044327373</v>
      </c>
      <c r="J347" s="159">
        <f>Calc!AI347</f>
        <v>448.74506628875304</v>
      </c>
      <c r="K347" s="160">
        <f>Calc!AJ347</f>
        <v>0.75379172491252255</v>
      </c>
      <c r="L347" s="160">
        <f>Calc!AK347</f>
        <v>2.4481466185057705</v>
      </c>
      <c r="M347" s="158">
        <f>Calc!AP347</f>
        <v>708.6241</v>
      </c>
      <c r="N347" s="158" t="e">
        <f>Calc!AQ347</f>
        <v>#VALUE!</v>
      </c>
      <c r="O347" s="158">
        <f>Calc!AW347</f>
        <v>708.6223</v>
      </c>
      <c r="P347" s="158">
        <f>Calc!AX347</f>
        <v>312.93937484150001</v>
      </c>
      <c r="Q347" s="160">
        <f>Calc!BB347</f>
        <v>5.5853105230740248</v>
      </c>
      <c r="R347" s="160">
        <f>Calc!BC347</f>
        <v>18.800456344384216</v>
      </c>
      <c r="S347" s="157">
        <f>Input!E347</f>
        <v>0</v>
      </c>
    </row>
    <row r="348" spans="1:19" x14ac:dyDescent="0.2">
      <c r="A348" s="1">
        <f>Input!A348</f>
        <v>8522</v>
      </c>
      <c r="B348" s="1" t="str">
        <f>Input!B348</f>
        <v>M39-62 50,8cm</v>
      </c>
      <c r="C348" s="99">
        <f>Calc!O348*1000</f>
        <v>228.97855730905295</v>
      </c>
      <c r="D348" s="99">
        <f>Calc!P348*1000</f>
        <v>1.4265860507561396E-2</v>
      </c>
      <c r="E348" s="99">
        <f>Calc!X348</f>
        <v>2.355849292919257E-2</v>
      </c>
      <c r="F348" s="99">
        <f>Calc!Y348</f>
        <v>9.2048829702301178E-5</v>
      </c>
      <c r="G348" s="99">
        <f>Calc!AN348</f>
        <v>2.3463360408013885</v>
      </c>
      <c r="H348" s="5">
        <f>Calc!AO348</f>
        <v>6.1588149954402644E-3</v>
      </c>
      <c r="I348" s="8">
        <f>Calc!AH348</f>
        <v>69866.157838493964</v>
      </c>
      <c r="J348" s="8">
        <f>Calc!AI348</f>
        <v>328.83593626730942</v>
      </c>
      <c r="K348" s="77">
        <f>Calc!AJ348</f>
        <v>1674.6838552438676</v>
      </c>
      <c r="L348" s="77">
        <f>Calc!AK348</f>
        <v>1.8396061245716311</v>
      </c>
      <c r="M348" s="99">
        <f>Calc!AP348</f>
        <v>164.58609999999999</v>
      </c>
      <c r="N348" s="99">
        <f>Calc!AQ348</f>
        <v>0.80630000000000002</v>
      </c>
      <c r="O348" s="99">
        <f>Calc!AW348</f>
        <v>164.58539999999999</v>
      </c>
      <c r="P348" s="99">
        <f>Calc!AX348</f>
        <v>0.93291038469999998</v>
      </c>
      <c r="Q348" s="77">
        <f>Calc!BB348</f>
        <v>2666.5676480599877</v>
      </c>
      <c r="R348" s="77">
        <f>Calc!BC348</f>
        <v>7.6166635675385477</v>
      </c>
      <c r="S348" s="1">
        <f>Input!E348</f>
        <v>50.8</v>
      </c>
    </row>
    <row r="349" spans="1:19" s="157" customFormat="1" x14ac:dyDescent="0.2">
      <c r="A349" s="157">
        <f>Input!A349</f>
        <v>8307</v>
      </c>
      <c r="B349" s="157" t="str">
        <f>Input!B349</f>
        <v>Hu1-13</v>
      </c>
      <c r="C349" s="158">
        <f>Calc!O349*1000</f>
        <v>13713.636863815298</v>
      </c>
      <c r="D349" s="158">
        <f>Calc!P349*1000</f>
        <v>2.613230500733601</v>
      </c>
      <c r="E349" s="158">
        <f>Calc!X349</f>
        <v>0.9109093434939397</v>
      </c>
      <c r="F349" s="158">
        <f>Calc!Y349</f>
        <v>5.581327206137022E-3</v>
      </c>
      <c r="G349" s="158">
        <f>Calc!AN349</f>
        <v>1.0056408532593371</v>
      </c>
      <c r="H349" s="158">
        <f>Calc!AO349</f>
        <v>3.2270252485899751E-3</v>
      </c>
      <c r="I349" s="159">
        <f>Calc!AH349</f>
        <v>46261.763974838199</v>
      </c>
      <c r="J349" s="159">
        <f>Calc!AI349</f>
        <v>319.85421414749305</v>
      </c>
      <c r="K349" s="160">
        <f>Calc!AJ349</f>
        <v>-2.2825954623382216</v>
      </c>
      <c r="L349" s="160">
        <f>Calc!AK349</f>
        <v>2.3471711041331376</v>
      </c>
      <c r="M349" s="158" t="str">
        <f>Calc!AP349</f>
        <v>Out of range</v>
      </c>
      <c r="N349" s="158" t="e">
        <f>Calc!AQ349</f>
        <v>#VALUE!</v>
      </c>
      <c r="O349" s="158" t="str">
        <f>Calc!AW349</f>
        <v>Out of range</v>
      </c>
      <c r="P349" s="158">
        <f>Calc!AX349</f>
        <v>116.4542354048</v>
      </c>
      <c r="Q349" s="160" t="e">
        <f>Calc!BB349</f>
        <v>#VALUE!</v>
      </c>
      <c r="R349" s="160" t="e">
        <f>Calc!BC349</f>
        <v>#VALUE!</v>
      </c>
      <c r="S349" s="157">
        <f>Input!E349</f>
        <v>0</v>
      </c>
    </row>
    <row r="350" spans="1:19" x14ac:dyDescent="0.2">
      <c r="A350" s="1">
        <f>Input!A350</f>
        <v>8523</v>
      </c>
      <c r="B350" s="1" t="str">
        <f>Input!B350</f>
        <v>M39-62 54,0cm</v>
      </c>
      <c r="C350" s="99">
        <f>Calc!O350*1000</f>
        <v>183.45988499594009</v>
      </c>
      <c r="D350" s="99">
        <f>Calc!P350*1000</f>
        <v>1.5903006317036509E-2</v>
      </c>
      <c r="E350" s="99">
        <f>Calc!X350</f>
        <v>0.24835707321949974</v>
      </c>
      <c r="F350" s="99">
        <f>Calc!Y350</f>
        <v>7.1334209269806868E-4</v>
      </c>
      <c r="G350" s="99">
        <f>Calc!AN350</f>
        <v>2.2975480379899218</v>
      </c>
      <c r="H350" s="5">
        <f>Calc!AO350</f>
        <v>5.9953663978092311E-3</v>
      </c>
      <c r="I350" s="8">
        <f>Calc!AH350</f>
        <v>5215.2350208424932</v>
      </c>
      <c r="J350" s="8">
        <f>Calc!AI350</f>
        <v>20.23320831640271</v>
      </c>
      <c r="K350" s="77">
        <f>Calc!AJ350</f>
        <v>1615.0465249503641</v>
      </c>
      <c r="L350" s="77">
        <f>Calc!AK350</f>
        <v>1.9194955625732624</v>
      </c>
      <c r="M350" s="99">
        <f>Calc!AP350</f>
        <v>165.56190000000001</v>
      </c>
      <c r="N350" s="99">
        <f>Calc!AQ350</f>
        <v>0.85629999999999995</v>
      </c>
      <c r="O350" s="99">
        <f>Calc!AW350</f>
        <v>165.55170000000001</v>
      </c>
      <c r="P350" s="99">
        <f>Calc!AX350</f>
        <v>0.83254156270000002</v>
      </c>
      <c r="Q350" s="77">
        <f>Calc!BB350</f>
        <v>2578.6410464657015</v>
      </c>
      <c r="R350" s="77">
        <f>Calc!BC350</f>
        <v>6.7976507102336159</v>
      </c>
      <c r="S350" s="1">
        <f>Input!E350</f>
        <v>54</v>
      </c>
    </row>
    <row r="351" spans="1:19" s="157" customFormat="1" x14ac:dyDescent="0.2">
      <c r="A351" s="157">
        <f>Input!A351</f>
        <v>8307</v>
      </c>
      <c r="B351" s="157" t="str">
        <f>Input!B351</f>
        <v>Hu1-13</v>
      </c>
      <c r="C351" s="158">
        <f>Calc!O351*1000</f>
        <v>13713.636863815298</v>
      </c>
      <c r="D351" s="158">
        <f>Calc!P351*1000</f>
        <v>2.613230500733601</v>
      </c>
      <c r="E351" s="158">
        <f>Calc!X351</f>
        <v>0.9109093434939397</v>
      </c>
      <c r="F351" s="158">
        <f>Calc!Y351</f>
        <v>5.581327206137022E-3</v>
      </c>
      <c r="G351" s="158">
        <f>Calc!AN351</f>
        <v>1.0056408532593371</v>
      </c>
      <c r="H351" s="158">
        <f>Calc!AO351</f>
        <v>3.2270252485899751E-3</v>
      </c>
      <c r="I351" s="159">
        <f>Calc!AH351</f>
        <v>46261.763974838199</v>
      </c>
      <c r="J351" s="159">
        <f>Calc!AI351</f>
        <v>319.85421414749305</v>
      </c>
      <c r="K351" s="160">
        <f>Calc!AJ351</f>
        <v>-2.2825954623382216</v>
      </c>
      <c r="L351" s="160">
        <f>Calc!AK351</f>
        <v>2.3471711041331376</v>
      </c>
      <c r="M351" s="158" t="str">
        <f>Calc!AP351</f>
        <v>Out of range</v>
      </c>
      <c r="N351" s="158" t="e">
        <f>Calc!AQ351</f>
        <v>#VALUE!</v>
      </c>
      <c r="O351" s="158" t="str">
        <f>Calc!AW351</f>
        <v>Out of range</v>
      </c>
      <c r="P351" s="158">
        <f>Calc!AX351</f>
        <v>155.01339074769999</v>
      </c>
      <c r="Q351" s="160" t="e">
        <f>Calc!BB351</f>
        <v>#VALUE!</v>
      </c>
      <c r="R351" s="160" t="e">
        <f>Calc!BC351</f>
        <v>#VALUE!</v>
      </c>
      <c r="S351" s="157">
        <f>Input!E351</f>
        <v>0</v>
      </c>
    </row>
    <row r="352" spans="1:19" x14ac:dyDescent="0.2">
      <c r="A352" s="56"/>
      <c r="B352" s="56"/>
      <c r="C352" s="106"/>
      <c r="D352" s="106"/>
      <c r="E352" s="106"/>
      <c r="F352" s="106"/>
      <c r="G352" s="106"/>
      <c r="H352" s="106"/>
      <c r="I352" s="72"/>
      <c r="J352" s="72"/>
      <c r="K352" s="107"/>
      <c r="L352" s="107"/>
      <c r="M352" s="106"/>
      <c r="N352" s="106"/>
      <c r="O352" s="106"/>
      <c r="P352" s="106"/>
      <c r="Q352" s="107"/>
      <c r="R352" s="107"/>
      <c r="S352" s="56"/>
    </row>
    <row r="353" spans="1:19" s="157" customFormat="1" x14ac:dyDescent="0.2">
      <c r="A353" s="157">
        <f>Input!A353</f>
        <v>8307</v>
      </c>
      <c r="B353" s="157" t="str">
        <f>Input!B353</f>
        <v>Hu1-13</v>
      </c>
      <c r="C353" s="158">
        <f>Calc!O353*1000</f>
        <v>13714.984370464515</v>
      </c>
      <c r="D353" s="158">
        <f>Calc!P353*1000</f>
        <v>2.0318776793453508</v>
      </c>
      <c r="E353" s="158">
        <f>Calc!X353</f>
        <v>0.87939335021387122</v>
      </c>
      <c r="F353" s="158">
        <f>Calc!Y353</f>
        <v>6.3512703340909303E-3</v>
      </c>
      <c r="G353" s="158">
        <f>Calc!AN353</f>
        <v>1.0010918921951406</v>
      </c>
      <c r="H353" s="158">
        <f>Calc!AO353</f>
        <v>3.723277263718564E-3</v>
      </c>
      <c r="I353" s="159">
        <f>Calc!AH353</f>
        <v>47707.633702201201</v>
      </c>
      <c r="J353" s="159">
        <f>Calc!AI353</f>
        <v>387.49846478870694</v>
      </c>
      <c r="K353" s="160">
        <f>Calc!AJ353</f>
        <v>1.2027892010311181</v>
      </c>
      <c r="L353" s="160">
        <f>Calc!AK353</f>
        <v>1.737927129863357</v>
      </c>
      <c r="M353" s="158">
        <f>Calc!AP353</f>
        <v>803.52760000000001</v>
      </c>
      <c r="N353" s="158" t="e">
        <f>Calc!AQ353</f>
        <v>#VALUE!</v>
      </c>
      <c r="O353" s="158">
        <f>Calc!AW353</f>
        <v>803.52589999999998</v>
      </c>
      <c r="P353" s="158">
        <f>Calc!AX353</f>
        <v>324.32134264820002</v>
      </c>
      <c r="Q353" s="160">
        <f>Calc!BB353</f>
        <v>11.653988070382351</v>
      </c>
      <c r="R353" s="160">
        <f>Calc!BC353</f>
        <v>19.941558367857308</v>
      </c>
      <c r="S353" s="157">
        <f>Input!E353</f>
        <v>0</v>
      </c>
    </row>
    <row r="354" spans="1:19" x14ac:dyDescent="0.2">
      <c r="A354" s="1">
        <f>Input!A354</f>
        <v>8524</v>
      </c>
      <c r="B354" s="1" t="str">
        <f>Input!B354</f>
        <v>M39-62 Z1 1,8cm</v>
      </c>
      <c r="C354" s="99">
        <f>Calc!O354*1000</f>
        <v>181.84777191141276</v>
      </c>
      <c r="D354" s="99">
        <f>Calc!P354*1000</f>
        <v>1.01978922900011E-2</v>
      </c>
      <c r="E354" s="99">
        <f>Calc!X354</f>
        <v>0.34431864589885991</v>
      </c>
      <c r="F354" s="99">
        <f>Calc!Y354</f>
        <v>9.7330040355901213E-4</v>
      </c>
      <c r="G354" s="99">
        <f>Calc!AN354</f>
        <v>2.3905724827113537</v>
      </c>
      <c r="H354" s="5">
        <f>Calc!AO354</f>
        <v>4.7625277207399407E-3</v>
      </c>
      <c r="I354" s="8">
        <f>Calc!AH354</f>
        <v>3850.0868366471041</v>
      </c>
      <c r="J354" s="8">
        <f>Calc!AI354</f>
        <v>13.312752958411778</v>
      </c>
      <c r="K354" s="77">
        <f>Calc!AJ354</f>
        <v>1775.5720024888456</v>
      </c>
      <c r="L354" s="77">
        <f>Calc!AK354</f>
        <v>2.4083372037239701</v>
      </c>
      <c r="M354" s="99">
        <f>Calc!AP354</f>
        <v>158.2619</v>
      </c>
      <c r="N354" s="99">
        <f>Calc!AQ354</f>
        <v>0.69</v>
      </c>
      <c r="O354" s="99">
        <f>Calc!AW354</f>
        <v>158.24850000000001</v>
      </c>
      <c r="P354" s="99">
        <f>Calc!AX354</f>
        <v>0.63493600510000003</v>
      </c>
      <c r="Q354" s="77">
        <f>Calc!BB354</f>
        <v>2777.0254184501046</v>
      </c>
      <c r="R354" s="77">
        <f>Calc!BC354</f>
        <v>6.2467934193829517</v>
      </c>
      <c r="S354" s="1">
        <f>Input!E354</f>
        <v>1.8</v>
      </c>
    </row>
    <row r="355" spans="1:19" s="157" customFormat="1" x14ac:dyDescent="0.2">
      <c r="A355" s="157">
        <f>Input!A355</f>
        <v>8307</v>
      </c>
      <c r="B355" s="157" t="str">
        <f>Input!B355</f>
        <v>Hu1-13</v>
      </c>
      <c r="C355" s="158">
        <f>Calc!O355*1000</f>
        <v>13710.98696977369</v>
      </c>
      <c r="D355" s="158">
        <f>Calc!P355*1000</f>
        <v>2.0533708832501527</v>
      </c>
      <c r="E355" s="158">
        <f>Calc!X355</f>
        <v>0.91267017529530725</v>
      </c>
      <c r="F355" s="158">
        <f>Calc!Y355</f>
        <v>6.8992109151566929E-3</v>
      </c>
      <c r="G355" s="158">
        <f>Calc!AN355</f>
        <v>0.99485678386161014</v>
      </c>
      <c r="H355" s="158">
        <f>Calc!AO355</f>
        <v>3.7775617911751072E-3</v>
      </c>
      <c r="I355" s="159">
        <f>Calc!AH355</f>
        <v>45668.549440554103</v>
      </c>
      <c r="J355" s="159">
        <f>Calc!AI355</f>
        <v>386.26937638727304</v>
      </c>
      <c r="K355" s="160">
        <f>Calc!AJ355</f>
        <v>0.85182584315357524</v>
      </c>
      <c r="L355" s="160">
        <f>Calc!AK355</f>
        <v>2.5594421736782151</v>
      </c>
      <c r="M355" s="158">
        <f>Calc!AP355</f>
        <v>552.66849999999999</v>
      </c>
      <c r="N355" s="158" t="e">
        <f>Calc!AQ355</f>
        <v>#VALUE!</v>
      </c>
      <c r="O355" s="158">
        <f>Calc!AW355</f>
        <v>552.66669999999999</v>
      </c>
      <c r="P355" s="158">
        <f>Calc!AX355</f>
        <v>220.11892940140001</v>
      </c>
      <c r="Q355" s="160">
        <f>Calc!BB355</f>
        <v>4.0618101000912947</v>
      </c>
      <c r="R355" s="160">
        <f>Calc!BC355</f>
        <v>12.463195090450295</v>
      </c>
      <c r="S355" s="157">
        <f>Input!E355</f>
        <v>0</v>
      </c>
    </row>
    <row r="356" spans="1:19" x14ac:dyDescent="0.2">
      <c r="A356" s="1">
        <f>Input!A356</f>
        <v>8525</v>
      </c>
      <c r="B356" s="1" t="str">
        <f>Input!B356</f>
        <v>M39-62 Z1 3,8cm</v>
      </c>
      <c r="C356" s="99">
        <f>Calc!O356*1000</f>
        <v>197.84792942324211</v>
      </c>
      <c r="D356" s="99">
        <f>Calc!P356*1000</f>
        <v>1.2251601537310202E-2</v>
      </c>
      <c r="E356" s="99">
        <f>Calc!X356</f>
        <v>0.10863083113964042</v>
      </c>
      <c r="F356" s="99">
        <f>Calc!Y356</f>
        <v>2.8570214223263359E-4</v>
      </c>
      <c r="G356" s="99">
        <f>Calc!AN356</f>
        <v>2.4266175717602363</v>
      </c>
      <c r="H356" s="5">
        <f>Calc!AO356</f>
        <v>4.7301964234947765E-3</v>
      </c>
      <c r="I356" s="8">
        <f>Calc!AH356</f>
        <v>13447.944941852254</v>
      </c>
      <c r="J356" s="8">
        <f>Calc!AI356</f>
        <v>44.016027839301721</v>
      </c>
      <c r="K356" s="77">
        <f>Calc!AJ356</f>
        <v>1800.9306744485757</v>
      </c>
      <c r="L356" s="77">
        <f>Calc!AK356</f>
        <v>2.188021178970966</v>
      </c>
      <c r="M356" s="99">
        <f>Calc!AP356</f>
        <v>159.8347</v>
      </c>
      <c r="N356" s="99">
        <f>Calc!AQ356</f>
        <v>0.56369999999999998</v>
      </c>
      <c r="O356" s="99">
        <f>Calc!AW356</f>
        <v>159.83080000000001</v>
      </c>
      <c r="P356" s="99">
        <f>Calc!AX356</f>
        <v>0.63971811700000003</v>
      </c>
      <c r="Q356" s="77">
        <f>Calc!BB356</f>
        <v>2829.3114061954202</v>
      </c>
      <c r="R356" s="77">
        <f>Calc!BC356</f>
        <v>6.1631396525358992</v>
      </c>
      <c r="S356" s="1">
        <f>Input!E356</f>
        <v>3.8</v>
      </c>
    </row>
    <row r="357" spans="1:19" s="157" customFormat="1" x14ac:dyDescent="0.2">
      <c r="A357" s="157">
        <f>Input!A357</f>
        <v>8307</v>
      </c>
      <c r="B357" s="157" t="str">
        <f>Input!B357</f>
        <v>Hu1-13</v>
      </c>
      <c r="C357" s="158">
        <f>Calc!O357*1000</f>
        <v>13714.287678934275</v>
      </c>
      <c r="D357" s="158">
        <f>Calc!P357*1000</f>
        <v>2.1372480939945135</v>
      </c>
      <c r="E357" s="158">
        <f>Calc!X357</f>
        <v>0.90793963920625065</v>
      </c>
      <c r="F357" s="158">
        <f>Calc!Y357</f>
        <v>5.0486465124789407E-3</v>
      </c>
      <c r="G357" s="158">
        <f>Calc!AN357</f>
        <v>0.99675359332372238</v>
      </c>
      <c r="H357" s="158">
        <f>Calc!AO357</f>
        <v>3.4528730944975738E-3</v>
      </c>
      <c r="I357" s="159">
        <f>Calc!AH357</f>
        <v>46005.08954669907</v>
      </c>
      <c r="J357" s="159">
        <f>Calc!AI357</f>
        <v>301.30904863677432</v>
      </c>
      <c r="K357" s="160">
        <f>Calc!AJ357</f>
        <v>-0.54708692728222541</v>
      </c>
      <c r="L357" s="160">
        <f>Calc!AK357</f>
        <v>2.145505909733898</v>
      </c>
      <c r="M357" s="158">
        <f>Calc!AP357</f>
        <v>655.68110000000001</v>
      </c>
      <c r="N357" s="158" t="e">
        <f>Calc!AQ357</f>
        <v>#VALUE!</v>
      </c>
      <c r="O357" s="158">
        <f>Calc!AW357</f>
        <v>655.67930000000001</v>
      </c>
      <c r="P357" s="158">
        <f>Calc!AX357</f>
        <v>287.12355114399998</v>
      </c>
      <c r="Q357" s="160">
        <f>Calc!BB357</f>
        <v>-3.4903388836226701</v>
      </c>
      <c r="R357" s="160">
        <f>Calc!BC357</f>
        <v>13.978006997599598</v>
      </c>
      <c r="S357" s="157">
        <f>Input!E357</f>
        <v>0</v>
      </c>
    </row>
    <row r="358" spans="1:19" x14ac:dyDescent="0.2">
      <c r="A358" s="1">
        <f>Input!A358</f>
        <v>8526</v>
      </c>
      <c r="B358" s="1" t="str">
        <f>Input!B358</f>
        <v>M39-62 Z2 1,65cm</v>
      </c>
      <c r="C358" s="99">
        <f>Calc!O358*1000</f>
        <v>163.14486342292707</v>
      </c>
      <c r="D358" s="99">
        <f>Calc!P358*1000</f>
        <v>9.2872733081027538E-3</v>
      </c>
      <c r="E358" s="99">
        <f>Calc!X358</f>
        <v>1.5448149466783705</v>
      </c>
      <c r="F358" s="99">
        <f>Calc!Y358</f>
        <v>4.5366062357054017E-3</v>
      </c>
      <c r="G358" s="99">
        <f>Calc!AN358</f>
        <v>2.4232196398376016</v>
      </c>
      <c r="H358" s="5">
        <f>Calc!AO358</f>
        <v>6.608415469046564E-3</v>
      </c>
      <c r="I358" s="8">
        <f>Calc!AH358</f>
        <v>780.18941720968303</v>
      </c>
      <c r="J358" s="8">
        <f>Calc!AI358</f>
        <v>3.1264053600045938</v>
      </c>
      <c r="K358" s="77">
        <f>Calc!AJ358</f>
        <v>1810.4377147477896</v>
      </c>
      <c r="L358" s="77">
        <f>Calc!AK358</f>
        <v>2.4849533153433869</v>
      </c>
      <c r="M358" s="99">
        <f>Calc!AP358</f>
        <v>158.35079999999999</v>
      </c>
      <c r="N358" s="99">
        <f>Calc!AQ358</f>
        <v>0.753</v>
      </c>
      <c r="O358" s="99">
        <f>Calc!AW358</f>
        <v>158.28460000000001</v>
      </c>
      <c r="P358" s="99">
        <f>Calc!AX358</f>
        <v>0.82625498259999997</v>
      </c>
      <c r="Q358" s="77">
        <f>Calc!BB358</f>
        <v>2831.844914133907</v>
      </c>
      <c r="R358" s="77">
        <f>Calc!BC358</f>
        <v>7.6707545600805584</v>
      </c>
      <c r="S358" s="1">
        <f>Input!E358</f>
        <v>1.65</v>
      </c>
    </row>
    <row r="359" spans="1:19" s="157" customFormat="1" x14ac:dyDescent="0.2">
      <c r="A359" s="157">
        <f>Input!A359</f>
        <v>8307</v>
      </c>
      <c r="B359" s="157" t="str">
        <f>Input!B359</f>
        <v>Hu1-13</v>
      </c>
      <c r="C359" s="158">
        <f>Calc!O359*1000</f>
        <v>13718.737189283456</v>
      </c>
      <c r="D359" s="158">
        <f>Calc!P359*1000</f>
        <v>1.913045147247838</v>
      </c>
      <c r="E359" s="158">
        <f>Calc!X359</f>
        <v>0.90744641564939355</v>
      </c>
      <c r="F359" s="158">
        <f>Calc!Y359</f>
        <v>5.5745035293164212E-3</v>
      </c>
      <c r="G359" s="158">
        <f>Calc!AN359</f>
        <v>0.99868577539521053</v>
      </c>
      <c r="H359" s="158">
        <f>Calc!AO359</f>
        <v>3.9455586968237411E-3</v>
      </c>
      <c r="I359" s="159">
        <f>Calc!AH359</f>
        <v>46134.285958109402</v>
      </c>
      <c r="J359" s="159">
        <f>Calc!AI359</f>
        <v>336.8948164096177</v>
      </c>
      <c r="K359" s="160">
        <f>Calc!AJ359</f>
        <v>-0.54458647994859444</v>
      </c>
      <c r="L359" s="160">
        <f>Calc!AK359</f>
        <v>1.4984764965881114</v>
      </c>
      <c r="M359" s="158">
        <f>Calc!AP359</f>
        <v>823.47540000000004</v>
      </c>
      <c r="N359" s="158" t="e">
        <f>Calc!AQ359</f>
        <v>#VALUE!</v>
      </c>
      <c r="O359" s="158">
        <f>Calc!AW359</f>
        <v>823.47360000000003</v>
      </c>
      <c r="P359" s="158">
        <f>Calc!AX359</f>
        <v>328.83611278389998</v>
      </c>
      <c r="Q359" s="160">
        <f>Calc!BB359</f>
        <v>-5.58260163727536</v>
      </c>
      <c r="R359" s="160">
        <f>Calc!BC359</f>
        <v>16.21358020974148</v>
      </c>
      <c r="S359" s="157">
        <f>Input!E359</f>
        <v>0</v>
      </c>
    </row>
    <row r="360" spans="1:19" x14ac:dyDescent="0.2">
      <c r="A360" s="56"/>
      <c r="B360" s="56"/>
      <c r="C360" s="106"/>
      <c r="D360" s="106"/>
      <c r="E360" s="106"/>
      <c r="F360" s="106"/>
      <c r="G360" s="106"/>
      <c r="H360" s="106"/>
      <c r="I360" s="72"/>
      <c r="J360" s="72"/>
      <c r="K360" s="107"/>
      <c r="L360" s="107"/>
      <c r="M360" s="106"/>
      <c r="N360" s="106"/>
      <c r="O360" s="106"/>
      <c r="P360" s="106"/>
      <c r="Q360" s="107"/>
      <c r="R360" s="107"/>
      <c r="S360" s="56"/>
    </row>
    <row r="361" spans="1:19" s="157" customFormat="1" x14ac:dyDescent="0.2">
      <c r="A361" s="157">
        <f>Input!A361</f>
        <v>8307</v>
      </c>
      <c r="B361" s="157" t="str">
        <f>Input!B361</f>
        <v>Hu1-13</v>
      </c>
      <c r="C361" s="158">
        <f>Calc!O361*1000</f>
        <v>13715.808908800072</v>
      </c>
      <c r="D361" s="158">
        <f>Calc!P361*1000</f>
        <v>5.1767835105688205</v>
      </c>
      <c r="E361" s="158">
        <f>Calc!X361</f>
        <v>0.83511299612327117</v>
      </c>
      <c r="F361" s="158">
        <f>Calc!Y361</f>
        <v>1.7222075755658504E-2</v>
      </c>
      <c r="G361" s="158">
        <f>Calc!AN361</f>
        <v>1.000263791862398</v>
      </c>
      <c r="H361" s="158">
        <f>Calc!AO361</f>
        <v>4.7616155816052486E-3</v>
      </c>
      <c r="I361" s="159">
        <f>Calc!AH361</f>
        <v>50198.7062095332</v>
      </c>
      <c r="J361" s="159">
        <f>Calc!AI361</f>
        <v>1062.2738964802802</v>
      </c>
      <c r="K361" s="160">
        <f>Calc!AJ361</f>
        <v>2.037429751543085</v>
      </c>
      <c r="L361" s="160">
        <f>Calc!AK361</f>
        <v>3.9975661375410692</v>
      </c>
      <c r="M361" s="158">
        <f>Calc!AP361</f>
        <v>648.53030000000001</v>
      </c>
      <c r="N361" s="158" t="e">
        <f>Calc!AQ361</f>
        <v>#VALUE!</v>
      </c>
      <c r="O361" s="158">
        <f>Calc!AW361</f>
        <v>648.52869999999996</v>
      </c>
      <c r="P361" s="158">
        <f>Calc!AX361</f>
        <v>295.68161545480001</v>
      </c>
      <c r="Q361" s="160">
        <f>Calc!BB361</f>
        <v>12.738459858113622</v>
      </c>
      <c r="R361" s="160">
        <f>Calc!BC361</f>
        <v>27.166275315173465</v>
      </c>
      <c r="S361" s="157">
        <f>Input!E361</f>
        <v>0</v>
      </c>
    </row>
    <row r="362" spans="1:19" x14ac:dyDescent="0.2">
      <c r="A362" s="1">
        <f>Input!A362</f>
        <v>8560</v>
      </c>
      <c r="B362" s="1" t="str">
        <f>Input!B362</f>
        <v>FR-18_12 631,5mm</v>
      </c>
      <c r="C362" s="99">
        <f>Calc!O362*1000</f>
        <v>61.847433581295284</v>
      </c>
      <c r="D362" s="99">
        <f>Calc!P362*1000</f>
        <v>1.896915413358417E-2</v>
      </c>
      <c r="E362" s="99">
        <f>Calc!X362</f>
        <v>5.3957436161568145E-2</v>
      </c>
      <c r="F362" s="99">
        <f>Calc!Y362</f>
        <v>3.3466196938337629E-4</v>
      </c>
      <c r="G362" s="99">
        <f>Calc!AN362</f>
        <v>0.14941875660842158</v>
      </c>
      <c r="H362" s="5">
        <f>Calc!AO362</f>
        <v>1.7289053343039634E-3</v>
      </c>
      <c r="I362" s="8">
        <f>Calc!AH362</f>
        <v>522.03695470516516</v>
      </c>
      <c r="J362" s="8">
        <f>Calc!AI362</f>
        <v>6.8516220380920618</v>
      </c>
      <c r="K362" s="77">
        <f>Calc!AJ362</f>
        <v>26.91043327052278</v>
      </c>
      <c r="L362" s="77">
        <f>Calc!AK362</f>
        <v>8.5710557761998079</v>
      </c>
      <c r="M362" s="99">
        <f>Calc!AP362</f>
        <v>17.158799999999999</v>
      </c>
      <c r="N362" s="99">
        <f>Calc!AQ362</f>
        <v>0.2853</v>
      </c>
      <c r="O362" s="99">
        <f>Calc!AW362</f>
        <v>17.136099999999999</v>
      </c>
      <c r="P362" s="99">
        <f>Calc!AX362</f>
        <v>0.25547238059999999</v>
      </c>
      <c r="Q362" s="77">
        <f>Calc!BB362</f>
        <v>28.245829680461206</v>
      </c>
      <c r="R362" s="77">
        <f>Calc!BC362</f>
        <v>8.9964067577609708</v>
      </c>
      <c r="S362" s="1" t="str">
        <f>Input!E362</f>
        <v>631,5</v>
      </c>
    </row>
    <row r="363" spans="1:19" s="157" customFormat="1" x14ac:dyDescent="0.2">
      <c r="A363" s="157">
        <f>Input!A363</f>
        <v>8307</v>
      </c>
      <c r="B363" s="157" t="str">
        <f>Input!B363</f>
        <v>Hu1-13</v>
      </c>
      <c r="C363" s="158">
        <f>Calc!O363*1000</f>
        <v>13725.025393425931</v>
      </c>
      <c r="D363" s="158">
        <f>Calc!P363*1000</f>
        <v>5.6442522373315196</v>
      </c>
      <c r="E363" s="158">
        <f>Calc!X363</f>
        <v>0.91130628299582916</v>
      </c>
      <c r="F363" s="158">
        <f>Calc!Y363</f>
        <v>1.2721535142047657E-2</v>
      </c>
      <c r="G363" s="158">
        <f>Calc!AN363</f>
        <v>0.99478699411428961</v>
      </c>
      <c r="H363" s="158">
        <f>Calc!AO363</f>
        <v>4.4662639715716164E-3</v>
      </c>
      <c r="I363" s="159">
        <f>Calc!AH363</f>
        <v>45780.515964269318</v>
      </c>
      <c r="J363" s="159">
        <f>Calc!AI363</f>
        <v>671.05616759632528</v>
      </c>
      <c r="K363" s="160">
        <f>Calc!AJ363</f>
        <v>0.7012745132801701</v>
      </c>
      <c r="L363" s="160">
        <f>Calc!AK363</f>
        <v>5.2595243889648682</v>
      </c>
      <c r="M363" s="158">
        <f>Calc!AP363</f>
        <v>555.12369999999999</v>
      </c>
      <c r="N363" s="158" t="e">
        <f>Calc!AQ363</f>
        <v>#VALUE!</v>
      </c>
      <c r="O363" s="158">
        <f>Calc!AW363</f>
        <v>555.12189999999998</v>
      </c>
      <c r="P363" s="158">
        <f>Calc!AX363</f>
        <v>258.22619178880001</v>
      </c>
      <c r="Q363" s="160">
        <f>Calc!BB363</f>
        <v>3.3672121936258645</v>
      </c>
      <c r="R363" s="160">
        <f>Calc!BC363</f>
        <v>25.373213416771677</v>
      </c>
      <c r="S363" s="157">
        <f>Input!E363</f>
        <v>0</v>
      </c>
    </row>
    <row r="364" spans="1:19" x14ac:dyDescent="0.2">
      <c r="A364" s="1">
        <f>Input!A364</f>
        <v>8557</v>
      </c>
      <c r="B364" s="1" t="str">
        <f>Input!B364</f>
        <v>Fr-18_9 483,55mm</v>
      </c>
      <c r="C364" s="99">
        <f>Calc!O364*1000</f>
        <v>86.695453727284459</v>
      </c>
      <c r="D364" s="99">
        <f>Calc!P364*1000</f>
        <v>8.3204831538226057E-3</v>
      </c>
      <c r="E364" s="99">
        <f>Calc!X364</f>
        <v>0.12750364083893551</v>
      </c>
      <c r="F364" s="99">
        <f>Calc!Y364</f>
        <v>5.475283126828845E-4</v>
      </c>
      <c r="G364" s="99">
        <f>Calc!AN364</f>
        <v>8.6585740426419602E-2</v>
      </c>
      <c r="H364" s="5">
        <f>Calc!AO364</f>
        <v>8.4231826675192816E-4</v>
      </c>
      <c r="I364" s="8">
        <f>Calc!AH364</f>
        <v>178.77508984929219</v>
      </c>
      <c r="J364" s="8">
        <f>Calc!AI364</f>
        <v>1.9009754027971386</v>
      </c>
      <c r="K364" s="77">
        <f>Calc!AJ364</f>
        <v>1.6964574519930942</v>
      </c>
      <c r="L364" s="77">
        <f>Calc!AK364</f>
        <v>4.48264140477038</v>
      </c>
      <c r="M364" s="99">
        <f>Calc!AP364</f>
        <v>9.8718000000000004</v>
      </c>
      <c r="N364" s="99">
        <f>Calc!AQ364</f>
        <v>9.8400000000000001E-2</v>
      </c>
      <c r="O364" s="99">
        <f>Calc!AW364</f>
        <v>9.8323999999999998</v>
      </c>
      <c r="P364" s="99">
        <f>Calc!AX364</f>
        <v>0.11489048859999999</v>
      </c>
      <c r="Q364" s="77">
        <f>Calc!BB364</f>
        <v>1.7442619888575923</v>
      </c>
      <c r="R364" s="77">
        <f>Calc!BC364</f>
        <v>4.6089579564008503</v>
      </c>
      <c r="S364" s="1" t="str">
        <f>Input!E364</f>
        <v>483,55</v>
      </c>
    </row>
    <row r="365" spans="1:19" s="157" customFormat="1" x14ac:dyDescent="0.2">
      <c r="A365" s="157">
        <f>Input!A365</f>
        <v>8307</v>
      </c>
      <c r="B365" s="157" t="str">
        <f>Input!B365</f>
        <v>Hu1-13</v>
      </c>
      <c r="C365" s="158">
        <f>Calc!O365*1000</f>
        <v>13713.366676075446</v>
      </c>
      <c r="D365" s="158">
        <f>Calc!P365*1000</f>
        <v>4.205428921459931</v>
      </c>
      <c r="E365" s="158">
        <f>Calc!X365</f>
        <v>0.8877139424527043</v>
      </c>
      <c r="F365" s="158">
        <f>Calc!Y365</f>
        <v>2.5307104572328005E-2</v>
      </c>
      <c r="G365" s="158">
        <f>Calc!AN365</f>
        <v>0.99274942607483396</v>
      </c>
      <c r="H365" s="158">
        <f>Calc!AO365</f>
        <v>4.1515008412957325E-3</v>
      </c>
      <c r="I365" s="159">
        <f>Calc!AH365</f>
        <v>46861.100615311712</v>
      </c>
      <c r="J365" s="159">
        <f>Calc!AI365</f>
        <v>1350.1443788974664</v>
      </c>
      <c r="K365" s="160">
        <f>Calc!AJ365</f>
        <v>1.5630171439651175</v>
      </c>
      <c r="L365" s="160">
        <f>Calc!AK365</f>
        <v>6.696924550792076</v>
      </c>
      <c r="M365" s="158">
        <f>Calc!AP365</f>
        <v>509.38130000000001</v>
      </c>
      <c r="N365" s="158" t="e">
        <f>Calc!AQ365</f>
        <v>#VALUE!</v>
      </c>
      <c r="O365" s="158">
        <f>Calc!AW365</f>
        <v>509.37959999999998</v>
      </c>
      <c r="P365" s="158">
        <f>Calc!AX365</f>
        <v>229.3760279283</v>
      </c>
      <c r="Q365" s="160">
        <f>Calc!BB365</f>
        <v>6.5947744371671586</v>
      </c>
      <c r="R365" s="160">
        <f>Calc!BC365</f>
        <v>28.577668015890858</v>
      </c>
      <c r="S365" s="157">
        <f>Input!E365</f>
        <v>0</v>
      </c>
    </row>
    <row r="366" spans="1:19" x14ac:dyDescent="0.2">
      <c r="A366" s="1">
        <f>Input!A366</f>
        <v>8554</v>
      </c>
      <c r="B366" s="1" t="str">
        <f>Input!B366</f>
        <v>FR-18_6 301.75mm</v>
      </c>
      <c r="C366" s="99">
        <f>Calc!O366*1000</f>
        <v>141.7114965857759</v>
      </c>
      <c r="D366" s="99">
        <f>Calc!P366*1000</f>
        <v>8.1477840591180212E-3</v>
      </c>
      <c r="E366" s="99">
        <f>Calc!X366</f>
        <v>6.5310519837561531E-2</v>
      </c>
      <c r="F366" s="99">
        <f>Calc!Y366</f>
        <v>1.5080630671509093E-4</v>
      </c>
      <c r="G366" s="99">
        <f>Calc!AN366</f>
        <v>5.8917813742522328E-2</v>
      </c>
      <c r="H366" s="5">
        <f>Calc!AO366</f>
        <v>4.6818456110193311E-4</v>
      </c>
      <c r="I366" s="8">
        <f>Calc!AH366</f>
        <v>389.61715570785583</v>
      </c>
      <c r="J366" s="8">
        <f>Calc!AI366</f>
        <v>3.2240381949808166</v>
      </c>
      <c r="K366" s="77">
        <f>Calc!AJ366</f>
        <v>4.7262068781286359</v>
      </c>
      <c r="L366" s="77">
        <f>Calc!AK366</f>
        <v>4.045328851729229</v>
      </c>
      <c r="M366" s="99">
        <f>Calc!AP366</f>
        <v>6.5986000000000002</v>
      </c>
      <c r="N366" s="99">
        <f>Calc!AQ366</f>
        <v>5.91E-2</v>
      </c>
      <c r="O366" s="99">
        <f>Calc!AW366</f>
        <v>6.5862999999999996</v>
      </c>
      <c r="P366" s="99">
        <f>Calc!AX366</f>
        <v>5.3406481399999997E-2</v>
      </c>
      <c r="Q366" s="77">
        <f>Calc!BB366</f>
        <v>4.8150085067308224</v>
      </c>
      <c r="R366" s="77">
        <f>Calc!BC366</f>
        <v>4.1213373935478641</v>
      </c>
      <c r="S366" s="1">
        <f>Input!E366</f>
        <v>301.75</v>
      </c>
    </row>
    <row r="367" spans="1:19" s="157" customFormat="1" x14ac:dyDescent="0.2">
      <c r="A367" s="157">
        <f>Input!A367</f>
        <v>8307</v>
      </c>
      <c r="B367" s="157" t="str">
        <f>Input!B367</f>
        <v>Hu1-13</v>
      </c>
      <c r="C367" s="158">
        <f>Calc!O367*1000</f>
        <v>13716.357854429849</v>
      </c>
      <c r="D367" s="158">
        <f>Calc!P367*1000</f>
        <v>4.1079751122320927</v>
      </c>
      <c r="E367" s="158">
        <f>Calc!X367</f>
        <v>0.84933580192959002</v>
      </c>
      <c r="F367" s="158">
        <f>Calc!Y367</f>
        <v>1.2801092017739109E-2</v>
      </c>
      <c r="G367" s="158">
        <f>Calc!AN367</f>
        <v>1.0020429871381276</v>
      </c>
      <c r="H367" s="158">
        <f>Calc!AO367</f>
        <v>5.1921337938317874E-3</v>
      </c>
      <c r="I367" s="159">
        <f>Calc!AH367</f>
        <v>49447.862297183732</v>
      </c>
      <c r="J367" s="159">
        <f>Calc!AI367</f>
        <v>787.94587029320098</v>
      </c>
      <c r="K367" s="160">
        <f>Calc!AJ367</f>
        <v>-3.4511162454050615</v>
      </c>
      <c r="L367" s="160">
        <f>Calc!AK367</f>
        <v>5.4214905306184233</v>
      </c>
      <c r="M367" s="158" t="str">
        <f>Calc!AP367</f>
        <v>Out of range</v>
      </c>
      <c r="N367" s="158" t="e">
        <f>Calc!AQ367</f>
        <v>#VALUE!</v>
      </c>
      <c r="O367" s="158" t="str">
        <f>Calc!AW367</f>
        <v>Out of range</v>
      </c>
      <c r="P367" s="158">
        <f>Calc!AX367</f>
        <v>227.48338943409999</v>
      </c>
      <c r="Q367" s="160" t="e">
        <f>Calc!BB367</f>
        <v>#VALUE!</v>
      </c>
      <c r="R367" s="160" t="e">
        <f>Calc!BC367</f>
        <v>#VALUE!</v>
      </c>
      <c r="S367" s="157">
        <f>Input!E367</f>
        <v>0</v>
      </c>
    </row>
    <row r="368" spans="1:19" x14ac:dyDescent="0.2">
      <c r="A368" s="56"/>
      <c r="B368" s="56"/>
      <c r="C368" s="106"/>
      <c r="D368" s="106"/>
      <c r="E368" s="106"/>
      <c r="F368" s="106"/>
      <c r="G368" s="106"/>
      <c r="H368" s="106"/>
      <c r="I368" s="72"/>
      <c r="J368" s="72"/>
      <c r="K368" s="107"/>
      <c r="L368" s="107"/>
      <c r="M368" s="106"/>
      <c r="N368" s="106"/>
      <c r="O368" s="106"/>
      <c r="P368" s="106"/>
      <c r="Q368" s="107"/>
      <c r="R368" s="107"/>
      <c r="S368" s="56"/>
    </row>
    <row r="369" spans="1:19" s="157" customFormat="1" x14ac:dyDescent="0.2">
      <c r="A369" s="157">
        <f>Input!A369</f>
        <v>8307</v>
      </c>
      <c r="B369" s="157" t="str">
        <f>Input!B369</f>
        <v>Hu1-13</v>
      </c>
      <c r="C369" s="158">
        <f>Calc!O369*1000</f>
        <v>13717.160892869666</v>
      </c>
      <c r="D369" s="158">
        <f>Calc!P369*1000</f>
        <v>5.1022751577607668</v>
      </c>
      <c r="E369" s="158">
        <f>Calc!X369</f>
        <v>0.85293796772760311</v>
      </c>
      <c r="F369" s="158">
        <f>Calc!Y369</f>
        <v>1.2747228836735536E-2</v>
      </c>
      <c r="G369" s="158">
        <f>Calc!AN369</f>
        <v>1.0039366141918455</v>
      </c>
      <c r="H369" s="158">
        <f>Calc!AO369</f>
        <v>6.6735987751249297E-3</v>
      </c>
      <c r="I369" s="159">
        <f>Calc!AH369</f>
        <v>49334.970332553894</v>
      </c>
      <c r="J369" s="159">
        <f>Calc!AI369</f>
        <v>806.75195517033717</v>
      </c>
      <c r="K369" s="160">
        <f>Calc!AJ369</f>
        <v>-3.4390318747198334</v>
      </c>
      <c r="L369" s="160">
        <f>Calc!AK369</f>
        <v>4.3374231457869534</v>
      </c>
      <c r="M369" s="158" t="str">
        <f>Calc!AP369</f>
        <v>Out of range</v>
      </c>
      <c r="N369" s="158" t="e">
        <f>Calc!AQ369</f>
        <v>#VALUE!</v>
      </c>
      <c r="O369" s="158" t="str">
        <f>Calc!AW369</f>
        <v>Out of range</v>
      </c>
      <c r="P369" s="158">
        <f>Calc!AX369</f>
        <v>206.23373374409999</v>
      </c>
      <c r="Q369" s="160" t="e">
        <f>Calc!BB369</f>
        <v>#VALUE!</v>
      </c>
      <c r="R369" s="160" t="e">
        <f>Calc!BC369</f>
        <v>#VALUE!</v>
      </c>
      <c r="S369" s="157">
        <f>Input!E369</f>
        <v>0</v>
      </c>
    </row>
    <row r="370" spans="1:19" x14ac:dyDescent="0.2">
      <c r="A370" s="1">
        <f>Input!A370</f>
        <v>8555</v>
      </c>
      <c r="B370" s="1" t="str">
        <f>Input!B370</f>
        <v>FR-18_7  361,75mm</v>
      </c>
      <c r="C370" s="99">
        <f>Calc!O370*1000</f>
        <v>70.888784757960721</v>
      </c>
      <c r="D370" s="99">
        <f>Calc!P370*1000</f>
        <v>5.6790792332815539E-3</v>
      </c>
      <c r="E370" s="99">
        <f>Calc!X370</f>
        <v>0.26051594571903447</v>
      </c>
      <c r="F370" s="99">
        <f>Calc!Y370</f>
        <v>6.5466395253988149E-4</v>
      </c>
      <c r="G370" s="99">
        <f>Calc!AN370</f>
        <v>6.7594802510821964E-2</v>
      </c>
      <c r="H370" s="5">
        <f>Calc!AO370</f>
        <v>9.1193229537201153E-4</v>
      </c>
      <c r="I370" s="8">
        <f>Calc!AH370</f>
        <v>56.39427010011547</v>
      </c>
      <c r="J370" s="8">
        <f>Calc!AI370</f>
        <v>0.77389687648997507</v>
      </c>
      <c r="K370" s="77">
        <f>Calc!AJ370</f>
        <v>11.255911418331044</v>
      </c>
      <c r="L370" s="77">
        <f>Calc!AK370</f>
        <v>5.1809187717614025</v>
      </c>
      <c r="M370" s="99">
        <f>Calc!AP370</f>
        <v>7.5534999999999997</v>
      </c>
      <c r="N370" s="99">
        <f>Calc!AQ370</f>
        <v>0.1129</v>
      </c>
      <c r="O370" s="99">
        <f>Calc!AW370</f>
        <v>7.4561000000000002</v>
      </c>
      <c r="P370" s="99">
        <f>Calc!AX370</f>
        <v>0.1165858603</v>
      </c>
      <c r="Q370" s="77">
        <f>Calc!BB370</f>
        <v>11.495626118285898</v>
      </c>
      <c r="R370" s="77">
        <f>Calc!BC370</f>
        <v>5.2912570290370944</v>
      </c>
      <c r="S370" s="1" t="str">
        <f>Input!E370</f>
        <v>361,75</v>
      </c>
    </row>
    <row r="371" spans="1:19" s="157" customFormat="1" x14ac:dyDescent="0.2">
      <c r="A371" s="157">
        <f>Input!A371</f>
        <v>8307</v>
      </c>
      <c r="B371" s="157" t="str">
        <f>Input!B371</f>
        <v>Hu1-13</v>
      </c>
      <c r="C371" s="158">
        <f>Calc!O371*1000</f>
        <v>13715.963229005129</v>
      </c>
      <c r="D371" s="158">
        <f>Calc!P371*1000</f>
        <v>4.2133915465537131</v>
      </c>
      <c r="E371" s="158">
        <f>Calc!X371</f>
        <v>0.88414174139819723</v>
      </c>
      <c r="F371" s="158">
        <f>Calc!Y371</f>
        <v>1.1450759022747592E-2</v>
      </c>
      <c r="G371" s="158">
        <f>Calc!AN371</f>
        <v>1.0028752478228713</v>
      </c>
      <c r="H371" s="158">
        <f>Calc!AO371</f>
        <v>4.6716286157522258E-3</v>
      </c>
      <c r="I371" s="159">
        <f>Calc!AH371</f>
        <v>47539.337188008205</v>
      </c>
      <c r="J371" s="159">
        <f>Calc!AI371</f>
        <v>654.14577306291619</v>
      </c>
      <c r="K371" s="160">
        <f>Calc!AJ371</f>
        <v>-0.11764124378632612</v>
      </c>
      <c r="L371" s="160">
        <f>Calc!AK371</f>
        <v>5.2581439396448983</v>
      </c>
      <c r="M371" s="158" t="str">
        <f>Calc!AP371</f>
        <v>Out of range</v>
      </c>
      <c r="N371" s="158" t="e">
        <f>Calc!AQ371</f>
        <v>#VALUE!</v>
      </c>
      <c r="O371" s="158" t="str">
        <f>Calc!AW371</f>
        <v>Out of range</v>
      </c>
      <c r="P371" s="158">
        <f>Calc!AX371</f>
        <v>293.61931767620001</v>
      </c>
      <c r="Q371" s="160" t="e">
        <f>Calc!BB371</f>
        <v>#VALUE!</v>
      </c>
      <c r="R371" s="160" t="e">
        <f>Calc!BC371</f>
        <v>#VALUE!</v>
      </c>
      <c r="S371" s="157">
        <f>Input!E371</f>
        <v>0</v>
      </c>
    </row>
    <row r="372" spans="1:19" x14ac:dyDescent="0.2">
      <c r="A372" s="1">
        <f>Input!A372</f>
        <v>8553</v>
      </c>
      <c r="B372" s="1" t="str">
        <f>Input!B372</f>
        <v>FR-18_5  241,75mm</v>
      </c>
      <c r="C372" s="99">
        <f>Calc!O372*1000</f>
        <v>94.258306844806214</v>
      </c>
      <c r="D372" s="99">
        <f>Calc!P372*1000</f>
        <v>8.5352670161761863E-3</v>
      </c>
      <c r="E372" s="99">
        <f>Calc!X372</f>
        <v>8.1612622658515849E-2</v>
      </c>
      <c r="F372" s="99">
        <f>Calc!Y372</f>
        <v>2.8441047274658805E-4</v>
      </c>
      <c r="G372" s="99">
        <f>Calc!AN372</f>
        <v>5.9808432281036591E-2</v>
      </c>
      <c r="H372" s="5">
        <f>Calc!AO372</f>
        <v>6.3423100178874793E-4</v>
      </c>
      <c r="I372" s="8">
        <f>Calc!AH372</f>
        <v>211.53980532068726</v>
      </c>
      <c r="J372" s="8">
        <f>Calc!AI372</f>
        <v>2.3611952035365142</v>
      </c>
      <c r="K372" s="77">
        <f>Calc!AJ372</f>
        <v>7.384526778594358</v>
      </c>
      <c r="L372" s="77">
        <f>Calc!AK372</f>
        <v>3.1429132715248094</v>
      </c>
      <c r="M372" s="99">
        <f>Calc!AP372</f>
        <v>6.6829999999999998</v>
      </c>
      <c r="N372" s="99">
        <f>Calc!AQ372</f>
        <v>7.1900000000000006E-2</v>
      </c>
      <c r="O372" s="99">
        <f>Calc!AW372</f>
        <v>6.66</v>
      </c>
      <c r="P372" s="99">
        <f>Calc!AX372</f>
        <v>8.0790450700000002E-2</v>
      </c>
      <c r="Q372" s="77">
        <f>Calc!BB372</f>
        <v>7.5248433504499159</v>
      </c>
      <c r="R372" s="77">
        <f>Calc!BC372</f>
        <v>3.2026335803150552</v>
      </c>
      <c r="S372" s="1" t="str">
        <f>Input!E372</f>
        <v>241,75</v>
      </c>
    </row>
    <row r="373" spans="1:19" s="157" customFormat="1" x14ac:dyDescent="0.2">
      <c r="A373" s="157">
        <f>Input!A373</f>
        <v>8307</v>
      </c>
      <c r="B373" s="157" t="str">
        <f>Input!B373</f>
        <v>Hu1-13</v>
      </c>
      <c r="C373" s="158">
        <f>Calc!O373*1000</f>
        <v>13718.958907722686</v>
      </c>
      <c r="D373" s="158">
        <f>Calc!P373*1000</f>
        <v>6.5356699099251898</v>
      </c>
      <c r="E373" s="158">
        <f>Calc!X373</f>
        <v>0.88235558032785355</v>
      </c>
      <c r="F373" s="158">
        <f>Calc!Y373</f>
        <v>1.6432440563476633E-2</v>
      </c>
      <c r="G373" s="158">
        <f>Calc!AN373</f>
        <v>1.0015764027222476</v>
      </c>
      <c r="H373" s="158">
        <f>Calc!AO373</f>
        <v>5.705229380963398E-3</v>
      </c>
      <c r="I373" s="159">
        <f>Calc!AH373</f>
        <v>47584.2682163028</v>
      </c>
      <c r="J373" s="159">
        <f>Calc!AI373</f>
        <v>926.42852385728099</v>
      </c>
      <c r="K373" s="160">
        <f>Calc!AJ373</f>
        <v>-3.237109222347212</v>
      </c>
      <c r="L373" s="160">
        <f>Calc!AK373</f>
        <v>7.4539134819306883</v>
      </c>
      <c r="M373" s="158" t="str">
        <f>Calc!AP373</f>
        <v>Out of range</v>
      </c>
      <c r="N373" s="158" t="e">
        <f>Calc!AQ373</f>
        <v>#VALUE!</v>
      </c>
      <c r="O373" s="158" t="str">
        <f>Calc!AW373</f>
        <v>Out of range</v>
      </c>
      <c r="P373" s="158">
        <f>Calc!AX373</f>
        <v>285.75052956539997</v>
      </c>
      <c r="Q373" s="160" t="e">
        <f>Calc!BB373</f>
        <v>#VALUE!</v>
      </c>
      <c r="R373" s="160" t="e">
        <f>Calc!BC373</f>
        <v>#VALUE!</v>
      </c>
      <c r="S373" s="157">
        <f>Input!E373</f>
        <v>0</v>
      </c>
    </row>
    <row r="374" spans="1:19" x14ac:dyDescent="0.2">
      <c r="A374" s="1">
        <f>Input!A374</f>
        <v>8552</v>
      </c>
      <c r="B374" s="1" t="str">
        <f>Input!B374</f>
        <v>FR-18_4 179,25mm</v>
      </c>
      <c r="C374" s="99">
        <f>Calc!O374*1000</f>
        <v>78.82411040968924</v>
      </c>
      <c r="D374" s="99">
        <f>Calc!P374*1000</f>
        <v>7.8062331184993216E-3</v>
      </c>
      <c r="E374" s="99">
        <f>Calc!X374</f>
        <v>9.7691057158943953E-2</v>
      </c>
      <c r="F374" s="99">
        <f>Calc!Y374</f>
        <v>3.328617413102236E-4</v>
      </c>
      <c r="G374" s="99">
        <f>Calc!AN374</f>
        <v>5.996730130547525E-2</v>
      </c>
      <c r="H374" s="5">
        <f>Calc!AO374</f>
        <v>8.1239944629095406E-4</v>
      </c>
      <c r="I374" s="8">
        <f>Calc!AH374</f>
        <v>148.26789244069153</v>
      </c>
      <c r="J374" s="8">
        <f>Calc!AI374</f>
        <v>2.071144593286832</v>
      </c>
      <c r="K374" s="77">
        <f>Calc!AJ374</f>
        <v>7.2565833435025429</v>
      </c>
      <c r="L374" s="77">
        <f>Calc!AK374</f>
        <v>5.3715210219550578</v>
      </c>
      <c r="M374" s="99">
        <f>Calc!AP374</f>
        <v>6.7022000000000004</v>
      </c>
      <c r="N374" s="99">
        <f>Calc!AQ374</f>
        <v>0.1074</v>
      </c>
      <c r="O374" s="99">
        <f>Calc!AW374</f>
        <v>6.6692</v>
      </c>
      <c r="P374" s="99">
        <f>Calc!AX374</f>
        <v>9.4989388300000005E-2</v>
      </c>
      <c r="Q374" s="77">
        <f>Calc!BB374</f>
        <v>7.3946610802588637</v>
      </c>
      <c r="R374" s="77">
        <f>Calc!BC374</f>
        <v>5.4737302908293684</v>
      </c>
      <c r="S374" s="1" t="str">
        <f>Input!E374</f>
        <v>179,25</v>
      </c>
    </row>
    <row r="375" spans="1:19" s="157" customFormat="1" x14ac:dyDescent="0.2">
      <c r="A375" s="157">
        <f>Input!A375</f>
        <v>8307</v>
      </c>
      <c r="B375" s="157" t="str">
        <f>Input!B375</f>
        <v>Hu1-13</v>
      </c>
      <c r="C375" s="158">
        <f>Calc!O375*1000</f>
        <v>13713.126287076668</v>
      </c>
      <c r="D375" s="158">
        <f>Calc!P375*1000</f>
        <v>4.4810540396473506</v>
      </c>
      <c r="E375" s="158">
        <f>Calc!X375</f>
        <v>0.887474983856817</v>
      </c>
      <c r="F375" s="158">
        <f>Calc!Y375</f>
        <v>1.5219021174492704E-2</v>
      </c>
      <c r="G375" s="158">
        <f>Calc!AN375</f>
        <v>1.0040800453613998</v>
      </c>
      <c r="H375" s="158">
        <f>Calc!AO375</f>
        <v>5.9371560005688313E-3</v>
      </c>
      <c r="I375" s="159">
        <f>Calc!AH375</f>
        <v>47407.874449192233</v>
      </c>
      <c r="J375" s="159">
        <f>Calc!AI375</f>
        <v>859.81502681440259</v>
      </c>
      <c r="K375" s="160">
        <f>Calc!AJ375</f>
        <v>4.9215316748059124</v>
      </c>
      <c r="L375" s="160">
        <f>Calc!AK375</f>
        <v>6.2939731447382048</v>
      </c>
      <c r="M375" s="158">
        <f>Calc!AP375</f>
        <v>637.56740000000002</v>
      </c>
      <c r="N375" s="158" t="e">
        <f>Calc!AQ375</f>
        <v>#VALUE!</v>
      </c>
      <c r="O375" s="158">
        <f>Calc!AW375</f>
        <v>637.56569999999999</v>
      </c>
      <c r="P375" s="158">
        <f>Calc!AX375</f>
        <v>272.50013423029998</v>
      </c>
      <c r="Q375" s="160">
        <f>Calc!BB375</f>
        <v>29.831704459013554</v>
      </c>
      <c r="R375" s="160">
        <f>Calc!BC375</f>
        <v>44.53477170318007</v>
      </c>
      <c r="S375" s="157">
        <f>Input!E375</f>
        <v>0</v>
      </c>
    </row>
    <row r="377" spans="1:19" s="157" customFormat="1" x14ac:dyDescent="0.2">
      <c r="A377" s="157">
        <f>Input!A377</f>
        <v>8307</v>
      </c>
      <c r="B377" s="157" t="str">
        <f>Input!B377</f>
        <v>Hu1-13</v>
      </c>
      <c r="C377" s="158">
        <f>Calc!O377*1000</f>
        <v>13714.780219714952</v>
      </c>
      <c r="D377" s="158">
        <f>Calc!P377*1000</f>
        <v>4.362852063149071</v>
      </c>
      <c r="E377" s="158">
        <f>Calc!X377</f>
        <v>0.8506370906151004</v>
      </c>
      <c r="F377" s="158">
        <f>Calc!Y377</f>
        <v>1.2402194604727175E-2</v>
      </c>
      <c r="G377" s="158">
        <f>Calc!AN377</f>
        <v>0.99985719903907821</v>
      </c>
      <c r="H377" s="158">
        <f>Calc!AO377</f>
        <v>5.1895938640062278E-3</v>
      </c>
      <c r="I377" s="159">
        <f>Calc!AH377</f>
        <v>49258.854370886489</v>
      </c>
      <c r="J377" s="159">
        <f>Calc!AI377</f>
        <v>762.17879088212192</v>
      </c>
      <c r="K377" s="160">
        <f>Calc!AJ377</f>
        <v>0.22990594655891705</v>
      </c>
      <c r="L377" s="160">
        <f>Calc!AK377</f>
        <v>5.820204780743949</v>
      </c>
      <c r="M377" s="158">
        <f>Calc!AP377</f>
        <v>835.89120000000003</v>
      </c>
      <c r="N377" s="158" t="e">
        <f>Calc!AQ377</f>
        <v>#VALUE!</v>
      </c>
      <c r="O377" s="158">
        <f>Calc!AW377</f>
        <v>835.88959999999997</v>
      </c>
      <c r="P377" s="158">
        <f>Calc!AX377</f>
        <v>305.58051002040003</v>
      </c>
      <c r="Q377" s="160">
        <f>Calc!BB377</f>
        <v>2.4409560706255364</v>
      </c>
      <c r="R377" s="160">
        <f>Calc!BC377</f>
        <v>61.830194518224118</v>
      </c>
      <c r="S377" s="157">
        <f>Input!E377</f>
        <v>0</v>
      </c>
    </row>
    <row r="378" spans="1:19" x14ac:dyDescent="0.2">
      <c r="A378" s="1">
        <f>Input!A378</f>
        <v>8551</v>
      </c>
      <c r="B378" s="1" t="str">
        <f>Input!B378</f>
        <v>FR-18_3 118,75mm</v>
      </c>
      <c r="C378" s="99">
        <f>Calc!O378*1000</f>
        <v>80.943428789981169</v>
      </c>
      <c r="D378" s="99">
        <f>Calc!P378*1000</f>
        <v>6.6995679173831877E-3</v>
      </c>
      <c r="E378" s="99">
        <f>Calc!X378</f>
        <v>3.179952627193295E-2</v>
      </c>
      <c r="F378" s="99">
        <f>Calc!Y378</f>
        <v>8.5442951678682419E-5</v>
      </c>
      <c r="G378" s="99">
        <f>Calc!AN378</f>
        <v>4.6900303213619571E-2</v>
      </c>
      <c r="H378" s="5">
        <f>Calc!AO378</f>
        <v>5.0657812360059399E-4</v>
      </c>
      <c r="I378" s="8">
        <f>Calc!AH378</f>
        <v>364.73409927292028</v>
      </c>
      <c r="J378" s="8">
        <f>Calc!AI378</f>
        <v>4.0595082051899487</v>
      </c>
      <c r="K378" s="77">
        <f>Calc!AJ378</f>
        <v>12.861651564230803</v>
      </c>
      <c r="L378" s="77">
        <f>Calc!AK378</f>
        <v>5.4574110012523498</v>
      </c>
      <c r="M378" s="99">
        <f>Calc!AP378</f>
        <v>5.1767000000000003</v>
      </c>
      <c r="N378" s="99">
        <f>Calc!AQ378</f>
        <v>6.2E-2</v>
      </c>
      <c r="O378" s="99">
        <f>Calc!AW378</f>
        <v>5.1662999999999997</v>
      </c>
      <c r="P378" s="99">
        <f>Calc!AX378</f>
        <v>5.9753728200000002E-2</v>
      </c>
      <c r="Q378" s="77">
        <f>Calc!BB378</f>
        <v>13.050828922409202</v>
      </c>
      <c r="R378" s="77">
        <f>Calc!BC378</f>
        <v>5.537682514742186</v>
      </c>
      <c r="S378" s="1">
        <f>Input!E378</f>
        <v>118.75</v>
      </c>
    </row>
    <row r="379" spans="1:19" s="157" customFormat="1" x14ac:dyDescent="0.2">
      <c r="A379" s="157">
        <f>Input!A379</f>
        <v>8307</v>
      </c>
      <c r="B379" s="157" t="str">
        <f>Input!B379</f>
        <v>Hu1-13</v>
      </c>
      <c r="C379" s="158">
        <f>Calc!O379*1000</f>
        <v>13714.780219714952</v>
      </c>
      <c r="D379" s="158">
        <f>Calc!P379*1000</f>
        <v>4.362852063149071</v>
      </c>
      <c r="E379" s="158">
        <f>Calc!X379</f>
        <v>0.8506370906151004</v>
      </c>
      <c r="F379" s="158">
        <f>Calc!Y379</f>
        <v>1.2402194604727175E-2</v>
      </c>
      <c r="G379" s="158">
        <f>Calc!AN379</f>
        <v>0.99985719903907821</v>
      </c>
      <c r="H379" s="158">
        <f>Calc!AO379</f>
        <v>5.1895938640062278E-3</v>
      </c>
      <c r="I379" s="159">
        <f>Calc!AH379</f>
        <v>49258.854370886489</v>
      </c>
      <c r="J379" s="159">
        <f>Calc!AI379</f>
        <v>762.17879088212192</v>
      </c>
      <c r="K379" s="160">
        <f>Calc!AJ379</f>
        <v>0.22990594655891705</v>
      </c>
      <c r="L379" s="160">
        <f>Calc!AK379</f>
        <v>5.820204780743949</v>
      </c>
      <c r="M379" s="158">
        <f>Calc!AP379</f>
        <v>835.89120000000003</v>
      </c>
      <c r="N379" s="158" t="e">
        <f>Calc!AQ379</f>
        <v>#VALUE!</v>
      </c>
      <c r="O379" s="158">
        <f>Calc!AW379</f>
        <v>835.88959999999997</v>
      </c>
      <c r="P379" s="158">
        <f>Calc!AX379</f>
        <v>290.12217619969999</v>
      </c>
      <c r="Q379" s="160">
        <f>Calc!BB379</f>
        <v>2.4409560706255364</v>
      </c>
      <c r="R379" s="160">
        <f>Calc!BC379</f>
        <v>61.826650217825787</v>
      </c>
      <c r="S379" s="157">
        <f>Input!E379</f>
        <v>0</v>
      </c>
    </row>
    <row r="380" spans="1:19" x14ac:dyDescent="0.2">
      <c r="A380" s="1">
        <f>Input!A380</f>
        <v>8550</v>
      </c>
      <c r="B380" s="1" t="str">
        <f>Input!B380</f>
        <v>FR-18_2 59,75mm</v>
      </c>
      <c r="C380" s="99">
        <f>Calc!O380*1000</f>
        <v>58.499708266918041</v>
      </c>
      <c r="D380" s="99">
        <f>Calc!P380*1000</f>
        <v>7.6635738423611252E-3</v>
      </c>
      <c r="E380" s="99">
        <f>Calc!X380</f>
        <v>5.2780325453185908E-2</v>
      </c>
      <c r="F380" s="99">
        <f>Calc!Y380</f>
        <v>1.6771023360907629E-4</v>
      </c>
      <c r="G380" s="99">
        <f>Calc!AN380</f>
        <v>1.7411103447167876E-2</v>
      </c>
      <c r="H380" s="5">
        <f>Calc!AO380</f>
        <v>4.4773084047246178E-4</v>
      </c>
      <c r="I380" s="8">
        <f>Calc!AH380</f>
        <v>58.958673317045921</v>
      </c>
      <c r="J380" s="8">
        <f>Calc!AI380</f>
        <v>1.5276480185691814</v>
      </c>
      <c r="K380" s="77">
        <f>Calc!AJ380</f>
        <v>22.661519313694534</v>
      </c>
      <c r="L380" s="77">
        <f>Calc!AK380</f>
        <v>9.3353031355928273</v>
      </c>
      <c r="M380" s="99">
        <f>Calc!AP380</f>
        <v>1.875</v>
      </c>
      <c r="N380" s="99">
        <f>Calc!AQ380</f>
        <v>5.28E-2</v>
      </c>
      <c r="O380" s="99">
        <f>Calc!AW380</f>
        <v>1.8513999999999999</v>
      </c>
      <c r="P380" s="99">
        <f>Calc!AX380</f>
        <v>5.77536882E-2</v>
      </c>
      <c r="Q380" s="77">
        <f>Calc!BB380</f>
        <v>22.780409028108171</v>
      </c>
      <c r="R380" s="77">
        <f>Calc!BC380</f>
        <v>9.3842799143794942</v>
      </c>
      <c r="S380" s="1">
        <f>Input!E380</f>
        <v>59.75</v>
      </c>
    </row>
    <row r="381" spans="1:19" s="157" customFormat="1" x14ac:dyDescent="0.2">
      <c r="A381" s="157">
        <f>Input!A381</f>
        <v>8307</v>
      </c>
      <c r="B381" s="157" t="str">
        <f>Input!B381</f>
        <v>Hu1-13</v>
      </c>
      <c r="C381" s="158">
        <f>Calc!O381*1000</f>
        <v>13714.780219714952</v>
      </c>
      <c r="D381" s="158">
        <f>Calc!P381*1000</f>
        <v>4.362852063149071</v>
      </c>
      <c r="E381" s="158">
        <f>Calc!X381</f>
        <v>0.8506370906151004</v>
      </c>
      <c r="F381" s="158">
        <f>Calc!Y381</f>
        <v>1.2402194604727175E-2</v>
      </c>
      <c r="G381" s="158">
        <f>Calc!AN381</f>
        <v>0.99985719903907821</v>
      </c>
      <c r="H381" s="158">
        <f>Calc!AO381</f>
        <v>5.1895938640062278E-3</v>
      </c>
      <c r="I381" s="159">
        <f>Calc!AH381</f>
        <v>49258.854370886489</v>
      </c>
      <c r="J381" s="159">
        <f>Calc!AI381</f>
        <v>762.17879088212192</v>
      </c>
      <c r="K381" s="160">
        <f>Calc!AJ381</f>
        <v>0.22990594655891705</v>
      </c>
      <c r="L381" s="160">
        <f>Calc!AK381</f>
        <v>5.820204780743949</v>
      </c>
      <c r="M381" s="158">
        <f>Calc!AP381</f>
        <v>835.89120000000003</v>
      </c>
      <c r="N381" s="158" t="e">
        <f>Calc!AQ381</f>
        <v>#VALUE!</v>
      </c>
      <c r="O381" s="158">
        <f>Calc!AW381</f>
        <v>835.88959999999997</v>
      </c>
      <c r="P381" s="158">
        <f>Calc!AX381</f>
        <v>297.2282299492</v>
      </c>
      <c r="Q381" s="160">
        <f>Calc!BB381</f>
        <v>2.4409560706255364</v>
      </c>
      <c r="R381" s="160">
        <f>Calc!BC381</f>
        <v>61.828256681282866</v>
      </c>
      <c r="S381" s="157">
        <f>Input!E381</f>
        <v>0</v>
      </c>
    </row>
    <row r="382" spans="1:19" x14ac:dyDescent="0.2">
      <c r="A382" s="1">
        <f>Input!A382</f>
        <v>8549</v>
      </c>
      <c r="B382" s="1" t="str">
        <f>Input!B382</f>
        <v>FR-18_1 2mm</v>
      </c>
      <c r="C382" s="99">
        <f>Calc!O382*1000</f>
        <v>63.242336459980123</v>
      </c>
      <c r="D382" s="99">
        <f>Calc!P382*1000</f>
        <v>1.9142045336308054E-2</v>
      </c>
      <c r="E382" s="99">
        <f>Calc!X382</f>
        <v>1.9167043325784434</v>
      </c>
      <c r="F382" s="99">
        <f>Calc!Y382</f>
        <v>6.4313929419228602E-3</v>
      </c>
      <c r="G382" s="99">
        <f>Calc!AN382</f>
        <v>3.0102152750187513E-2</v>
      </c>
      <c r="H382" s="5">
        <f>Calc!AO382</f>
        <v>7.2654037876096337E-4</v>
      </c>
      <c r="I382" s="8">
        <f>Calc!AH382</f>
        <v>3.0345207197142341</v>
      </c>
      <c r="J382" s="8">
        <f>Calc!AI382</f>
        <v>7.3939357276785758E-2</v>
      </c>
      <c r="K382" s="77">
        <f>Calc!AJ382</f>
        <v>35.975526447915129</v>
      </c>
      <c r="L382" s="77">
        <f>Calc!AK382</f>
        <v>9.0596480696854105</v>
      </c>
      <c r="M382" s="99">
        <f>Calc!AP382</f>
        <v>3.2193999999999998</v>
      </c>
      <c r="N382" s="99">
        <f>Calc!AQ382</f>
        <v>8.3699999999999997E-2</v>
      </c>
      <c r="O382" s="99">
        <f>Calc!AW382</f>
        <v>2.4327000000000001</v>
      </c>
      <c r="P382" s="99">
        <f>Calc!AX382</f>
        <v>0.3800801399</v>
      </c>
      <c r="Q382" s="77">
        <f>Calc!BB382</f>
        <v>36.22372990802176</v>
      </c>
      <c r="R382" s="77">
        <f>Calc!BC382</f>
        <v>9.1222356661478337</v>
      </c>
      <c r="S382" s="1">
        <f>Input!E382</f>
        <v>2</v>
      </c>
    </row>
    <row r="383" spans="1:19" s="157" customFormat="1" x14ac:dyDescent="0.2">
      <c r="A383" s="157">
        <f>Input!A383</f>
        <v>8307</v>
      </c>
      <c r="B383" s="157" t="str">
        <f>Input!B383</f>
        <v>Hu1-13</v>
      </c>
      <c r="C383" s="158">
        <f>Calc!O383*1000</f>
        <v>13714.780219714952</v>
      </c>
      <c r="D383" s="158">
        <f>Calc!P383*1000</f>
        <v>4.362852063149071</v>
      </c>
      <c r="E383" s="158">
        <f>Calc!X383</f>
        <v>0.8506370906151004</v>
      </c>
      <c r="F383" s="158">
        <f>Calc!Y383</f>
        <v>1.2402194604727175E-2</v>
      </c>
      <c r="G383" s="158">
        <f>Calc!AN383</f>
        <v>0.99985719903907821</v>
      </c>
      <c r="H383" s="158">
        <f>Calc!AO383</f>
        <v>5.1895938640062278E-3</v>
      </c>
      <c r="I383" s="159">
        <f>Calc!AH383</f>
        <v>49258.854370886489</v>
      </c>
      <c r="J383" s="159">
        <f>Calc!AI383</f>
        <v>762.17879088212192</v>
      </c>
      <c r="K383" s="160">
        <f>Calc!AJ383</f>
        <v>0.22990594655891705</v>
      </c>
      <c r="L383" s="160">
        <f>Calc!AK383</f>
        <v>5.820204780743949</v>
      </c>
      <c r="M383" s="158">
        <f>Calc!AP383</f>
        <v>835.89120000000003</v>
      </c>
      <c r="N383" s="158" t="e">
        <f>Calc!AQ383</f>
        <v>#VALUE!</v>
      </c>
      <c r="O383" s="158">
        <f>Calc!AW383</f>
        <v>835.88959999999997</v>
      </c>
      <c r="P383" s="158">
        <f>Calc!AX383</f>
        <v>302.152541891</v>
      </c>
      <c r="Q383" s="160">
        <f>Calc!BB383</f>
        <v>2.4409560706255364</v>
      </c>
      <c r="R383" s="160">
        <f>Calc!BC383</f>
        <v>61.829392695641488</v>
      </c>
      <c r="S383" s="157">
        <f>Input!E383</f>
        <v>0</v>
      </c>
    </row>
    <row r="385" spans="1:19" s="157" customFormat="1" x14ac:dyDescent="0.2">
      <c r="A385" s="157">
        <f>Input!A385</f>
        <v>8307</v>
      </c>
      <c r="B385" s="157" t="str">
        <f>Input!B385</f>
        <v>Hu1-13</v>
      </c>
      <c r="C385" s="158">
        <f>Calc!O385*1000</f>
        <v>13710.721015909692</v>
      </c>
      <c r="D385" s="158">
        <f>Calc!P385*1000</f>
        <v>6.0470029073866822</v>
      </c>
      <c r="E385" s="158">
        <f>Calc!X385</f>
        <v>0.8205283478438995</v>
      </c>
      <c r="F385" s="158">
        <f>Calc!Y385</f>
        <v>1.3641089547834641E-2</v>
      </c>
      <c r="G385" s="158">
        <f>Calc!AN385</f>
        <v>1.02075802481259</v>
      </c>
      <c r="H385" s="158">
        <f>Calc!AO385</f>
        <v>7.1557628898573644E-3</v>
      </c>
      <c r="I385" s="159">
        <f>Calc!AH385</f>
        <v>52118.426956720265</v>
      </c>
      <c r="J385" s="159">
        <f>Calc!AI385</f>
        <v>940.05773958594148</v>
      </c>
      <c r="K385" s="160">
        <f>Calc!AJ385</f>
        <v>6.5054474552723729</v>
      </c>
      <c r="L385" s="160">
        <f>Calc!AK385</f>
        <v>8.1490038395618569</v>
      </c>
      <c r="M385" s="158" t="str">
        <f>Calc!AP385</f>
        <v>Out of range</v>
      </c>
      <c r="N385" s="158" t="e">
        <f>Calc!AQ385</f>
        <v>#VALUE!</v>
      </c>
      <c r="O385" s="158" t="str">
        <f>Calc!AW385</f>
        <v>Out of range</v>
      </c>
      <c r="P385" s="158">
        <f>Calc!AX385</f>
        <v>230.35378695259999</v>
      </c>
      <c r="Q385" s="160" t="e">
        <f>Calc!BB385</f>
        <v>#VALUE!</v>
      </c>
      <c r="R385" s="160" t="e">
        <f>Calc!BC385</f>
        <v>#VALUE!</v>
      </c>
      <c r="S385" s="157">
        <f>Input!E385</f>
        <v>0</v>
      </c>
    </row>
    <row r="386" spans="1:19" x14ac:dyDescent="0.2">
      <c r="A386" s="1">
        <f>Input!A386</f>
        <v>8556</v>
      </c>
      <c r="B386" s="1" t="str">
        <f>Input!B386</f>
        <v>FR-18_8 423,25mm</v>
      </c>
      <c r="C386" s="99">
        <f>Calc!O386*1000</f>
        <v>56.620477317236102</v>
      </c>
      <c r="D386" s="99">
        <f>Calc!P386*1000</f>
        <v>1.6398172849476454E-2</v>
      </c>
      <c r="E386" s="99">
        <f>Calc!X386</f>
        <v>4.8735130764868406E-2</v>
      </c>
      <c r="F386" s="99">
        <f>Calc!Y386</f>
        <v>3.1606153539633428E-4</v>
      </c>
      <c r="G386" s="99">
        <f>Calc!AN386</f>
        <v>7.6317737212504622E-2</v>
      </c>
      <c r="H386" s="5">
        <f>Calc!AO386</f>
        <v>1.641959274276659E-3</v>
      </c>
      <c r="I386" s="8">
        <f>Calc!AH386</f>
        <v>276.40771701677687</v>
      </c>
      <c r="J386" s="8">
        <f>Calc!AI386</f>
        <v>6.2106351231877683</v>
      </c>
      <c r="K386" s="77">
        <f>Calc!AJ386</f>
        <v>8.0837851398098959</v>
      </c>
      <c r="L386" s="77">
        <f>Calc!AK386</f>
        <v>10.41032242127952</v>
      </c>
      <c r="M386" s="99">
        <f>Calc!AP386</f>
        <v>8.5957000000000008</v>
      </c>
      <c r="N386" s="99">
        <f>Calc!AQ386</f>
        <v>0.2271</v>
      </c>
      <c r="O386" s="99">
        <f>Calc!AW386</f>
        <v>8.5728000000000009</v>
      </c>
      <c r="P386" s="99">
        <f>Calc!AX386</f>
        <v>0.20635408029999999</v>
      </c>
      <c r="Q386" s="77">
        <f>Calc!BB386</f>
        <v>8.2820417434950233</v>
      </c>
      <c r="R386" s="77">
        <f>Calc!BC386</f>
        <v>10.665638955861546</v>
      </c>
      <c r="S386" s="1" t="str">
        <f>Input!E386</f>
        <v xml:space="preserve"> 423,25</v>
      </c>
    </row>
    <row r="387" spans="1:19" s="157" customFormat="1" x14ac:dyDescent="0.2">
      <c r="A387" s="157">
        <f>Input!A387</f>
        <v>8307</v>
      </c>
      <c r="B387" s="157" t="str">
        <f>Input!B387</f>
        <v>Hu1-13</v>
      </c>
      <c r="C387" s="158">
        <f>Calc!O387*1000</f>
        <v>13712.415194846837</v>
      </c>
      <c r="D387" s="158">
        <f>Calc!P387*1000</f>
        <v>5.7268994449868416</v>
      </c>
      <c r="E387" s="158">
        <f>Calc!X387</f>
        <v>0.85337771596763146</v>
      </c>
      <c r="F387" s="158">
        <f>Calc!Y387</f>
        <v>1.9394392656873243E-2</v>
      </c>
      <c r="G387" s="158">
        <f>Calc!AN387</f>
        <v>1.0196709947416687</v>
      </c>
      <c r="H387" s="158">
        <f>Calc!AO387</f>
        <v>9.1028061874365452E-3</v>
      </c>
      <c r="I387" s="159">
        <f>Calc!AH387</f>
        <v>50065.033898962683</v>
      </c>
      <c r="J387" s="159">
        <f>Calc!AI387</f>
        <v>1222.2635462281351</v>
      </c>
      <c r="K387" s="160">
        <f>Calc!AJ387</f>
        <v>3.7806215628843898</v>
      </c>
      <c r="L387" s="160">
        <f>Calc!AK387</f>
        <v>8.4313730384168117</v>
      </c>
      <c r="M387" s="158" t="str">
        <f>Calc!AP387</f>
        <v>Out of range</v>
      </c>
      <c r="N387" s="158" t="e">
        <f>Calc!AQ387</f>
        <v>#VALUE!</v>
      </c>
      <c r="O387" s="158" t="str">
        <f>Calc!AW387</f>
        <v>Out of range</v>
      </c>
      <c r="P387" s="158">
        <f>Calc!AX387</f>
        <v>229.33748063350001</v>
      </c>
      <c r="Q387" s="160" t="e">
        <f>Calc!BB387</f>
        <v>#VALUE!</v>
      </c>
      <c r="R387" s="160" t="e">
        <f>Calc!BC387</f>
        <v>#VALUE!</v>
      </c>
      <c r="S387" s="157">
        <f>Input!E387</f>
        <v>0</v>
      </c>
    </row>
    <row r="388" spans="1:19" x14ac:dyDescent="0.2">
      <c r="A388" s="1">
        <f>Input!A388</f>
        <v>8558</v>
      </c>
      <c r="B388" s="1" t="str">
        <f>Input!B388</f>
        <v>Fr-18_10  543,25mm</v>
      </c>
      <c r="C388" s="99">
        <f>Calc!O388*1000</f>
        <v>46.518206782196792</v>
      </c>
      <c r="D388" s="99">
        <f>Calc!P388*1000</f>
        <v>5.6367501921598291E-3</v>
      </c>
      <c r="E388" s="99">
        <f>Calc!X388</f>
        <v>0.12205652075969348</v>
      </c>
      <c r="F388" s="99">
        <f>Calc!Y388</f>
        <v>3.6332266499455369E-4</v>
      </c>
      <c r="G388" s="99">
        <f>Calc!AN388</f>
        <v>0.12520408911386827</v>
      </c>
      <c r="H388" s="5">
        <f>Calc!AO388</f>
        <v>1.5800043089306002E-3</v>
      </c>
      <c r="I388" s="8">
        <f>Calc!AH388</f>
        <v>147.19398760819391</v>
      </c>
      <c r="J388" s="8">
        <f>Calc!AI388</f>
        <v>1.9083968278643859</v>
      </c>
      <c r="K388" s="77">
        <f>Calc!AJ388</f>
        <v>12.900619228159771</v>
      </c>
      <c r="L388" s="77">
        <f>Calc!AK388</f>
        <v>11.561079864719632</v>
      </c>
      <c r="M388" s="99">
        <f>Calc!AP388</f>
        <v>14.404</v>
      </c>
      <c r="N388" s="99">
        <f>Calc!AQ388</f>
        <v>0.28510000000000002</v>
      </c>
      <c r="O388" s="99">
        <f>Calc!AW388</f>
        <v>14.3346</v>
      </c>
      <c r="P388" s="99">
        <f>Calc!AX388</f>
        <v>0.28665185539999999</v>
      </c>
      <c r="Q388" s="77">
        <f>Calc!BB388</f>
        <v>13.434005179262254</v>
      </c>
      <c r="R388" s="77">
        <f>Calc!BC388</f>
        <v>12.03908645779847</v>
      </c>
      <c r="S388" s="1" t="str">
        <f>Input!E388</f>
        <v>543,25</v>
      </c>
    </row>
    <row r="389" spans="1:19" s="157" customFormat="1" x14ac:dyDescent="0.2">
      <c r="A389" s="157">
        <f>Input!A389</f>
        <v>8307</v>
      </c>
      <c r="B389" s="157" t="str">
        <f>Input!B389</f>
        <v>Hu1-13</v>
      </c>
      <c r="C389" s="158">
        <f>Calc!O389*1000</f>
        <v>13710.791295577154</v>
      </c>
      <c r="D389" s="158">
        <f>Calc!P389*1000</f>
        <v>3.7815745271325136</v>
      </c>
      <c r="E389" s="158">
        <f>Calc!X389</f>
        <v>0.88981344347423308</v>
      </c>
      <c r="F389" s="158">
        <f>Calc!Y389</f>
        <v>1.461486998861109E-2</v>
      </c>
      <c r="G389" s="158">
        <f>Calc!AN389</f>
        <v>0.99933580946319145</v>
      </c>
      <c r="H389" s="158">
        <f>Calc!AO389</f>
        <v>5.9132738429426681E-3</v>
      </c>
      <c r="I389" s="159">
        <f>Calc!AH389</f>
        <v>47051.860352092794</v>
      </c>
      <c r="J389" s="159">
        <f>Calc!AI389</f>
        <v>821.32954049043292</v>
      </c>
      <c r="K389" s="160">
        <f>Calc!AJ389</f>
        <v>1.4554897592029548</v>
      </c>
      <c r="L389" s="160">
        <f>Calc!AK389</f>
        <v>6.3330367953540945</v>
      </c>
      <c r="M389" s="158">
        <f>Calc!AP389</f>
        <v>644.48820000000001</v>
      </c>
      <c r="N389" s="158" t="e">
        <f>Calc!AQ389</f>
        <v>#VALUE!</v>
      </c>
      <c r="O389" s="158">
        <f>Calc!AW389</f>
        <v>644.48649999999998</v>
      </c>
      <c r="P389" s="158">
        <f>Calc!AX389</f>
        <v>288.21800904169999</v>
      </c>
      <c r="Q389" s="160">
        <f>Calc!BB389</f>
        <v>8.9966712085121383</v>
      </c>
      <c r="R389" s="160">
        <f>Calc!BC389</f>
        <v>39.825855834858665</v>
      </c>
      <c r="S389" s="157">
        <f>Input!E389</f>
        <v>0</v>
      </c>
    </row>
    <row r="390" spans="1:19" x14ac:dyDescent="0.2">
      <c r="A390" s="1">
        <f>Input!A390</f>
        <v>8559</v>
      </c>
      <c r="B390" s="1" t="str">
        <f>Input!B390</f>
        <v>FR-18_11 607,75mm</v>
      </c>
      <c r="C390" s="99">
        <f>Calc!O390*1000</f>
        <v>60.868476548959769</v>
      </c>
      <c r="D390" s="99">
        <f>Calc!P390*1000</f>
        <v>1.2556988739419418E-2</v>
      </c>
      <c r="E390" s="99">
        <f>Calc!X390</f>
        <v>3.7521199828270443E-2</v>
      </c>
      <c r="F390" s="99">
        <f>Calc!Y390</f>
        <v>1.3183626212426229E-4</v>
      </c>
      <c r="G390" s="99">
        <f>Calc!AN390</f>
        <v>0.13865919332721191</v>
      </c>
      <c r="H390" s="5">
        <f>Calc!AO390</f>
        <v>2.2147257717239199E-3</v>
      </c>
      <c r="I390" s="8">
        <f>Calc!AH390</f>
        <v>686.02098671454803</v>
      </c>
      <c r="J390" s="8">
        <f>Calc!AI390</f>
        <v>11.218530946132837</v>
      </c>
      <c r="K390" s="77">
        <f>Calc!AJ390</f>
        <v>24.703204433667914</v>
      </c>
      <c r="L390" s="77">
        <f>Calc!AK390</f>
        <v>10.8062089835958</v>
      </c>
      <c r="M390" s="99">
        <f>Calc!AP390</f>
        <v>15.8673</v>
      </c>
      <c r="N390" s="99">
        <f>Calc!AQ390</f>
        <v>0.29820000000000002</v>
      </c>
      <c r="O390" s="99">
        <f>Calc!AW390</f>
        <v>15.8512</v>
      </c>
      <c r="P390" s="99">
        <f>Calc!AX390</f>
        <v>0.32133609740000002</v>
      </c>
      <c r="Q390" s="77">
        <f>Calc!BB390</f>
        <v>25.835078905290469</v>
      </c>
      <c r="R390" s="77">
        <f>Calc!BC390</f>
        <v>11.30136230671587</v>
      </c>
      <c r="S390" s="1" t="str">
        <f>Input!E390</f>
        <v>607,75</v>
      </c>
    </row>
    <row r="391" spans="1:19" s="157" customFormat="1" x14ac:dyDescent="0.2">
      <c r="A391" s="157">
        <f>Input!A391</f>
        <v>8307</v>
      </c>
      <c r="B391" s="157" t="str">
        <f>Input!B391</f>
        <v>Hu1-13</v>
      </c>
      <c r="C391" s="158">
        <f>Calc!O391*1000</f>
        <v>13713.212259249713</v>
      </c>
      <c r="D391" s="158">
        <f>Calc!P391*1000</f>
        <v>4.4874692449530293</v>
      </c>
      <c r="E391" s="158">
        <f>Calc!X391</f>
        <v>0.88320351930487651</v>
      </c>
      <c r="F391" s="158">
        <f>Calc!Y391</f>
        <v>1.328801614205158E-2</v>
      </c>
      <c r="G391" s="158">
        <f>Calc!AN391</f>
        <v>0.99685118300745179</v>
      </c>
      <c r="H391" s="158">
        <f>Calc!AO391</f>
        <v>4.8203113000629405E-3</v>
      </c>
      <c r="I391" s="159">
        <f>Calc!AH391</f>
        <v>47294.487996142772</v>
      </c>
      <c r="J391" s="159">
        <f>Calc!AI391</f>
        <v>747.2451754911516</v>
      </c>
      <c r="K391" s="160">
        <f>Calc!AJ391</f>
        <v>-2.8878114591165405</v>
      </c>
      <c r="L391" s="160">
        <f>Calc!AK391</f>
        <v>4.6592841561435119</v>
      </c>
      <c r="M391" s="158" t="str">
        <f>Calc!AP391</f>
        <v>Out of range</v>
      </c>
      <c r="N391" s="158" t="e">
        <f>Calc!AQ391</f>
        <v>#VALUE!</v>
      </c>
      <c r="O391" s="158" t="str">
        <f>Calc!AW391</f>
        <v>Out of range</v>
      </c>
      <c r="P391" s="158">
        <f>Calc!AX391</f>
        <v>299.14551940170003</v>
      </c>
      <c r="Q391" s="160" t="e">
        <f>Calc!BB391</f>
        <v>#VALUE!</v>
      </c>
      <c r="R391" s="160" t="e">
        <f>Calc!BC391</f>
        <v>#VALUE!</v>
      </c>
      <c r="S391" s="157">
        <f>Input!E391</f>
        <v>0</v>
      </c>
    </row>
    <row r="392" spans="1:19" x14ac:dyDescent="0.2">
      <c r="A392" s="1">
        <f>Input!A392</f>
        <v>8561</v>
      </c>
      <c r="B392" s="1" t="str">
        <f>Input!B392</f>
        <v>FR-18_13 646,5mm</v>
      </c>
      <c r="C392" s="99">
        <f>Calc!O392*1000</f>
        <v>96.542281609658119</v>
      </c>
      <c r="D392" s="99">
        <f>Calc!P392*1000</f>
        <v>0.11176904145655586</v>
      </c>
      <c r="E392" s="99">
        <f>Calc!X392</f>
        <v>1.100743751018018</v>
      </c>
      <c r="F392" s="99">
        <f>Calc!Y392</f>
        <v>1.4151424286001035E-2</v>
      </c>
      <c r="G392" s="99">
        <f>Calc!AN392</f>
        <v>0.16073609241452791</v>
      </c>
      <c r="H392" s="5">
        <f>Calc!AO392</f>
        <v>2.5517966452432003E-3</v>
      </c>
      <c r="I392" s="8">
        <f>Calc!AH392</f>
        <v>42.959189496418851</v>
      </c>
      <c r="J392" s="8">
        <f>Calc!AI392</f>
        <v>0.87617806546190291</v>
      </c>
      <c r="K392" s="77">
        <f>Calc!AJ392</f>
        <v>17.723880393783364</v>
      </c>
      <c r="L392" s="77">
        <f>Calc!AK392</f>
        <v>5.8355482533127434</v>
      </c>
      <c r="M392" s="99">
        <f>Calc!AP392</f>
        <v>18.761800000000001</v>
      </c>
      <c r="N392" s="99">
        <f>Calc!AQ392</f>
        <v>0.34360000000000002</v>
      </c>
      <c r="O392" s="99">
        <f>Calc!AW392</f>
        <v>18.461400000000001</v>
      </c>
      <c r="P392" s="99">
        <f>Calc!AX392</f>
        <v>0.42094647619999997</v>
      </c>
      <c r="Q392" s="77">
        <f>Calc!BB392</f>
        <v>18.673219028746754</v>
      </c>
      <c r="R392" s="77">
        <f>Calc!BC392</f>
        <v>6.1481560282584597</v>
      </c>
      <c r="S392" s="1" t="str">
        <f>Input!E392</f>
        <v xml:space="preserve"> 646,5</v>
      </c>
    </row>
    <row r="393" spans="1:19" s="157" customFormat="1" x14ac:dyDescent="0.2">
      <c r="A393" s="157">
        <f>Input!A393</f>
        <v>8307</v>
      </c>
      <c r="B393" s="157" t="str">
        <f>Input!B393</f>
        <v>Hu1-13</v>
      </c>
      <c r="C393" s="158">
        <f>Calc!O393*1000</f>
        <v>13721.209814819204</v>
      </c>
      <c r="D393" s="158">
        <f>Calc!P393*1000</f>
        <v>5.0596702721396527</v>
      </c>
      <c r="E393" s="158">
        <f>Calc!X393</f>
        <v>0.84345911674900975</v>
      </c>
      <c r="F393" s="158">
        <f>Calc!Y393</f>
        <v>1.3738157978765011E-2</v>
      </c>
      <c r="G393" s="158">
        <f>Calc!AN393</f>
        <v>0.99767410258845379</v>
      </c>
      <c r="H393" s="158">
        <f>Calc!AO393</f>
        <v>3.0132969785736721E-3</v>
      </c>
      <c r="I393" s="159">
        <f>Calc!AH393</f>
        <v>49592.826340902204</v>
      </c>
      <c r="J393" s="159">
        <f>Calc!AI393</f>
        <v>821.32861407378584</v>
      </c>
      <c r="K393" s="160">
        <f>Calc!AJ393</f>
        <v>-5.6659577057833754</v>
      </c>
      <c r="L393" s="160">
        <f>Calc!AK393</f>
        <v>4.6021810156054652</v>
      </c>
      <c r="M393" s="158" t="str">
        <f>Calc!AP393</f>
        <v>Out of range</v>
      </c>
      <c r="N393" s="158" t="e">
        <f>Calc!AQ393</f>
        <v>#VALUE!</v>
      </c>
      <c r="O393" s="158" t="str">
        <f>Calc!AW393</f>
        <v>Out of range</v>
      </c>
      <c r="P393" s="158">
        <f>Calc!AX393</f>
        <v>278.9742555981</v>
      </c>
      <c r="Q393" s="160" t="e">
        <f>Calc!BB393</f>
        <v>#VALUE!</v>
      </c>
      <c r="R393" s="160" t="e">
        <f>Calc!BC393</f>
        <v>#VALUE!</v>
      </c>
      <c r="S393" s="157">
        <f>Input!E393</f>
        <v>0</v>
      </c>
    </row>
    <row r="394" spans="1:19" ht="15" x14ac:dyDescent="0.25">
      <c r="B394" s="176" t="s">
        <v>477</v>
      </c>
    </row>
    <row r="395" spans="1:19" s="157" customFormat="1" x14ac:dyDescent="0.2">
      <c r="A395" s="157">
        <f>Input!A395</f>
        <v>8307</v>
      </c>
      <c r="B395" s="157" t="str">
        <f>Input!B395</f>
        <v>Hu1-13</v>
      </c>
      <c r="C395" s="158">
        <f>Calc!O395*1000</f>
        <v>13718.015620900775</v>
      </c>
      <c r="D395" s="158">
        <f>Calc!P395*1000</f>
        <v>3.7436068496339376</v>
      </c>
      <c r="E395" s="158">
        <f>Calc!X395</f>
        <v>0.84584511823847441</v>
      </c>
      <c r="F395" s="158">
        <f>Calc!Y395</f>
        <v>7.1940221002406071E-3</v>
      </c>
      <c r="G395" s="158">
        <f>Calc!AN395</f>
        <v>0.99530422630734938</v>
      </c>
      <c r="H395" s="158">
        <f>Calc!AO395</f>
        <v>4.0861174462738289E-3</v>
      </c>
      <c r="I395" s="159">
        <f>Calc!AH395</f>
        <v>49323.976979779691</v>
      </c>
      <c r="J395" s="159">
        <f>Calc!AI395</f>
        <v>465.62728635884895</v>
      </c>
      <c r="K395" s="160">
        <f>Calc!AJ395</f>
        <v>0.43888738554720419</v>
      </c>
      <c r="L395" s="160">
        <f>Calc!AK395</f>
        <v>3.9430374682765019</v>
      </c>
      <c r="M395" s="158">
        <f>Calc!AP395</f>
        <v>571.92039999999997</v>
      </c>
      <c r="N395" s="158" t="e">
        <f>Calc!AQ395</f>
        <v>#VALUE!</v>
      </c>
      <c r="O395" s="158">
        <f>Calc!AW395</f>
        <v>571.91880000000003</v>
      </c>
      <c r="P395" s="158">
        <f>Calc!AX395</f>
        <v>253.56644400229999</v>
      </c>
      <c r="Q395" s="160">
        <f>Calc!BB395</f>
        <v>2.2097992640892627</v>
      </c>
      <c r="R395" s="160">
        <f>Calc!BC395</f>
        <v>19.916268316047148</v>
      </c>
      <c r="S395" s="157">
        <f>Input!E395</f>
        <v>0</v>
      </c>
    </row>
    <row r="396" spans="1:19" x14ac:dyDescent="0.2">
      <c r="A396" s="1">
        <f>Input!A396</f>
        <v>8344</v>
      </c>
      <c r="B396" s="1" t="str">
        <f>Input!B396</f>
        <v>Nau7-10</v>
      </c>
      <c r="C396" s="99">
        <f>Calc!O396*1000</f>
        <v>1664.7638240642495</v>
      </c>
      <c r="D396" s="99">
        <f>Calc!P396*1000</f>
        <v>0.93215907038406443</v>
      </c>
      <c r="E396" s="99">
        <f>Calc!X396</f>
        <v>0.96323020531163361</v>
      </c>
      <c r="F396" s="99">
        <f>Calc!Y396</f>
        <v>2.3180551120648143E-3</v>
      </c>
      <c r="G396" s="99">
        <f>Calc!AN396</f>
        <v>1.7753591592543749E-3</v>
      </c>
      <c r="H396" s="5">
        <f>Calc!AO396</f>
        <v>1.9306465112255362E-5</v>
      </c>
      <c r="I396" s="8">
        <f>Calc!AH396</f>
        <v>9.3448039232658999</v>
      </c>
      <c r="J396" s="8">
        <f>Calc!AI396</f>
        <v>0.10394876002834695</v>
      </c>
      <c r="K396" s="77">
        <f>Calc!AJ396</f>
        <v>1074.0411149489416</v>
      </c>
      <c r="L396" s="77">
        <f>Calc!AK396</f>
        <v>3.3050206227035273</v>
      </c>
      <c r="M396" s="99">
        <f>Calc!AP396</f>
        <v>9.35E-2</v>
      </c>
      <c r="N396" s="99">
        <f>Calc!AQ396</f>
        <v>3.7000000000000002E-3</v>
      </c>
      <c r="O396" s="99">
        <f>Calc!AW396</f>
        <v>8.5999999999999993E-2</v>
      </c>
      <c r="P396" s="99">
        <f>Calc!AX396</f>
        <v>3.6720674999999999E-3</v>
      </c>
      <c r="Q396" s="77">
        <f>Calc!BB396</f>
        <v>1074.3022050448442</v>
      </c>
      <c r="R396" s="77">
        <f>Calc!BC396</f>
        <v>3.3058428464177436</v>
      </c>
      <c r="S396" s="1">
        <f>Input!E396</f>
        <v>10</v>
      </c>
    </row>
    <row r="397" spans="1:19" s="157" customFormat="1" x14ac:dyDescent="0.2">
      <c r="A397" s="157">
        <f>Input!A397</f>
        <v>8307</v>
      </c>
      <c r="B397" s="157" t="str">
        <f>Input!B397</f>
        <v>Hu1-13</v>
      </c>
      <c r="C397" s="158">
        <f>Calc!O397*1000</f>
        <v>13718.681443571335</v>
      </c>
      <c r="D397" s="158">
        <f>Calc!P397*1000</f>
        <v>3.5895624781655928</v>
      </c>
      <c r="E397" s="158">
        <f>Calc!X397</f>
        <v>0.8421444795359343</v>
      </c>
      <c r="F397" s="158">
        <f>Calc!Y397</f>
        <v>8.3204374972901743E-3</v>
      </c>
      <c r="G397" s="158">
        <f>Calc!AN397</f>
        <v>0.9980736530228036</v>
      </c>
      <c r="H397" s="158">
        <f>Calc!AO397</f>
        <v>5.1565382569522455E-3</v>
      </c>
      <c r="I397" s="159">
        <f>Calc!AH397</f>
        <v>49680.9794320781</v>
      </c>
      <c r="J397" s="159">
        <f>Calc!AI397</f>
        <v>553.7585067380536</v>
      </c>
      <c r="K397" s="160">
        <f>Calc!AJ397</f>
        <v>1.6674737248756344</v>
      </c>
      <c r="L397" s="160">
        <f>Calc!AK397</f>
        <v>3.8692360619170199</v>
      </c>
      <c r="M397" s="158">
        <f>Calc!AP397</f>
        <v>595.47550000000001</v>
      </c>
      <c r="N397" s="158" t="e">
        <f>Calc!AQ397</f>
        <v>#VALUE!</v>
      </c>
      <c r="O397" s="158">
        <f>Calc!AW397</f>
        <v>595.47389999999996</v>
      </c>
      <c r="P397" s="158">
        <f>Calc!AX397</f>
        <v>286.04157015440001</v>
      </c>
      <c r="Q397" s="160">
        <f>Calc!BB397</f>
        <v>8.9736959436291741</v>
      </c>
      <c r="R397" s="160">
        <f>Calc!BC397</f>
        <v>22.050315376729422</v>
      </c>
      <c r="S397" s="157">
        <f>Input!E397</f>
        <v>0</v>
      </c>
    </row>
    <row r="398" spans="1:19" x14ac:dyDescent="0.2">
      <c r="A398" s="1">
        <f>Input!A398</f>
        <v>8346</v>
      </c>
      <c r="B398" s="1" t="str">
        <f>Input!B398</f>
        <v>Nau7-27</v>
      </c>
      <c r="C398" s="99">
        <f>Calc!O398*1000</f>
        <v>1552.0050192588826</v>
      </c>
      <c r="D398" s="99">
        <f>Calc!P398*1000</f>
        <v>1.2522623048073112</v>
      </c>
      <c r="E398" s="99">
        <f>Calc!X398</f>
        <v>0.89062089003574973</v>
      </c>
      <c r="F398" s="99">
        <f>Calc!Y398</f>
        <v>1.6884916396490311E-3</v>
      </c>
      <c r="G398" s="99">
        <f>Calc!AN398</f>
        <v>2.1047396677954027E-3</v>
      </c>
      <c r="H398" s="5">
        <f>Calc!AO398</f>
        <v>2.3501064065511692E-5</v>
      </c>
      <c r="I398" s="8">
        <f>Calc!AH398</f>
        <v>11.201213413397362</v>
      </c>
      <c r="J398" s="8">
        <f>Calc!AI398</f>
        <v>0.12653798732123317</v>
      </c>
      <c r="K398" s="77">
        <f>Calc!AJ398</f>
        <v>1053.7143147102306</v>
      </c>
      <c r="L398" s="77">
        <f>Calc!AK398</f>
        <v>5.20802744437795</v>
      </c>
      <c r="M398" s="99">
        <f>Calc!AP398</f>
        <v>0.112</v>
      </c>
      <c r="N398" s="99">
        <f>Calc!AQ398</f>
        <v>2.3999999999999998E-3</v>
      </c>
      <c r="O398" s="99">
        <f>Calc!AW398</f>
        <v>0.1045</v>
      </c>
      <c r="P398" s="99">
        <f>Calc!AX398</f>
        <v>4.0630268999999998E-3</v>
      </c>
      <c r="Q398" s="77">
        <f>Calc!BB398</f>
        <v>1054.0255734570678</v>
      </c>
      <c r="R398" s="77">
        <f>Calc!BC398</f>
        <v>5.2095799145351283</v>
      </c>
      <c r="S398" s="1">
        <f>Input!E398</f>
        <v>27</v>
      </c>
    </row>
    <row r="399" spans="1:19" s="157" customFormat="1" x14ac:dyDescent="0.2">
      <c r="A399" s="157">
        <f>Input!A399</f>
        <v>8307</v>
      </c>
      <c r="B399" s="157" t="str">
        <f>Input!B399</f>
        <v>Hu1-13</v>
      </c>
      <c r="C399" s="158">
        <f>Calc!O399*1000</f>
        <v>13719.347266241892</v>
      </c>
      <c r="D399" s="158">
        <f>Calc!P399*1000</f>
        <v>3.4355031362766684</v>
      </c>
      <c r="E399" s="158">
        <f>Calc!X399</f>
        <v>0.83847608094923198</v>
      </c>
      <c r="F399" s="158">
        <f>Calc!Y399</f>
        <v>9.4370395172981847E-3</v>
      </c>
      <c r="G399" s="158">
        <f>Calc!AN399</f>
        <v>1.0008428109285172</v>
      </c>
      <c r="H399" s="158">
        <f>Calc!AO399</f>
        <v>6.233691523563456E-3</v>
      </c>
      <c r="I399" s="159">
        <f>Calc!AH399</f>
        <v>50039.20916309669</v>
      </c>
      <c r="J399" s="159">
        <f>Calc!AI399</f>
        <v>643.55476137526171</v>
      </c>
      <c r="K399" s="160">
        <f>Calc!AJ399</f>
        <v>2.8960600642042866</v>
      </c>
      <c r="L399" s="160">
        <f>Calc!AK399</f>
        <v>3.7952417362341895</v>
      </c>
      <c r="M399" s="158">
        <f>Calc!AP399</f>
        <v>625.0684</v>
      </c>
      <c r="N399" s="158" t="e">
        <f>Calc!AQ399</f>
        <v>#VALUE!</v>
      </c>
      <c r="O399" s="158">
        <f>Calc!AW399</f>
        <v>625.06679999999994</v>
      </c>
      <c r="P399" s="158">
        <f>Calc!AX399</f>
        <v>295.32156153199998</v>
      </c>
      <c r="Q399" s="160">
        <f>Calc!BB399</f>
        <v>16.945079751684592</v>
      </c>
      <c r="R399" s="160">
        <f>Calc!BC399</f>
        <v>26.327872539081703</v>
      </c>
      <c r="S399" s="157">
        <f>Input!E399</f>
        <v>0</v>
      </c>
    </row>
    <row r="400" spans="1:19" ht="15" x14ac:dyDescent="0.25">
      <c r="B400" s="176" t="s">
        <v>487</v>
      </c>
    </row>
    <row r="401" spans="1:19" s="157" customFormat="1" x14ac:dyDescent="0.2">
      <c r="A401" s="157">
        <f>Input!A401</f>
        <v>8307</v>
      </c>
      <c r="B401" s="157" t="str">
        <f>Input!B401</f>
        <v>Hu1-13</v>
      </c>
      <c r="C401" s="158">
        <f>Calc!O401*1000</f>
        <v>13718.003520706468</v>
      </c>
      <c r="D401" s="158">
        <f>Calc!P401*1000</f>
        <v>3.7436123205759122</v>
      </c>
      <c r="E401" s="158">
        <f>Calc!X401</f>
        <v>0.87244177317923455</v>
      </c>
      <c r="F401" s="158">
        <f>Calc!Y401</f>
        <v>7.258648809636092E-3</v>
      </c>
      <c r="G401" s="158">
        <f>Calc!AN401</f>
        <v>0.99561921413763355</v>
      </c>
      <c r="H401" s="158">
        <f>Calc!AO401</f>
        <v>4.0867724080574193E-3</v>
      </c>
      <c r="I401" s="159">
        <f>Calc!AH401</f>
        <v>47835.412109360012</v>
      </c>
      <c r="J401" s="159">
        <f>Calc!AI401</f>
        <v>443.59617672275448</v>
      </c>
      <c r="K401" s="160">
        <f>Calc!AJ401</f>
        <v>-0.1132276228269502</v>
      </c>
      <c r="L401" s="160">
        <f>Calc!AK401</f>
        <v>3.9430639485897383</v>
      </c>
      <c r="M401" s="158">
        <f>Calc!AP401</f>
        <v>597.06640000000004</v>
      </c>
      <c r="N401" s="158" t="e">
        <f>Calc!AQ401</f>
        <v>#VALUE!</v>
      </c>
      <c r="O401" s="158">
        <f>Calc!AW401</f>
        <v>597.06470000000002</v>
      </c>
      <c r="P401" s="158">
        <f>Calc!AX401</f>
        <v>279.599092262</v>
      </c>
      <c r="Q401" s="160">
        <f>Calc!BB401</f>
        <v>-0.61209292885380684</v>
      </c>
      <c r="R401" s="160">
        <f>Calc!BC401</f>
        <v>21.321147735013017</v>
      </c>
      <c r="S401" s="157">
        <f>Input!E401</f>
        <v>0</v>
      </c>
    </row>
    <row r="402" spans="1:19" x14ac:dyDescent="0.2">
      <c r="A402" s="1">
        <f>Input!A402</f>
        <v>8344</v>
      </c>
      <c r="B402" s="1" t="str">
        <f>Input!B402</f>
        <v>Nau7-10</v>
      </c>
      <c r="C402" s="99">
        <f>Calc!O402*1000</f>
        <v>1664.7670081756874</v>
      </c>
      <c r="D402" s="99">
        <f>Calc!P402*1000</f>
        <v>0.9321655210806048</v>
      </c>
      <c r="E402" s="99">
        <f>Calc!X402</f>
        <v>0.96336169936076144</v>
      </c>
      <c r="F402" s="99">
        <f>Calc!Y402</f>
        <v>2.3184604934115656E-3</v>
      </c>
      <c r="G402" s="99">
        <f>Calc!AN402</f>
        <v>1.7918346232668723E-3</v>
      </c>
      <c r="H402" s="5">
        <f>Calc!AO402</f>
        <v>1.9293772518705662E-5</v>
      </c>
      <c r="I402" s="8">
        <f>Calc!AH402</f>
        <v>9.433250778060609</v>
      </c>
      <c r="J402" s="8">
        <f>Calc!AI402</f>
        <v>0.10394558184043483</v>
      </c>
      <c r="K402" s="77">
        <f>Calc!AJ402</f>
        <v>1074.6402621491984</v>
      </c>
      <c r="L402" s="77">
        <f>Calc!AK402</f>
        <v>3.3068608686458165</v>
      </c>
      <c r="M402" s="99">
        <f>Calc!AP402</f>
        <v>9.4299999999999995E-2</v>
      </c>
      <c r="N402" s="99">
        <f>Calc!AQ402</f>
        <v>4.4999999999999997E-3</v>
      </c>
      <c r="O402" s="99">
        <f>Calc!AW402</f>
        <v>8.6900000000000005E-2</v>
      </c>
      <c r="P402" s="99">
        <f>Calc!AX402</f>
        <v>4.0705181E-3</v>
      </c>
      <c r="Q402" s="77">
        <f>Calc!BB402</f>
        <v>1074.9042320907683</v>
      </c>
      <c r="R402" s="77">
        <f>Calc!BC402</f>
        <v>3.3076962679708872</v>
      </c>
      <c r="S402" s="1">
        <f>Input!E402</f>
        <v>10</v>
      </c>
    </row>
    <row r="403" spans="1:19" s="157" customFormat="1" x14ac:dyDescent="0.2">
      <c r="A403" s="157">
        <f>Input!A403</f>
        <v>8307</v>
      </c>
      <c r="B403" s="157" t="str">
        <f>Input!B403</f>
        <v>Hu1-13</v>
      </c>
      <c r="C403" s="158">
        <f>Calc!O403*1000</f>
        <v>13718.669344530117</v>
      </c>
      <c r="D403" s="158">
        <f>Calc!P403*1000</f>
        <v>3.5895678664955444</v>
      </c>
      <c r="E403" s="158">
        <f>Calc!X403</f>
        <v>0.86786274853824585</v>
      </c>
      <c r="F403" s="158">
        <f>Calc!Y403</f>
        <v>8.7354019200829025E-3</v>
      </c>
      <c r="G403" s="158">
        <f>Calc!AN403</f>
        <v>0.99839190043626569</v>
      </c>
      <c r="H403" s="158">
        <f>Calc!AO403</f>
        <v>5.1574606371050406E-3</v>
      </c>
      <c r="I403" s="159">
        <f>Calc!AH403</f>
        <v>48224.061280989452</v>
      </c>
      <c r="J403" s="159">
        <f>Calc!AI403</f>
        <v>545.44237067665063</v>
      </c>
      <c r="K403" s="160">
        <f>Calc!AJ403</f>
        <v>1.1153791493245802</v>
      </c>
      <c r="L403" s="160">
        <f>Calc!AK403</f>
        <v>3.8692578458661209</v>
      </c>
      <c r="M403" s="158">
        <f>Calc!AP403</f>
        <v>627.60760000000005</v>
      </c>
      <c r="N403" s="158" t="e">
        <f>Calc!AQ403</f>
        <v>#VALUE!</v>
      </c>
      <c r="O403" s="158">
        <f>Calc!AW403</f>
        <v>627.60590000000002</v>
      </c>
      <c r="P403" s="158">
        <f>Calc!AX403</f>
        <v>283.97212428249998</v>
      </c>
      <c r="Q403" s="160">
        <f>Calc!BB403</f>
        <v>6.5731748259571336</v>
      </c>
      <c r="R403" s="160">
        <f>Calc!BC403</f>
        <v>23.404711330522989</v>
      </c>
      <c r="S403" s="157">
        <f>Input!E403</f>
        <v>0</v>
      </c>
    </row>
    <row r="404" spans="1:19" x14ac:dyDescent="0.2">
      <c r="A404" s="1">
        <f>Input!A404</f>
        <v>8346</v>
      </c>
      <c r="B404" s="1" t="str">
        <f>Input!B404</f>
        <v>Nau7-27</v>
      </c>
      <c r="C404" s="99">
        <f>Calc!O404*1000</f>
        <v>1552.0083451326714</v>
      </c>
      <c r="D404" s="99">
        <f>Calc!P404*1000</f>
        <v>1.2522715479667923</v>
      </c>
      <c r="E404" s="99">
        <f>Calc!X404</f>
        <v>0.89073715364820694</v>
      </c>
      <c r="F404" s="99">
        <f>Calc!Y404</f>
        <v>1.6889125630918708E-3</v>
      </c>
      <c r="G404" s="99">
        <f>Calc!AN404</f>
        <v>2.1205568573361738E-3</v>
      </c>
      <c r="H404" s="5">
        <f>Calc!AO404</f>
        <v>2.3505024983978905E-5</v>
      </c>
      <c r="I404" s="8">
        <f>Calc!AH404</f>
        <v>11.285738579116579</v>
      </c>
      <c r="J404" s="8">
        <f>Calc!AI404</f>
        <v>0.12658515633557105</v>
      </c>
      <c r="K404" s="77">
        <f>Calc!AJ404</f>
        <v>1053.735568805625</v>
      </c>
      <c r="L404" s="77">
        <f>Calc!AK404</f>
        <v>5.209521794703833</v>
      </c>
      <c r="M404" s="99">
        <f>Calc!AP404</f>
        <v>0.1128</v>
      </c>
      <c r="N404" s="99">
        <f>Calc!AQ404</f>
        <v>3.0999999999999999E-3</v>
      </c>
      <c r="O404" s="99">
        <f>Calc!AW404</f>
        <v>0.1053</v>
      </c>
      <c r="P404" s="99">
        <f>Calc!AX404</f>
        <v>3.7465772000000001E-3</v>
      </c>
      <c r="Q404" s="77">
        <f>Calc!BB404</f>
        <v>1054.0492170754985</v>
      </c>
      <c r="R404" s="77">
        <f>Calc!BC404</f>
        <v>5.211084380848785</v>
      </c>
      <c r="S404" s="1">
        <f>Input!E404</f>
        <v>27</v>
      </c>
    </row>
    <row r="405" spans="1:19" s="157" customFormat="1" x14ac:dyDescent="0.2">
      <c r="A405" s="157">
        <f>Input!A405</f>
        <v>8307</v>
      </c>
      <c r="B405" s="157" t="str">
        <f>Input!B405</f>
        <v>Hu1-13</v>
      </c>
      <c r="C405" s="158">
        <f>Calc!O405*1000</f>
        <v>13719.347266241892</v>
      </c>
      <c r="D405" s="158">
        <f>Calc!P405*1000</f>
        <v>3.4355031362766684</v>
      </c>
      <c r="E405" s="158">
        <f>Calc!X405</f>
        <v>0.83847608094923198</v>
      </c>
      <c r="F405" s="158">
        <f>Calc!Y405</f>
        <v>9.4370395172981847E-3</v>
      </c>
      <c r="G405" s="158">
        <f>Calc!AN405</f>
        <v>1.0008428109285172</v>
      </c>
      <c r="H405" s="158">
        <f>Calc!AO405</f>
        <v>6.233691523563456E-3</v>
      </c>
      <c r="I405" s="159">
        <f>Calc!AH405</f>
        <v>50039.20916309669</v>
      </c>
      <c r="J405" s="159">
        <f>Calc!AI405</f>
        <v>643.55476137526171</v>
      </c>
      <c r="K405" s="160">
        <f>Calc!AJ405</f>
        <v>2.8960600642042866</v>
      </c>
      <c r="L405" s="160">
        <f>Calc!AK405</f>
        <v>3.7952417362341895</v>
      </c>
      <c r="M405" s="158">
        <f>Calc!AP405</f>
        <v>625.0684</v>
      </c>
      <c r="N405" s="158" t="e">
        <f>Calc!AQ405</f>
        <v>#VALUE!</v>
      </c>
      <c r="O405" s="158">
        <f>Calc!AW405</f>
        <v>625.06679999999994</v>
      </c>
      <c r="P405" s="158">
        <f>Calc!AX405</f>
        <v>285.61773120499998</v>
      </c>
      <c r="Q405" s="160">
        <f>Calc!BB405</f>
        <v>16.945079751684592</v>
      </c>
      <c r="R405" s="160">
        <f>Calc!BC405</f>
        <v>26.081159810762827</v>
      </c>
      <c r="S405" s="157">
        <f>Input!E405</f>
        <v>0</v>
      </c>
    </row>
    <row r="407" spans="1:19" s="157" customFormat="1" x14ac:dyDescent="0.2">
      <c r="A407" s="157">
        <f>Input!A407</f>
        <v>8307</v>
      </c>
      <c r="B407" s="157" t="str">
        <f>Input!B407</f>
        <v>Hu1-13</v>
      </c>
      <c r="C407" s="158">
        <f>Calc!O407*1000</f>
        <v>13715.008162609753</v>
      </c>
      <c r="D407" s="158">
        <f>Calc!P407*1000</f>
        <v>0.85939493849963</v>
      </c>
      <c r="E407" s="158">
        <f>Calc!X407</f>
        <v>0.932338667676886</v>
      </c>
      <c r="F407" s="158">
        <f>Calc!Y407</f>
        <v>3.5922298475560234E-3</v>
      </c>
      <c r="G407" s="158">
        <f>Calc!AN407</f>
        <v>0.99407663997037499</v>
      </c>
      <c r="H407" s="158">
        <f>Calc!AO407</f>
        <v>2.882423297141154E-3</v>
      </c>
      <c r="I407" s="159">
        <f>Calc!AH407</f>
        <v>44683.176015248711</v>
      </c>
      <c r="J407" s="159">
        <f>Calc!AI407</f>
        <v>215.4487631452435</v>
      </c>
      <c r="K407" s="160">
        <f>Calc!AJ407</f>
        <v>-9.9270358005609793E-2</v>
      </c>
      <c r="L407" s="160">
        <f>Calc!AK407</f>
        <v>1.0924419312159608</v>
      </c>
      <c r="M407" s="158">
        <f>Calc!AP407</f>
        <v>562.66129999999998</v>
      </c>
      <c r="N407" s="158" t="e">
        <f>Calc!AQ407</f>
        <v>#VALUE!</v>
      </c>
      <c r="O407" s="158">
        <f>Calc!AW407</f>
        <v>562.65949999999998</v>
      </c>
      <c r="P407" s="158">
        <f>Calc!AX407</f>
        <v>157.27195440080001</v>
      </c>
      <c r="Q407" s="160">
        <f>Calc!BB407</f>
        <v>-0.48691596991930325</v>
      </c>
      <c r="R407" s="160">
        <f>Calc!BC407</f>
        <v>5.3627404054679548</v>
      </c>
      <c r="S407" s="157">
        <f>Input!E407</f>
        <v>0</v>
      </c>
    </row>
    <row r="408" spans="1:19" x14ac:dyDescent="0.2">
      <c r="A408" s="1">
        <f>Input!A408</f>
        <v>8564</v>
      </c>
      <c r="B408" s="1" t="str">
        <f>Input!B408</f>
        <v>EH17-001S Base</v>
      </c>
      <c r="C408" s="99">
        <f>Calc!O408*1000</f>
        <v>506.38897381063964</v>
      </c>
      <c r="D408" s="99">
        <f>Calc!P408*1000</f>
        <v>2.8431689845861315E-2</v>
      </c>
      <c r="E408" s="99">
        <f>Calc!X408</f>
        <v>37.697127619248761</v>
      </c>
      <c r="F408" s="99">
        <f>Calc!Y408</f>
        <v>8.6684432729596181E-2</v>
      </c>
      <c r="G408" s="99">
        <f>Calc!AN408</f>
        <v>0.32098963887641691</v>
      </c>
      <c r="H408" s="5">
        <f>Calc!AO408</f>
        <v>8.3885621350943118E-4</v>
      </c>
      <c r="I408" s="8">
        <f>Calc!AH408</f>
        <v>13.106239858147376</v>
      </c>
      <c r="J408" s="8">
        <f>Calc!AI408</f>
        <v>4.5616679466850447E-2</v>
      </c>
      <c r="K408" s="77">
        <f>Calc!AJ408</f>
        <v>402.33317698466766</v>
      </c>
      <c r="L408" s="77">
        <f>Calc!AK408</f>
        <v>0.78151346187165549</v>
      </c>
      <c r="M408" s="99">
        <f>Calc!AP408</f>
        <v>28.026800000000001</v>
      </c>
      <c r="N408" s="99">
        <f>Calc!AQ408</f>
        <v>7.51E-2</v>
      </c>
      <c r="O408" s="99">
        <f>Calc!AW408</f>
        <v>26.627099999999999</v>
      </c>
      <c r="P408" s="99">
        <f>Calc!AX408</f>
        <v>0.70668199210000004</v>
      </c>
      <c r="Q408" s="77">
        <f>Calc!BB408</f>
        <v>433.77966313529413</v>
      </c>
      <c r="R408" s="77">
        <f>Calc!BC408</f>
        <v>1.2085504609778361</v>
      </c>
      <c r="S408" s="1" t="str">
        <f>Input!E408</f>
        <v>Base</v>
      </c>
    </row>
    <row r="409" spans="1:19" s="157" customFormat="1" x14ac:dyDescent="0.2">
      <c r="A409" s="157">
        <f>Input!A409</f>
        <v>8307</v>
      </c>
      <c r="B409" s="157" t="str">
        <f>Input!B409</f>
        <v>Hu1-13</v>
      </c>
      <c r="C409" s="158">
        <f>Calc!O409*1000</f>
        <v>13716.817012095478</v>
      </c>
      <c r="D409" s="158">
        <f>Calc!P409*1000</f>
        <v>0.88990710144115626</v>
      </c>
      <c r="E409" s="158">
        <f>Calc!X409</f>
        <v>0.92724929918097032</v>
      </c>
      <c r="F409" s="158">
        <f>Calc!Y409</f>
        <v>2.7877524600984738E-3</v>
      </c>
      <c r="G409" s="158">
        <f>Calc!AN409</f>
        <v>0.99540218038921346</v>
      </c>
      <c r="H409" s="158">
        <f>Calc!AO409</f>
        <v>2.5792748314770369E-3</v>
      </c>
      <c r="I409" s="159">
        <f>Calc!AH409</f>
        <v>44994.27011893742</v>
      </c>
      <c r="J409" s="159">
        <f>Calc!AI409</f>
        <v>178.55949622116319</v>
      </c>
      <c r="K409" s="160">
        <f>Calc!AJ409</f>
        <v>-0.32305162105161767</v>
      </c>
      <c r="L409" s="160">
        <f>Calc!AK409</f>
        <v>0.85813501943143544</v>
      </c>
      <c r="M409" s="158">
        <f>Calc!AP409</f>
        <v>599.14549999999997</v>
      </c>
      <c r="N409" s="158" t="e">
        <f>Calc!AQ409</f>
        <v>#VALUE!</v>
      </c>
      <c r="O409" s="158">
        <f>Calc!AW409</f>
        <v>599.14359999999999</v>
      </c>
      <c r="P409" s="158">
        <f>Calc!AX409</f>
        <v>165.5240539559</v>
      </c>
      <c r="Q409" s="160">
        <f>Calc!BB409</f>
        <v>-1.756663736133081</v>
      </c>
      <c r="R409" s="160">
        <f>Calc!BC409</f>
        <v>4.7381098220891165</v>
      </c>
      <c r="S409" s="157">
        <f>Input!E409</f>
        <v>0</v>
      </c>
    </row>
    <row r="410" spans="1:19" x14ac:dyDescent="0.2">
      <c r="A410" s="1">
        <f>Input!A410</f>
        <v>8565</v>
      </c>
      <c r="B410" s="1" t="str">
        <f>Input!B410</f>
        <v>EH17-001S Top</v>
      </c>
      <c r="C410" s="99">
        <f>Calc!O410*1000</f>
        <v>586.54581878305908</v>
      </c>
      <c r="D410" s="99">
        <f>Calc!P410*1000</f>
        <v>3.2488884655572217E-2</v>
      </c>
      <c r="E410" s="99">
        <f>Calc!X410</f>
        <v>13.133223471920582</v>
      </c>
      <c r="F410" s="99">
        <f>Calc!Y410</f>
        <v>3.6998132318726389E-2</v>
      </c>
      <c r="G410" s="99">
        <f>Calc!AN410</f>
        <v>0.27508246172089457</v>
      </c>
      <c r="H410" s="5">
        <f>Calc!AO410</f>
        <v>9.7976339148738247E-4</v>
      </c>
      <c r="I410" s="8">
        <f>Calc!AH410</f>
        <v>37.347121034401205</v>
      </c>
      <c r="J410" s="8">
        <f>Calc!AI410</f>
        <v>0.16958625937056948</v>
      </c>
      <c r="K410" s="77">
        <f>Calc!AJ410</f>
        <v>301.85013164275796</v>
      </c>
      <c r="L410" s="77">
        <f>Calc!AK410</f>
        <v>0.89065997849908152</v>
      </c>
      <c r="M410" s="99">
        <f>Calc!AP410</f>
        <v>25.680399999999999</v>
      </c>
      <c r="N410" s="99">
        <f>Calc!AQ410</f>
        <v>0.11020000000000001</v>
      </c>
      <c r="O410" s="99">
        <f>Calc!AW410</f>
        <v>25.226299999999998</v>
      </c>
      <c r="P410" s="99">
        <f>Calc!AX410</f>
        <v>0.23254621040000001</v>
      </c>
      <c r="Q410" s="77">
        <f>Calc!BB410</f>
        <v>324.15692438185567</v>
      </c>
      <c r="R410" s="77">
        <f>Calc!BC410</f>
        <v>0.97992064467836082</v>
      </c>
      <c r="S410" s="1" t="str">
        <f>Input!E410</f>
        <v>Top</v>
      </c>
    </row>
    <row r="411" spans="1:19" s="157" customFormat="1" x14ac:dyDescent="0.2">
      <c r="A411" s="157">
        <f>Input!A411</f>
        <v>8307</v>
      </c>
      <c r="B411" s="157" t="str">
        <f>Input!B411</f>
        <v>Hu1-13</v>
      </c>
      <c r="C411" s="158">
        <f>Calc!O411*1000</f>
        <v>13715.360499563094</v>
      </c>
      <c r="D411" s="158">
        <f>Calc!P411*1000</f>
        <v>0.89586413919664909</v>
      </c>
      <c r="E411" s="158">
        <f>Calc!X411</f>
        <v>0.93132480883069357</v>
      </c>
      <c r="F411" s="158">
        <f>Calc!Y411</f>
        <v>2.7560241666272573E-3</v>
      </c>
      <c r="G411" s="158">
        <f>Calc!AN411</f>
        <v>0.99431715939010146</v>
      </c>
      <c r="H411" s="158">
        <f>Calc!AO411</f>
        <v>2.867282899944713E-3</v>
      </c>
      <c r="I411" s="159">
        <f>Calc!AH411</f>
        <v>44743.791428686214</v>
      </c>
      <c r="J411" s="159">
        <f>Calc!AI411</f>
        <v>184.85444866050605</v>
      </c>
      <c r="K411" s="160">
        <f>Calc!AJ411</f>
        <v>-1.1795671433171284</v>
      </c>
      <c r="L411" s="160">
        <f>Calc!AK411</f>
        <v>0.89557513078656392</v>
      </c>
      <c r="M411" s="158">
        <f>Calc!AP411</f>
        <v>602.54139999999995</v>
      </c>
      <c r="N411" s="158" t="e">
        <f>Calc!AQ411</f>
        <v>#VALUE!</v>
      </c>
      <c r="O411" s="158">
        <f>Calc!AW411</f>
        <v>602.53949999999998</v>
      </c>
      <c r="P411" s="158">
        <f>Calc!AX411</f>
        <v>211.14171707520001</v>
      </c>
      <c r="Q411" s="160">
        <f>Calc!BB411</f>
        <v>-6.4760122818563701</v>
      </c>
      <c r="R411" s="160">
        <f>Calc!BC411</f>
        <v>6.2538179685365343</v>
      </c>
      <c r="S411" s="157">
        <f>Input!E411</f>
        <v>0</v>
      </c>
    </row>
    <row r="413" spans="1:19" s="157" customFormat="1" x14ac:dyDescent="0.2">
      <c r="A413" s="157">
        <f>Input!A413</f>
        <v>8307</v>
      </c>
      <c r="B413" s="157" t="str">
        <f>Input!B413</f>
        <v>Hu1-13</v>
      </c>
      <c r="C413" s="158">
        <f>Calc!O413*1000</f>
        <v>13713.975924860828</v>
      </c>
      <c r="D413" s="158">
        <f>Calc!P413*1000</f>
        <v>0.88976892887395842</v>
      </c>
      <c r="E413" s="158">
        <f>Calc!X413</f>
        <v>0.92580003156232549</v>
      </c>
      <c r="F413" s="158">
        <f>Calc!Y413</f>
        <v>2.8755177571121492E-3</v>
      </c>
      <c r="G413" s="158">
        <f>Calc!AN413</f>
        <v>0.99928826726915243</v>
      </c>
      <c r="H413" s="158">
        <f>Calc!AO413</f>
        <v>3.0754769021069561E-3</v>
      </c>
      <c r="I413" s="159">
        <f>Calc!AH413</f>
        <v>45231.268967484277</v>
      </c>
      <c r="J413" s="159">
        <f>Calc!AI413</f>
        <v>197.75402542552428</v>
      </c>
      <c r="K413" s="160">
        <f>Calc!AJ413</f>
        <v>-1.0703092440409456</v>
      </c>
      <c r="L413" s="160">
        <f>Calc!AK413</f>
        <v>0.90927249284603828</v>
      </c>
      <c r="M413" s="158" t="str">
        <f>Calc!AP413</f>
        <v>Out of range</v>
      </c>
      <c r="N413" s="158" t="e">
        <f>Calc!AQ413</f>
        <v>#VALUE!</v>
      </c>
      <c r="O413" s="158" t="str">
        <f>Calc!AW413</f>
        <v>Out of range</v>
      </c>
      <c r="P413" s="158">
        <f>Calc!AX413</f>
        <v>333.70514274049998</v>
      </c>
      <c r="Q413" s="160" t="e">
        <f>Calc!BB413</f>
        <v>#VALUE!</v>
      </c>
      <c r="R413" s="160" t="e">
        <f>Calc!BC413</f>
        <v>#VALUE!</v>
      </c>
      <c r="S413" s="157">
        <f>Input!E413</f>
        <v>0</v>
      </c>
    </row>
    <row r="414" spans="1:19" x14ac:dyDescent="0.2">
      <c r="A414" s="1">
        <f>Input!A414</f>
        <v>8604</v>
      </c>
      <c r="B414" s="1" t="str">
        <f>Input!B414</f>
        <v>AJ1 17-14mm</v>
      </c>
      <c r="C414" s="99">
        <f>Calc!O414*1000</f>
        <v>539.02094589600927</v>
      </c>
      <c r="D414" s="99">
        <f>Calc!P414*1000</f>
        <v>3.043540202386856E-2</v>
      </c>
      <c r="E414" s="99">
        <f>Calc!X414</f>
        <v>11.478461594006331</v>
      </c>
      <c r="F414" s="99">
        <f>Calc!Y414</f>
        <v>2.0334966924708275E-2</v>
      </c>
      <c r="G414" s="99">
        <f>Calc!AN414</f>
        <v>1.7444381144039656</v>
      </c>
      <c r="H414" s="5">
        <f>Calc!AO414</f>
        <v>3.2308363770784574E-3</v>
      </c>
      <c r="I414" s="8">
        <f>Calc!AH414</f>
        <v>249.96592801151098</v>
      </c>
      <c r="J414" s="8">
        <f>Calc!AI414</f>
        <v>0.6404929094935824</v>
      </c>
      <c r="K414" s="77">
        <f>Calc!AJ414</f>
        <v>685.42202060781585</v>
      </c>
      <c r="L414" s="77">
        <f>Calc!AK414</f>
        <v>0.8159383721166259</v>
      </c>
      <c r="M414" s="99">
        <f>Calc!AP414</f>
        <v>279.11509999999998</v>
      </c>
      <c r="N414" s="99">
        <f>Calc!AQ414</f>
        <v>1.8082</v>
      </c>
      <c r="O414" s="99">
        <f>Calc!AW414</f>
        <v>278.88729999999998</v>
      </c>
      <c r="P414" s="99">
        <f>Calc!AX414</f>
        <v>1.8571267048</v>
      </c>
      <c r="Q414" s="77">
        <f>Calc!BB414</f>
        <v>1507.5693231143471</v>
      </c>
      <c r="R414" s="77">
        <f>Calc!BC414</f>
        <v>8.1138840270013226</v>
      </c>
      <c r="S414" s="1">
        <f>Input!E414</f>
        <v>15.5</v>
      </c>
    </row>
    <row r="415" spans="1:19" s="157" customFormat="1" x14ac:dyDescent="0.2">
      <c r="A415" s="157">
        <f>Input!A415</f>
        <v>8307</v>
      </c>
      <c r="B415" s="157" t="str">
        <f>Input!B415</f>
        <v>Hu1-13</v>
      </c>
      <c r="C415" s="158">
        <f>Calc!O415*1000</f>
        <v>13714.65965061414</v>
      </c>
      <c r="D415" s="158">
        <f>Calc!P415*1000</f>
        <v>0.97618903456081707</v>
      </c>
      <c r="E415" s="158">
        <f>Calc!X415</f>
        <v>0.91736885063833917</v>
      </c>
      <c r="F415" s="158">
        <f>Calc!Y415</f>
        <v>3.0116632871064093E-3</v>
      </c>
      <c r="G415" s="158">
        <f>Calc!AN415</f>
        <v>0.99795743587024788</v>
      </c>
      <c r="H415" s="158">
        <f>Calc!AO415</f>
        <v>3.0729676452535106E-3</v>
      </c>
      <c r="I415" s="159">
        <f>Calc!AH415</f>
        <v>45588.453058295549</v>
      </c>
      <c r="J415" s="159">
        <f>Calc!AI415</f>
        <v>205.17046657686836</v>
      </c>
      <c r="K415" s="160">
        <f>Calc!AJ415</f>
        <v>-3.2617035331750088E-2</v>
      </c>
      <c r="L415" s="160">
        <f>Calc!AK415</f>
        <v>0.83369954726265161</v>
      </c>
      <c r="M415" s="158">
        <f>Calc!AP415</f>
        <v>678.8356</v>
      </c>
      <c r="N415" s="158" t="e">
        <f>Calc!AQ415</f>
        <v>#VALUE!</v>
      </c>
      <c r="O415" s="158">
        <f>Calc!AW415</f>
        <v>678.8338</v>
      </c>
      <c r="P415" s="158">
        <f>Calc!AX415</f>
        <v>300.34728093519999</v>
      </c>
      <c r="Q415" s="160">
        <f>Calc!BB415</f>
        <v>-0.22216551719390806</v>
      </c>
      <c r="R415" s="160">
        <f>Calc!BC415</f>
        <v>5.6817366873329389</v>
      </c>
      <c r="S415" s="157">
        <f>Input!E415</f>
        <v>0</v>
      </c>
    </row>
    <row r="416" spans="1:19" x14ac:dyDescent="0.2">
      <c r="A416" s="1">
        <f>Input!A416</f>
        <v>8605</v>
      </c>
      <c r="B416" s="1" t="str">
        <f>Input!B416</f>
        <v>AJ1 18-20mm</v>
      </c>
      <c r="C416" s="99">
        <f>Calc!O416*1000</f>
        <v>466.36249631686195</v>
      </c>
      <c r="D416" s="99">
        <f>Calc!P416*1000</f>
        <v>0.21075223001724119</v>
      </c>
      <c r="E416" s="99">
        <f>Calc!X416</f>
        <v>1.7561615887642912</v>
      </c>
      <c r="F416" s="99">
        <f>Calc!Y416</f>
        <v>4.3513478771745181E-3</v>
      </c>
      <c r="G416" s="99">
        <f>Calc!AN416</f>
        <v>1.7846194196291962</v>
      </c>
      <c r="H416" s="5">
        <f>Calc!AO416</f>
        <v>4.9573853324256711E-3</v>
      </c>
      <c r="I416" s="8">
        <f>Calc!AH416</f>
        <v>1443.1271296055902</v>
      </c>
      <c r="J416" s="8">
        <f>Calc!AI416</f>
        <v>5.3320504938159816</v>
      </c>
      <c r="K416" s="77">
        <f>Calc!AJ416</f>
        <v>697.12541520526861</v>
      </c>
      <c r="L416" s="77">
        <f>Calc!AK416</f>
        <v>1.7939421783301726</v>
      </c>
      <c r="M416" s="99">
        <f>Calc!AP416</f>
        <v>294.47519999999997</v>
      </c>
      <c r="N416" s="99">
        <f>Calc!AQ416</f>
        <v>3.0211999999999999</v>
      </c>
      <c r="O416" s="99">
        <f>Calc!AW416</f>
        <v>294.43639999999999</v>
      </c>
      <c r="P416" s="99">
        <f>Calc!AX416</f>
        <v>3.3720918766999999</v>
      </c>
      <c r="Q416" s="77">
        <f>Calc!BB416</f>
        <v>1602.1967376759533</v>
      </c>
      <c r="R416" s="77">
        <f>Calc!BC416</f>
        <v>15.816639549098745</v>
      </c>
      <c r="S416" s="1">
        <f>Input!E416</f>
        <v>19</v>
      </c>
    </row>
    <row r="417" spans="1:19" s="157" customFormat="1" x14ac:dyDescent="0.2">
      <c r="A417" s="157">
        <f>Input!A417</f>
        <v>8307</v>
      </c>
      <c r="B417" s="157" t="str">
        <f>Input!B417</f>
        <v>Hu1-13</v>
      </c>
      <c r="C417" s="158">
        <f>Calc!O417*1000</f>
        <v>13713.944885017485</v>
      </c>
      <c r="D417" s="158">
        <f>Calc!P417*1000</f>
        <v>1.0822386569932416</v>
      </c>
      <c r="E417" s="158">
        <f>Calc!X417</f>
        <v>0.90973353784570432</v>
      </c>
      <c r="F417" s="158">
        <f>Calc!Y417</f>
        <v>2.5218267018343389E-3</v>
      </c>
      <c r="G417" s="158">
        <f>Calc!AN417</f>
        <v>0.99513772925264277</v>
      </c>
      <c r="H417" s="158">
        <f>Calc!AO417</f>
        <v>2.552803519374737E-3</v>
      </c>
      <c r="I417" s="159">
        <f>Calc!AH417</f>
        <v>45838.793548122834</v>
      </c>
      <c r="J417" s="159">
        <f>Calc!AI417</f>
        <v>173.09032320941162</v>
      </c>
      <c r="K417" s="160">
        <f>Calc!AJ417</f>
        <v>5.392572760576364E-2</v>
      </c>
      <c r="L417" s="160">
        <f>Calc!AK417</f>
        <v>0.7533200180128935</v>
      </c>
      <c r="M417" s="158">
        <f>Calc!AP417</f>
        <v>579.92219999999998</v>
      </c>
      <c r="N417" s="158" t="e">
        <f>Calc!AQ417</f>
        <v>#VALUE!</v>
      </c>
      <c r="O417" s="158">
        <f>Calc!AW417</f>
        <v>579.92039999999997</v>
      </c>
      <c r="P417" s="158">
        <f>Calc!AX417</f>
        <v>175.7176321407</v>
      </c>
      <c r="Q417" s="160">
        <f>Calc!BB417</f>
        <v>0.27772647087920377</v>
      </c>
      <c r="R417" s="160">
        <f>Calc!BC417</f>
        <v>3.8821743982525296</v>
      </c>
      <c r="S417" s="157">
        <f>Input!E417</f>
        <v>0</v>
      </c>
    </row>
    <row r="418" spans="1:19" x14ac:dyDescent="0.2">
      <c r="A418" s="1">
        <f>Input!A418</f>
        <v>8563</v>
      </c>
      <c r="B418" s="1" t="str">
        <f>Input!B418</f>
        <v>SLO1-732</v>
      </c>
      <c r="C418" s="99">
        <f>Calc!O418*1000</f>
        <v>5818.3785547525085</v>
      </c>
      <c r="D418" s="99">
        <f>Calc!P418*1000</f>
        <v>0.40465616601511478</v>
      </c>
      <c r="E418" s="99">
        <f>Calc!X418</f>
        <v>0.77467023960091941</v>
      </c>
      <c r="F418" s="99">
        <f>Calc!Y418</f>
        <v>2.0953482885810409E-3</v>
      </c>
      <c r="G418" s="99">
        <f>Calc!AN418</f>
        <v>0.50734337841163879</v>
      </c>
      <c r="H418" s="5">
        <f>Calc!AO418</f>
        <v>1.2361172248314728E-3</v>
      </c>
      <c r="I418" s="8">
        <f>Calc!AH418</f>
        <v>11589.69809587403</v>
      </c>
      <c r="J418" s="8">
        <f>Calc!AI418</f>
        <v>42.183221893988936</v>
      </c>
      <c r="K418" s="77">
        <f>Calc!AJ418</f>
        <v>-210.36858361820876</v>
      </c>
      <c r="L418" s="77">
        <f>Calc!AK418</f>
        <v>0.57359517779088731</v>
      </c>
      <c r="M418" s="99">
        <f>Calc!AP418</f>
        <v>121.1771</v>
      </c>
      <c r="N418" s="99">
        <f>Calc!AQ418</f>
        <v>0.65510000000000002</v>
      </c>
      <c r="O418" s="99">
        <f>Calc!AW418</f>
        <v>121.1721</v>
      </c>
      <c r="P418" s="99">
        <f>Calc!AX418</f>
        <v>0.66505862869999999</v>
      </c>
      <c r="Q418" s="77">
        <f>Calc!BB418</f>
        <v>-296.28737906248602</v>
      </c>
      <c r="R418" s="77">
        <f>Calc!BC418</f>
        <v>0.98122400138244203</v>
      </c>
      <c r="S418" s="1">
        <f>Input!E418</f>
        <v>732</v>
      </c>
    </row>
    <row r="419" spans="1:19" s="157" customFormat="1" x14ac:dyDescent="0.2">
      <c r="A419" s="157">
        <f>Input!A419</f>
        <v>8307</v>
      </c>
      <c r="B419" s="157" t="str">
        <f>Input!B419</f>
        <v>Hu1-13</v>
      </c>
      <c r="C419" s="158">
        <f>Calc!O419*1000</f>
        <v>13715.570342759151</v>
      </c>
      <c r="D419" s="158">
        <f>Calc!P419*1000</f>
        <v>0.97213557281041851</v>
      </c>
      <c r="E419" s="158">
        <f>Calc!X419</f>
        <v>0.90103303993287531</v>
      </c>
      <c r="F419" s="158">
        <f>Calc!Y419</f>
        <v>3.4662603958663745E-3</v>
      </c>
      <c r="G419" s="158">
        <f>Calc!AN419</f>
        <v>0.99559624404223057</v>
      </c>
      <c r="H419" s="158">
        <f>Calc!AO419</f>
        <v>3.2745842904622112E-3</v>
      </c>
      <c r="I419" s="159">
        <f>Calc!AH419</f>
        <v>46308.231664753541</v>
      </c>
      <c r="J419" s="159">
        <f>Calc!AI419</f>
        <v>234.35918528402453</v>
      </c>
      <c r="K419" s="160">
        <f>Calc!AJ419</f>
        <v>-0.57175130867404</v>
      </c>
      <c r="L419" s="160">
        <f>Calc!AK419</f>
        <v>0.81262435024608048</v>
      </c>
      <c r="M419" s="158">
        <f>Calc!AP419</f>
        <v>614.62710000000004</v>
      </c>
      <c r="N419" s="158" t="e">
        <f>Calc!AQ419</f>
        <v>#VALUE!</v>
      </c>
      <c r="O419" s="158">
        <f>Calc!AW419</f>
        <v>614.62530000000004</v>
      </c>
      <c r="P419" s="158">
        <f>Calc!AX419</f>
        <v>246.62028015609999</v>
      </c>
      <c r="Q419" s="160">
        <f>Calc!BB419</f>
        <v>-3.2480808953730853</v>
      </c>
      <c r="R419" s="160">
        <f>Calc!BC419</f>
        <v>5.1417293439608294</v>
      </c>
      <c r="S419" s="157">
        <f>Input!E419</f>
        <v>0</v>
      </c>
    </row>
    <row r="420" spans="1:19" x14ac:dyDescent="0.2">
      <c r="A420" s="1">
        <f>Input!A420</f>
        <v>8608</v>
      </c>
      <c r="B420" s="1" t="str">
        <f>Input!B420</f>
        <v>AJ10 untere Lage</v>
      </c>
      <c r="C420" s="99">
        <f>Calc!O420*1000</f>
        <v>1100.9119578946472</v>
      </c>
      <c r="D420" s="99">
        <f>Calc!P420*1000</f>
        <v>6.8559061300575E-2</v>
      </c>
      <c r="E420" s="99">
        <f>Calc!X420</f>
        <v>51.23176689973635</v>
      </c>
      <c r="F420" s="99">
        <f>Calc!Y420</f>
        <v>0.12321508786088119</v>
      </c>
      <c r="G420" s="99">
        <f>Calc!AN420</f>
        <v>0.11233263612092091</v>
      </c>
      <c r="H420" s="5">
        <f>Calc!AO420</f>
        <v>3.7536258258862254E-4</v>
      </c>
      <c r="I420" s="8">
        <f>Calc!AH420</f>
        <v>7.3479224881021734</v>
      </c>
      <c r="J420" s="8">
        <f>Calc!AI420</f>
        <v>3.0248287371416618E-2</v>
      </c>
      <c r="K420" s="77">
        <f>Calc!AJ420</f>
        <v>1281.993870064734</v>
      </c>
      <c r="L420" s="77">
        <f>Calc!AK420</f>
        <v>0.96707770825641604</v>
      </c>
      <c r="M420" s="99">
        <f>Calc!AP420</f>
        <v>5.4877000000000002</v>
      </c>
      <c r="N420" s="99">
        <f>Calc!AQ420</f>
        <v>1.9300000000000001E-2</v>
      </c>
      <c r="O420" s="99">
        <f>Calc!AW420</f>
        <v>4.9443000000000001</v>
      </c>
      <c r="P420" s="99">
        <f>Calc!AX420</f>
        <v>0.27762487159999999</v>
      </c>
      <c r="Q420" s="77">
        <f>Calc!BB420</f>
        <v>1300.034304292024</v>
      </c>
      <c r="R420" s="77">
        <f>Calc!BC420</f>
        <v>1.4150250940941114</v>
      </c>
      <c r="S420" s="1">
        <f>Input!E420</f>
        <v>0</v>
      </c>
    </row>
    <row r="421" spans="1:19" s="157" customFormat="1" x14ac:dyDescent="0.2">
      <c r="A421" s="157">
        <f>Input!A421</f>
        <v>8307</v>
      </c>
      <c r="B421" s="157" t="str">
        <f>Input!B421</f>
        <v>Hu1-13</v>
      </c>
      <c r="C421" s="158">
        <f>Calc!O421*1000</f>
        <v>13714.862743124502</v>
      </c>
      <c r="D421" s="158">
        <f>Calc!P421*1000</f>
        <v>0.72767032345695082</v>
      </c>
      <c r="E421" s="158">
        <f>Calc!X421</f>
        <v>0.88093459207170188</v>
      </c>
      <c r="F421" s="158">
        <f>Calc!Y421</f>
        <v>2.6246900986372952E-3</v>
      </c>
      <c r="G421" s="158">
        <f>Calc!AN421</f>
        <v>0.99679013671922334</v>
      </c>
      <c r="H421" s="158">
        <f>Calc!AO421</f>
        <v>2.733176007290818E-3</v>
      </c>
      <c r="I421" s="159">
        <f>Calc!AH421</f>
        <v>47419.102066471998</v>
      </c>
      <c r="J421" s="159">
        <f>Calc!AI421</f>
        <v>191.98984515229728</v>
      </c>
      <c r="K421" s="160">
        <f>Calc!AJ421</f>
        <v>-0.7877396463805697</v>
      </c>
      <c r="L421" s="160">
        <f>Calc!AK421</f>
        <v>0.63292249757310526</v>
      </c>
      <c r="M421" s="158">
        <f>Calc!AP421</f>
        <v>673.9982</v>
      </c>
      <c r="N421" s="158" t="e">
        <f>Calc!AQ421</f>
        <v>#VALUE!</v>
      </c>
      <c r="O421" s="158">
        <f>Calc!AW421</f>
        <v>673.99649999999997</v>
      </c>
      <c r="P421" s="158">
        <f>Calc!AX421</f>
        <v>310.29330830970002</v>
      </c>
      <c r="Q421" s="160">
        <f>Calc!BB421</f>
        <v>-5.2927008129624777</v>
      </c>
      <c r="R421" s="160">
        <f>Calc!BC421</f>
        <v>6.2951018806200514</v>
      </c>
      <c r="S421" s="157">
        <f>Input!E421</f>
        <v>0</v>
      </c>
    </row>
    <row r="422" spans="1:19" x14ac:dyDescent="0.2">
      <c r="A422" s="1">
        <f>Input!A422</f>
        <v>8603</v>
      </c>
      <c r="B422" s="1" t="str">
        <f>Input!B422</f>
        <v>AJ1 8-4mm</v>
      </c>
      <c r="C422" s="99">
        <f>Calc!O422*1000</f>
        <v>1231.9764410153948</v>
      </c>
      <c r="D422" s="99">
        <f>Calc!P422*1000</f>
        <v>0.67186641274888692</v>
      </c>
      <c r="E422" s="99">
        <f>Calc!X422</f>
        <v>8.9320360043124278</v>
      </c>
      <c r="F422" s="99">
        <f>Calc!Y422</f>
        <v>3.4913550076452145E-2</v>
      </c>
      <c r="G422" s="99">
        <f>Calc!AN422</f>
        <v>1.7485671858477998</v>
      </c>
      <c r="H422" s="5">
        <f>Calc!AO422</f>
        <v>5.1667576650343168E-3</v>
      </c>
      <c r="I422" s="8">
        <f>Calc!AH422</f>
        <v>735.07527680687826</v>
      </c>
      <c r="J422" s="8">
        <f>Calc!AI422</f>
        <v>3.5794816639146547</v>
      </c>
      <c r="K422" s="77">
        <f>Calc!AJ422</f>
        <v>714.52643783404164</v>
      </c>
      <c r="L422" s="77">
        <f>Calc!AK422</f>
        <v>1.9662253074002591</v>
      </c>
      <c r="M422" s="99">
        <f>Calc!AP422</f>
        <v>263.25630000000001</v>
      </c>
      <c r="N422" s="99">
        <f>Calc!AQ422</f>
        <v>2.5085999999999999</v>
      </c>
      <c r="O422" s="99">
        <f>Calc!AW422</f>
        <v>263.17869999999999</v>
      </c>
      <c r="P422" s="99">
        <f>Calc!AX422</f>
        <v>2.8036228017</v>
      </c>
      <c r="Q422" s="77">
        <f>Calc!BB422</f>
        <v>1503.3360611850351</v>
      </c>
      <c r="R422" s="77">
        <f>Calc!BC422</f>
        <v>12.610131081853414</v>
      </c>
      <c r="S422" s="1">
        <f>Input!E422</f>
        <v>6</v>
      </c>
    </row>
    <row r="423" spans="1:19" s="157" customFormat="1" x14ac:dyDescent="0.2">
      <c r="A423" s="157">
        <f>Input!A423</f>
        <v>8307</v>
      </c>
      <c r="B423" s="157" t="str">
        <f>Input!B423</f>
        <v>Hu1-13</v>
      </c>
      <c r="C423" s="158">
        <f>Calc!O423*1000</f>
        <v>13714.475828372613</v>
      </c>
      <c r="D423" s="158">
        <f>Calc!P423*1000</f>
        <v>0.6650547653572042</v>
      </c>
      <c r="E423" s="158">
        <f>Calc!X423</f>
        <v>0.8840907651278247</v>
      </c>
      <c r="F423" s="158">
        <f>Calc!Y423</f>
        <v>4.7003022650562451E-3</v>
      </c>
      <c r="G423" s="158">
        <f>Calc!AN423</f>
        <v>0.99813111830351509</v>
      </c>
      <c r="H423" s="158">
        <f>Calc!AO423</f>
        <v>3.2043671491645601E-3</v>
      </c>
      <c r="I423" s="159">
        <f>Calc!AH423</f>
        <v>47312.047929914406</v>
      </c>
      <c r="J423" s="159">
        <f>Calc!AI423</f>
        <v>293.82908090291562</v>
      </c>
      <c r="K423" s="160">
        <f>Calc!AJ423</f>
        <v>-1.3838664405423362</v>
      </c>
      <c r="L423" s="160">
        <f>Calc!AK423</f>
        <v>0.73490440521866673</v>
      </c>
      <c r="M423" s="158" t="str">
        <f>Calc!AP423</f>
        <v>Out of range</v>
      </c>
      <c r="N423" s="158" t="e">
        <f>Calc!AQ423</f>
        <v>#VALUE!</v>
      </c>
      <c r="O423" s="158" t="str">
        <f>Calc!AW423</f>
        <v>Out of range</v>
      </c>
      <c r="P423" s="158">
        <f>Calc!AX423</f>
        <v>349.51535376549998</v>
      </c>
      <c r="Q423" s="160" t="e">
        <f>Calc!BB423</f>
        <v>#VALUE!</v>
      </c>
      <c r="R423" s="160" t="e">
        <f>Calc!BC423</f>
        <v>#VALUE!</v>
      </c>
      <c r="S423" s="157">
        <f>Input!E423</f>
        <v>0</v>
      </c>
    </row>
    <row r="424" spans="1:19" x14ac:dyDescent="0.2">
      <c r="A424" s="1">
        <f>Input!A424</f>
        <v>8606</v>
      </c>
      <c r="B424" s="1" t="str">
        <f>Input!B424</f>
        <v>AJ7</v>
      </c>
      <c r="C424" s="99">
        <f>Calc!O424*1000</f>
        <v>1562.0448422678442</v>
      </c>
      <c r="D424" s="99">
        <f>Calc!P424*1000</f>
        <v>9.4407851697345446E-2</v>
      </c>
      <c r="E424" s="99">
        <f>Calc!X424</f>
        <v>67.265275848223425</v>
      </c>
      <c r="F424" s="99">
        <f>Calc!Y424</f>
        <v>0.23814543510481312</v>
      </c>
      <c r="G424" s="99">
        <f>Calc!AN424</f>
        <v>0.11249883596216639</v>
      </c>
      <c r="H424" s="5">
        <f>Calc!AO424</f>
        <v>3.433358395004634E-4</v>
      </c>
      <c r="I424" s="8">
        <f>Calc!AH424</f>
        <v>7.9634245583114724</v>
      </c>
      <c r="J424" s="8">
        <f>Calc!AI424</f>
        <v>3.7219831697935232E-2</v>
      </c>
      <c r="K424" s="77">
        <f>Calc!AJ424</f>
        <v>1354.3769149415011</v>
      </c>
      <c r="L424" s="77">
        <f>Calc!AK424</f>
        <v>0.7704879035532215</v>
      </c>
      <c r="M424" s="99">
        <f>Calc!AP424</f>
        <v>5.3230000000000004</v>
      </c>
      <c r="N424" s="99">
        <f>Calc!AQ424</f>
        <v>1.7899999999999999E-2</v>
      </c>
      <c r="O424" s="99">
        <f>Calc!AW424</f>
        <v>4.8357999999999999</v>
      </c>
      <c r="P424" s="99">
        <f>Calc!AX424</f>
        <v>0.25124091139999999</v>
      </c>
      <c r="Q424" s="77">
        <f>Calc!BB424</f>
        <v>1373.0148311640128</v>
      </c>
      <c r="R424" s="77">
        <f>Calc!BC424</f>
        <v>1.2492545330032629</v>
      </c>
      <c r="S424" s="1">
        <f>Input!E424</f>
        <v>0</v>
      </c>
    </row>
    <row r="425" spans="1:19" s="157" customFormat="1" x14ac:dyDescent="0.2">
      <c r="A425" s="157">
        <f>Input!A425</f>
        <v>8307</v>
      </c>
      <c r="B425" s="157" t="str">
        <f>Input!B425</f>
        <v>Hu1-13</v>
      </c>
      <c r="C425" s="158">
        <f>Calc!O425*1000</f>
        <v>13716.077460588991</v>
      </c>
      <c r="D425" s="158">
        <f>Calc!P425*1000</f>
        <v>0.59433527847793988</v>
      </c>
      <c r="E425" s="158">
        <f>Calc!X425</f>
        <v>0.86805529922363867</v>
      </c>
      <c r="F425" s="158">
        <f>Calc!Y425</f>
        <v>2.1965122168948882E-3</v>
      </c>
      <c r="G425" s="158">
        <f>Calc!AN425</f>
        <v>0.99702771394500289</v>
      </c>
      <c r="H425" s="158">
        <f>Calc!AO425</f>
        <v>2.6869489515769841E-3</v>
      </c>
      <c r="I425" s="159">
        <f>Calc!AH425</f>
        <v>48138.389775792202</v>
      </c>
      <c r="J425" s="159">
        <f>Calc!AI425</f>
        <v>177.9412927723798</v>
      </c>
      <c r="K425" s="160">
        <f>Calc!AJ425</f>
        <v>-1.7244472983949377</v>
      </c>
      <c r="L425" s="160">
        <f>Calc!AK425</f>
        <v>0.69952499520941402</v>
      </c>
      <c r="M425" s="158">
        <f>Calc!AP425</f>
        <v>831.99130000000002</v>
      </c>
      <c r="N425" s="158" t="e">
        <f>Calc!AQ425</f>
        <v>#VALUE!</v>
      </c>
      <c r="O425" s="158">
        <f>Calc!AW425</f>
        <v>831.9896</v>
      </c>
      <c r="P425" s="158">
        <f>Calc!AX425</f>
        <v>361.37057940310001</v>
      </c>
      <c r="Q425" s="160">
        <f>Calc!BB425</f>
        <v>-18.108089984685279</v>
      </c>
      <c r="R425" s="160">
        <f>Calc!BC425</f>
        <v>19.899893819658441</v>
      </c>
      <c r="S425" s="157">
        <f>Input!E425</f>
        <v>0</v>
      </c>
    </row>
    <row r="426" spans="1:19" x14ac:dyDescent="0.2">
      <c r="A426" s="1">
        <f>Input!A426</f>
        <v>8607</v>
      </c>
      <c r="B426" s="1" t="str">
        <f>Input!B426</f>
        <v>AJ8</v>
      </c>
      <c r="C426" s="99">
        <f>Calc!O426*1000</f>
        <v>1863.325318596389</v>
      </c>
      <c r="D426" s="99">
        <f>Calc!P426*1000</f>
        <v>0.10841065412963538</v>
      </c>
      <c r="E426" s="99">
        <f>Calc!X426</f>
        <v>1.6367594932201135</v>
      </c>
      <c r="F426" s="99">
        <f>Calc!Y426</f>
        <v>4.2213093198079062E-3</v>
      </c>
      <c r="G426" s="99">
        <f>Calc!AN426</f>
        <v>9.9421683734408517E-2</v>
      </c>
      <c r="H426" s="5">
        <f>Calc!AO426</f>
        <v>2.3772650216675244E-4</v>
      </c>
      <c r="I426" s="8">
        <f>Calc!AH426</f>
        <v>344.81589259304388</v>
      </c>
      <c r="J426" s="8">
        <f>Calc!AI426</f>
        <v>1.2125326236120038</v>
      </c>
      <c r="K426" s="77">
        <f>Calc!AJ426</f>
        <v>1380.4753799538792</v>
      </c>
      <c r="L426" s="77">
        <f>Calc!AK426</f>
        <v>0.62849510244259366</v>
      </c>
      <c r="M426" s="99">
        <f>Calc!AP426</f>
        <v>4.6406999999999998</v>
      </c>
      <c r="N426" s="99">
        <f>Calc!AQ426</f>
        <v>1.2200000000000001E-2</v>
      </c>
      <c r="O426" s="99">
        <f>Calc!AW426</f>
        <v>4.6308999999999996</v>
      </c>
      <c r="P426" s="99">
        <f>Calc!AX426</f>
        <v>1.32500204E-2</v>
      </c>
      <c r="Q426" s="77">
        <f>Calc!BB426</f>
        <v>1398.6622313361229</v>
      </c>
      <c r="R426" s="77">
        <f>Calc!BC426</f>
        <v>0.63892564521370021</v>
      </c>
      <c r="S426" s="1">
        <f>Input!E426</f>
        <v>0</v>
      </c>
    </row>
    <row r="427" spans="1:19" s="157" customFormat="1" x14ac:dyDescent="0.2">
      <c r="A427" s="157">
        <f>Input!A427</f>
        <v>8307</v>
      </c>
      <c r="B427" s="157" t="str">
        <f>Input!B427</f>
        <v>Hu1-13</v>
      </c>
      <c r="C427" s="158">
        <f>Calc!O427*1000</f>
        <v>13714.96221710522</v>
      </c>
      <c r="D427" s="158">
        <f>Calc!P427*1000</f>
        <v>0.84662275754956162</v>
      </c>
      <c r="E427" s="158">
        <f>Calc!X427</f>
        <v>0.87914213866455415</v>
      </c>
      <c r="F427" s="158">
        <f>Calc!Y427</f>
        <v>4.3947211602688042E-3</v>
      </c>
      <c r="G427" s="158">
        <f>Calc!AN427</f>
        <v>0.99699704880772289</v>
      </c>
      <c r="H427" s="158">
        <f>Calc!AO427</f>
        <v>3.4035873442005409E-3</v>
      </c>
      <c r="I427" s="159">
        <f>Calc!AH427</f>
        <v>47525.991235974579</v>
      </c>
      <c r="J427" s="159">
        <f>Calc!AI427</f>
        <v>287.67648283946392</v>
      </c>
      <c r="K427" s="160">
        <f>Calc!AJ427</f>
        <v>-1.510957904383603</v>
      </c>
      <c r="L427" s="160">
        <f>Calc!AK427</f>
        <v>0.72275928497444297</v>
      </c>
      <c r="M427" s="158">
        <f>Calc!AP427</f>
        <v>774.16949999999997</v>
      </c>
      <c r="N427" s="158" t="e">
        <f>Calc!AQ427</f>
        <v>#VALUE!</v>
      </c>
      <c r="O427" s="158">
        <f>Calc!AW427</f>
        <v>774.16769999999997</v>
      </c>
      <c r="P427" s="158">
        <f>Calc!AX427</f>
        <v>322.64777816340001</v>
      </c>
      <c r="Q427" s="160">
        <f>Calc!BB427</f>
        <v>-13.474162920944599</v>
      </c>
      <c r="R427" s="160">
        <f>Calc!BC427</f>
        <v>13.874950573853621</v>
      </c>
      <c r="S427" s="157">
        <f>Input!E427</f>
        <v>0</v>
      </c>
    </row>
    <row r="428" spans="1:19" x14ac:dyDescent="0.2">
      <c r="A428" s="1">
        <f>Input!A428</f>
        <v>8562</v>
      </c>
      <c r="B428" s="1" t="str">
        <f>Input!B428</f>
        <v>SLO1-413</v>
      </c>
      <c r="C428" s="99">
        <f>Calc!O428*1000</f>
        <v>5347.2008097010266</v>
      </c>
      <c r="D428" s="99">
        <f>Calc!P428*1000</f>
        <v>0.31496111737810639</v>
      </c>
      <c r="E428" s="99">
        <f>Calc!X428</f>
        <v>0.2056280820696719</v>
      </c>
      <c r="F428" s="99">
        <f>Calc!Y428</f>
        <v>7.602204813070407E-4</v>
      </c>
      <c r="G428" s="99">
        <f>Calc!AN428</f>
        <v>0.50552756217490447</v>
      </c>
      <c r="H428" s="5">
        <f>Calc!AO428</f>
        <v>1.7728498997325443E-3</v>
      </c>
      <c r="I428" s="8">
        <f>Calc!AH428</f>
        <v>40048.344970419777</v>
      </c>
      <c r="J428" s="8">
        <f>Calc!AI428</f>
        <v>204.06344608688784</v>
      </c>
      <c r="K428" s="77">
        <f>Calc!AJ428</f>
        <v>-164.20715752223424</v>
      </c>
      <c r="L428" s="77">
        <f>Calc!AK428</f>
        <v>0.39146587489425211</v>
      </c>
      <c r="M428" s="99">
        <f>Calc!AP428</f>
        <v>106.1666</v>
      </c>
      <c r="N428" s="99">
        <f>Calc!AQ428</f>
        <v>0.6613</v>
      </c>
      <c r="O428" s="99">
        <f>Calc!AW428</f>
        <v>106.1653</v>
      </c>
      <c r="P428" s="99">
        <f>Calc!AX428</f>
        <v>0.62703147309999996</v>
      </c>
      <c r="Q428" s="77">
        <f>Calc!BB428</f>
        <v>-221.66866649470936</v>
      </c>
      <c r="R428" s="77">
        <f>Calc!BC428</f>
        <v>0.65847007695548165</v>
      </c>
      <c r="S428" s="1">
        <f>Input!E428</f>
        <v>413</v>
      </c>
    </row>
    <row r="429" spans="1:19" s="157" customFormat="1" x14ac:dyDescent="0.2">
      <c r="A429" s="157">
        <f>Input!A429</f>
        <v>8307</v>
      </c>
      <c r="B429" s="157" t="str">
        <f>Input!B429</f>
        <v>Hu1-13</v>
      </c>
      <c r="C429" s="158">
        <f>Calc!O429*1000</f>
        <v>13714.96221710522</v>
      </c>
      <c r="D429" s="158">
        <f>Calc!P429*1000</f>
        <v>0.84662275754956162</v>
      </c>
      <c r="E429" s="158">
        <f>Calc!X429</f>
        <v>0.87914213866455415</v>
      </c>
      <c r="F429" s="158">
        <f>Calc!Y429</f>
        <v>4.3947211602688042E-3</v>
      </c>
      <c r="G429" s="158">
        <f>Calc!AN429</f>
        <v>0.99699704880772289</v>
      </c>
      <c r="H429" s="158">
        <f>Calc!AO429</f>
        <v>3.4035873442005409E-3</v>
      </c>
      <c r="I429" s="159">
        <f>Calc!AH429</f>
        <v>47525.991235974579</v>
      </c>
      <c r="J429" s="159">
        <f>Calc!AI429</f>
        <v>287.67648283946392</v>
      </c>
      <c r="K429" s="160">
        <f>Calc!AJ429</f>
        <v>-1.510957904383603</v>
      </c>
      <c r="L429" s="160">
        <f>Calc!AK429</f>
        <v>0.72275928497444297</v>
      </c>
      <c r="M429" s="158">
        <f>Calc!AP429</f>
        <v>774.16949999999997</v>
      </c>
      <c r="N429" s="158" t="e">
        <f>Calc!AQ429</f>
        <v>#VALUE!</v>
      </c>
      <c r="O429" s="158">
        <f>Calc!AW429</f>
        <v>774.16769999999997</v>
      </c>
      <c r="P429" s="158">
        <f>Calc!AX429</f>
        <v>337.85046895340002</v>
      </c>
      <c r="Q429" s="160">
        <f>Calc!BB429</f>
        <v>-13.474162920944599</v>
      </c>
      <c r="R429" s="160">
        <f>Calc!BC429</f>
        <v>14.390157376716829</v>
      </c>
      <c r="S429" s="157">
        <f>Input!E429</f>
        <v>0</v>
      </c>
    </row>
    <row r="431" spans="1:19" s="157" customFormat="1" x14ac:dyDescent="0.2">
      <c r="A431" s="157">
        <f>Input!A431</f>
        <v>8307</v>
      </c>
      <c r="B431" s="157" t="str">
        <f>Input!B431</f>
        <v>Hu1-13</v>
      </c>
      <c r="C431" s="158">
        <f>Calc!O431*1000</f>
        <v>13715.665991049606</v>
      </c>
      <c r="D431" s="158">
        <f>Calc!P431*1000</f>
        <v>3.004499217600451</v>
      </c>
      <c r="E431" s="158">
        <f>Calc!X431</f>
        <v>0.90463863419704493</v>
      </c>
      <c r="F431" s="158">
        <f>Calc!Y431</f>
        <v>9.3151807777169388E-3</v>
      </c>
      <c r="G431" s="158">
        <f>Calc!AN431</f>
        <v>0.99293158137684756</v>
      </c>
      <c r="H431" s="158">
        <f>Calc!AO431</f>
        <v>4.5304745450816062E-3</v>
      </c>
      <c r="I431" s="159">
        <f>Calc!AH431</f>
        <v>46000.535329221209</v>
      </c>
      <c r="J431" s="159">
        <f>Calc!AI431</f>
        <v>517.9941099900584</v>
      </c>
      <c r="K431" s="160">
        <f>Calc!AJ431</f>
        <v>-1.0092702864364922</v>
      </c>
      <c r="L431" s="160">
        <f>Calc!AK431</f>
        <v>3.3726019661452349</v>
      </c>
      <c r="M431" s="158">
        <f>Calc!AP431</f>
        <v>565.23149999999998</v>
      </c>
      <c r="N431" s="158" t="e">
        <f>Calc!AQ431</f>
        <v>#VALUE!</v>
      </c>
      <c r="O431" s="158">
        <f>Calc!AW431</f>
        <v>565.22969999999998</v>
      </c>
      <c r="P431" s="158">
        <f>Calc!AX431</f>
        <v>247.75124680030001</v>
      </c>
      <c r="Q431" s="160">
        <f>Calc!BB431</f>
        <v>-4.9865100792521542</v>
      </c>
      <c r="R431" s="160">
        <f>Calc!BC431</f>
        <v>17.024940870096422</v>
      </c>
      <c r="S431" s="157">
        <f>Input!E431</f>
        <v>0</v>
      </c>
    </row>
    <row r="432" spans="1:19" x14ac:dyDescent="0.2">
      <c r="A432" s="1">
        <f>Input!A432</f>
        <v>8623</v>
      </c>
      <c r="B432" s="1" t="str">
        <f>Input!B432</f>
        <v>FR-18 #14</v>
      </c>
      <c r="C432" s="99">
        <f>Calc!O432*1000</f>
        <v>59.729889952970431</v>
      </c>
      <c r="D432" s="99">
        <f>Calc!P432*1000</f>
        <v>7.3708154470815352E-3</v>
      </c>
      <c r="E432" s="99">
        <f>Calc!X432</f>
        <v>0.52033295556023906</v>
      </c>
      <c r="F432" s="99">
        <f>Calc!Y432</f>
        <v>2.0565288608516753E-3</v>
      </c>
      <c r="G432" s="99">
        <f>Calc!AN432</f>
        <v>2.4824220467880156E-2</v>
      </c>
      <c r="H432" s="5">
        <f>Calc!AO432</f>
        <v>7.1199040429506869E-4</v>
      </c>
      <c r="I432" s="8">
        <f>Calc!AH432</f>
        <v>8.673076789926407</v>
      </c>
      <c r="J432" s="8">
        <f>Calc!AI432</f>
        <v>0.25110339716528329</v>
      </c>
      <c r="K432" s="77">
        <f>Calc!AJ432</f>
        <v>19.314702786099591</v>
      </c>
      <c r="L432" s="77">
        <f>Calc!AK432</f>
        <v>9.9701552546503383</v>
      </c>
      <c r="M432" s="99">
        <f>Calc!AP432</f>
        <v>2.6920999999999999</v>
      </c>
      <c r="N432" s="99">
        <f>Calc!AQ432</f>
        <v>8.2100000000000006E-2</v>
      </c>
      <c r="O432" s="99">
        <f>Calc!AW432</f>
        <v>2.4628000000000001</v>
      </c>
      <c r="P432" s="99">
        <f>Calc!AX432</f>
        <v>0.1496081028</v>
      </c>
      <c r="Q432" s="77">
        <f>Calc!BB432</f>
        <v>19.449613918430146</v>
      </c>
      <c r="R432" s="77">
        <f>Calc!BC432</f>
        <v>10.039799090642905</v>
      </c>
      <c r="S432" s="1">
        <f>Input!E432</f>
        <v>6.5</v>
      </c>
    </row>
    <row r="433" spans="1:19" s="157" customFormat="1" x14ac:dyDescent="0.2">
      <c r="A433" s="157">
        <f>Input!A433</f>
        <v>8307</v>
      </c>
      <c r="B433" s="157" t="str">
        <f>Input!B433</f>
        <v>Hu1-13</v>
      </c>
      <c r="C433" s="158">
        <f>Calc!O433*1000</f>
        <v>13712.835456201607</v>
      </c>
      <c r="D433" s="158">
        <f>Calc!P433*1000</f>
        <v>3.6391285870107453</v>
      </c>
      <c r="E433" s="158">
        <f>Calc!X433</f>
        <v>0.93223575306758666</v>
      </c>
      <c r="F433" s="158">
        <f>Calc!Y433</f>
        <v>1.1228429052066984E-2</v>
      </c>
      <c r="G433" s="158">
        <f>Calc!AN433</f>
        <v>0.99918795145329342</v>
      </c>
      <c r="H433" s="158">
        <f>Calc!AO433</f>
        <v>5.0966196361448522E-3</v>
      </c>
      <c r="I433" s="159">
        <f>Calc!AH433</f>
        <v>44910.768916059162</v>
      </c>
      <c r="J433" s="159">
        <f>Calc!AI433</f>
        <v>587.31938184696469</v>
      </c>
      <c r="K433" s="160">
        <f>Calc!AJ433</f>
        <v>-3.1199750708379437</v>
      </c>
      <c r="L433" s="160">
        <f>Calc!AK433</f>
        <v>2.7377867471869277</v>
      </c>
      <c r="M433" s="158" t="str">
        <f>Calc!AP433</f>
        <v>Out of range</v>
      </c>
      <c r="N433" s="158" t="e">
        <f>Calc!AQ433</f>
        <v>#VALUE!</v>
      </c>
      <c r="O433" s="158" t="str">
        <f>Calc!AW433</f>
        <v>Out of range</v>
      </c>
      <c r="P433" s="158">
        <f>Calc!AX433</f>
        <v>308.15776150829998</v>
      </c>
      <c r="Q433" s="160" t="e">
        <f>Calc!BB433</f>
        <v>#VALUE!</v>
      </c>
      <c r="R433" s="160" t="e">
        <f>Calc!BC433</f>
        <v>#VALUE!</v>
      </c>
      <c r="S433" s="157">
        <f>Input!E433</f>
        <v>0</v>
      </c>
    </row>
    <row r="434" spans="1:19" x14ac:dyDescent="0.2">
      <c r="A434" s="1">
        <f>Input!A434</f>
        <v>8624</v>
      </c>
      <c r="B434" s="1" t="str">
        <f>Input!B434</f>
        <v>FR-18 #15</v>
      </c>
      <c r="C434" s="99">
        <f>Calc!O434*1000</f>
        <v>67.427733021765576</v>
      </c>
      <c r="D434" s="99">
        <f>Calc!P434*1000</f>
        <v>1.1176664386277789E-2</v>
      </c>
      <c r="E434" s="99">
        <f>Calc!X434</f>
        <v>0.17556822808269626</v>
      </c>
      <c r="F434" s="99">
        <f>Calc!Y434</f>
        <v>4.2469371253338849E-4</v>
      </c>
      <c r="G434" s="99">
        <f>Calc!AN434</f>
        <v>5.6043543207211655E-3</v>
      </c>
      <c r="H434" s="5">
        <f>Calc!AO434</f>
        <v>3.8171469058756143E-4</v>
      </c>
      <c r="I434" s="8">
        <f>Calc!AH434</f>
        <v>6.5579018618929847</v>
      </c>
      <c r="J434" s="8">
        <f>Calc!AI434</f>
        <v>0.44694145977565403</v>
      </c>
      <c r="K434" s="77">
        <f>Calc!AJ434</f>
        <v>11.442469143110312</v>
      </c>
      <c r="L434" s="77">
        <f>Calc!AK434</f>
        <v>8.7391222987940687</v>
      </c>
      <c r="M434" s="99">
        <f>Calc!AP434</f>
        <v>0.60670000000000002</v>
      </c>
      <c r="N434" s="99">
        <f>Calc!AQ434</f>
        <v>4.48E-2</v>
      </c>
      <c r="O434" s="99">
        <f>Calc!AW434</f>
        <v>0.53769999999999996</v>
      </c>
      <c r="P434" s="99">
        <f>Calc!AX434</f>
        <v>5.5773066599999997E-2</v>
      </c>
      <c r="Q434" s="77">
        <f>Calc!BB434</f>
        <v>11.459871500590477</v>
      </c>
      <c r="R434" s="77">
        <f>Calc!BC434</f>
        <v>8.7524134391488015</v>
      </c>
      <c r="S434" s="1">
        <f>Input!E434</f>
        <v>24</v>
      </c>
    </row>
    <row r="435" spans="1:19" s="157" customFormat="1" x14ac:dyDescent="0.2">
      <c r="A435" s="157">
        <f>Input!A435</f>
        <v>8307</v>
      </c>
      <c r="B435" s="157" t="str">
        <f>Input!B435</f>
        <v>Hu1-13</v>
      </c>
      <c r="C435" s="158">
        <f>Calc!O435*1000</f>
        <v>13710.897260586273</v>
      </c>
      <c r="D435" s="158">
        <f>Calc!P435*1000</f>
        <v>3.6892005719641925</v>
      </c>
      <c r="E435" s="158">
        <f>Calc!X435</f>
        <v>0.93250063053512311</v>
      </c>
      <c r="F435" s="158">
        <f>Calc!Y435</f>
        <v>1.0276434776054069E-2</v>
      </c>
      <c r="G435" s="158">
        <f>Calc!AN435</f>
        <v>0.9950404608782778</v>
      </c>
      <c r="H435" s="158">
        <f>Calc!AO435</f>
        <v>3.9852310306193791E-3</v>
      </c>
      <c r="I435" s="159">
        <f>Calc!AH435</f>
        <v>44705.326940312203</v>
      </c>
      <c r="J435" s="159">
        <f>Calc!AI435</f>
        <v>524.05503533873082</v>
      </c>
      <c r="K435" s="160">
        <f>Calc!AJ435</f>
        <v>4.0214151743462878</v>
      </c>
      <c r="L435" s="160">
        <f>Calc!AK435</f>
        <v>4.5221882037765955</v>
      </c>
      <c r="M435" s="158">
        <f>Calc!AP435</f>
        <v>497.27190000000002</v>
      </c>
      <c r="N435" s="158" t="e">
        <f>Calc!AQ435</f>
        <v>#VALUE!</v>
      </c>
      <c r="O435" s="158">
        <f>Calc!AW435</f>
        <v>497.27010000000001</v>
      </c>
      <c r="P435" s="158">
        <f>Calc!AX435</f>
        <v>131.55938821780001</v>
      </c>
      <c r="Q435" s="160">
        <f>Calc!BB435</f>
        <v>16.396507547496228</v>
      </c>
      <c r="R435" s="160">
        <f>Calc!BC435</f>
        <v>19.420102713402166</v>
      </c>
      <c r="S435" s="157">
        <f>Input!E435</f>
        <v>0</v>
      </c>
    </row>
    <row r="436" spans="1:19" x14ac:dyDescent="0.2">
      <c r="A436" s="1">
        <f>Input!A436</f>
        <v>8625</v>
      </c>
      <c r="B436" s="1" t="str">
        <f>Input!B436</f>
        <v>FR-18 #16</v>
      </c>
      <c r="C436" s="99">
        <f>Calc!O436*1000</f>
        <v>48.363950606639051</v>
      </c>
      <c r="D436" s="99">
        <f>Calc!P436*1000</f>
        <v>8.2152948896329417E-3</v>
      </c>
      <c r="E436" s="99">
        <f>Calc!X436</f>
        <v>0.19377646109273042</v>
      </c>
      <c r="F436" s="99">
        <f>Calc!Y436</f>
        <v>7.0496501553515183E-4</v>
      </c>
      <c r="G436" s="99">
        <f>Calc!AN436</f>
        <v>1.1243134919528152E-2</v>
      </c>
      <c r="H436" s="5">
        <f>Calc!AO436</f>
        <v>4.8998512482394693E-4</v>
      </c>
      <c r="I436" s="8">
        <f>Calc!AH436</f>
        <v>8.5477176169898001</v>
      </c>
      <c r="J436" s="8">
        <f>Calc!AI436</f>
        <v>0.37380948429811661</v>
      </c>
      <c r="K436" s="77">
        <f>Calc!AJ436</f>
        <v>16.421557232150885</v>
      </c>
      <c r="L436" s="77">
        <f>Calc!AK436</f>
        <v>13.401538930482049</v>
      </c>
      <c r="M436" s="99">
        <f>Calc!AP436</f>
        <v>1.2145999999999999</v>
      </c>
      <c r="N436" s="99">
        <f>Calc!AQ436</f>
        <v>5.67E-2</v>
      </c>
      <c r="O436" s="99">
        <f>Calc!AW436</f>
        <v>1.1089</v>
      </c>
      <c r="P436" s="99">
        <f>Calc!AX436</f>
        <v>7.3060654099999997E-2</v>
      </c>
      <c r="Q436" s="77">
        <f>Calc!BB436</f>
        <v>16.473104507630719</v>
      </c>
      <c r="R436" s="77">
        <f>Calc!BC436</f>
        <v>13.443606797502319</v>
      </c>
      <c r="S436" s="1" t="str">
        <f>Input!E436</f>
        <v>47,50</v>
      </c>
    </row>
    <row r="437" spans="1:19" s="157" customFormat="1" x14ac:dyDescent="0.2">
      <c r="A437" s="157">
        <f>Input!A437</f>
        <v>8307</v>
      </c>
      <c r="B437" s="157" t="str">
        <f>Input!B437</f>
        <v>Hu1-13</v>
      </c>
      <c r="C437" s="158">
        <f>Calc!O437*1000</f>
        <v>13714.053762389143</v>
      </c>
      <c r="D437" s="158">
        <f>Calc!P437*1000</f>
        <v>3.2469849883275668</v>
      </c>
      <c r="E437" s="158">
        <f>Calc!X437</f>
        <v>0.91659322327361825</v>
      </c>
      <c r="F437" s="158">
        <f>Calc!Y437</f>
        <v>8.3660956748221344E-3</v>
      </c>
      <c r="G437" s="158">
        <f>Calc!AN437</f>
        <v>0.99870723578591569</v>
      </c>
      <c r="H437" s="158">
        <f>Calc!AO437</f>
        <v>3.422311947873053E-3</v>
      </c>
      <c r="I437" s="159">
        <f>Calc!AH437</f>
        <v>45659.29424751948</v>
      </c>
      <c r="J437" s="159">
        <f>Calc!AI437</f>
        <v>445.02141974252442</v>
      </c>
      <c r="K437" s="160">
        <f>Calc!AJ437</f>
        <v>1.4164876012257022</v>
      </c>
      <c r="L437" s="160">
        <f>Calc!AK437</f>
        <v>3.1412995704990192</v>
      </c>
      <c r="M437" s="158">
        <f>Calc!AP437</f>
        <v>623.86959999999999</v>
      </c>
      <c r="N437" s="158" t="e">
        <f>Calc!AQ437</f>
        <v>#VALUE!</v>
      </c>
      <c r="O437" s="158">
        <f>Calc!AW437</f>
        <v>623.86779999999999</v>
      </c>
      <c r="P437" s="158">
        <f>Calc!AX437</f>
        <v>287.64325769649997</v>
      </c>
      <c r="Q437" s="160">
        <f>Calc!BB437</f>
        <v>8.2599443505147416</v>
      </c>
      <c r="R437" s="160">
        <f>Calc!BC437</f>
        <v>19.509852839173128</v>
      </c>
      <c r="S437" s="157">
        <f>Input!E437</f>
        <v>0</v>
      </c>
    </row>
    <row r="438" spans="1:19" x14ac:dyDescent="0.2">
      <c r="A438" s="1">
        <f>Input!A438</f>
        <v>8626</v>
      </c>
      <c r="B438" s="1" t="str">
        <f>Input!B438</f>
        <v>FR-18 #17</v>
      </c>
      <c r="C438" s="99">
        <f>Calc!O438*1000</f>
        <v>49.70688337448653</v>
      </c>
      <c r="D438" s="99">
        <f>Calc!P438*1000</f>
        <v>9.1709647473605903E-3</v>
      </c>
      <c r="E438" s="99">
        <f>Calc!X438</f>
        <v>0.18916379226705946</v>
      </c>
      <c r="F438" s="99">
        <f>Calc!Y438</f>
        <v>5.3157427412858815E-4</v>
      </c>
      <c r="G438" s="99">
        <f>Calc!AN438</f>
        <v>1.5459097601135882E-2</v>
      </c>
      <c r="H438" s="5">
        <f>Calc!AO438</f>
        <v>4.6619839238111401E-4</v>
      </c>
      <c r="I438" s="8">
        <f>Calc!AH438</f>
        <v>12.37744088466251</v>
      </c>
      <c r="J438" s="8">
        <f>Calc!AI438</f>
        <v>0.37487529788904361</v>
      </c>
      <c r="K438" s="77">
        <f>Calc!AJ438</f>
        <v>10.047913601131997</v>
      </c>
      <c r="L438" s="77">
        <f>Calc!AK438</f>
        <v>8.0667620883413189</v>
      </c>
      <c r="M438" s="99">
        <f>Calc!AP438</f>
        <v>1.6841999999999999</v>
      </c>
      <c r="N438" s="99">
        <f>Calc!AQ438</f>
        <v>5.21E-2</v>
      </c>
      <c r="O438" s="99">
        <f>Calc!AW438</f>
        <v>1.5831999999999999</v>
      </c>
      <c r="P438" s="99">
        <f>Calc!AX438</f>
        <v>8.5034020200000004E-2</v>
      </c>
      <c r="Q438" s="77">
        <f>Calc!BB438</f>
        <v>10.092974716851648</v>
      </c>
      <c r="R438" s="77">
        <f>Calc!BC438</f>
        <v>8.1029388472635748</v>
      </c>
      <c r="S438" s="1" t="str">
        <f>Input!E438</f>
        <v>75,5</v>
      </c>
    </row>
    <row r="439" spans="1:19" s="157" customFormat="1" x14ac:dyDescent="0.2">
      <c r="A439" s="157">
        <f>Input!A439</f>
        <v>8307</v>
      </c>
      <c r="B439" s="157" t="str">
        <f>Input!B439</f>
        <v>Hu1-13</v>
      </c>
      <c r="C439" s="158">
        <f>Calc!O439*1000</f>
        <v>13712.227342993521</v>
      </c>
      <c r="D439" s="158">
        <f>Calc!P439*1000</f>
        <v>2.6826366818370411</v>
      </c>
      <c r="E439" s="158">
        <f>Calc!X439</f>
        <v>0.9154637931574976</v>
      </c>
      <c r="F439" s="158">
        <f>Calc!Y439</f>
        <v>9.388647994504111E-3</v>
      </c>
      <c r="G439" s="158">
        <f>Calc!AN439</f>
        <v>0.99561992216617234</v>
      </c>
      <c r="H439" s="158">
        <f>Calc!AO439</f>
        <v>4.9962038453977859E-3</v>
      </c>
      <c r="I439" s="159">
        <f>Calc!AH439</f>
        <v>45568.234545333587</v>
      </c>
      <c r="J439" s="159">
        <f>Calc!AI439</f>
        <v>520.20010587998854</v>
      </c>
      <c r="K439" s="160">
        <f>Calc!AJ439</f>
        <v>2.9831661981583046</v>
      </c>
      <c r="L439" s="160">
        <f>Calc!AK439</f>
        <v>3.7891277105552685</v>
      </c>
      <c r="M439" s="158">
        <f>Calc!AP439</f>
        <v>520.17449999999997</v>
      </c>
      <c r="N439" s="158" t="e">
        <f>Calc!AQ439</f>
        <v>#VALUE!</v>
      </c>
      <c r="O439" s="158">
        <f>Calc!AW439</f>
        <v>520.17269999999996</v>
      </c>
      <c r="P439" s="158">
        <f>Calc!AX439</f>
        <v>196.13404515030001</v>
      </c>
      <c r="Q439" s="160">
        <f>Calc!BB439</f>
        <v>12.976620575462873</v>
      </c>
      <c r="R439" s="160">
        <f>Calc!BC439</f>
        <v>17.983822751526311</v>
      </c>
      <c r="S439" s="157">
        <f>Input!E439</f>
        <v>0</v>
      </c>
    </row>
    <row r="440" spans="1:19" x14ac:dyDescent="0.2">
      <c r="A440" s="1">
        <f>Input!A440</f>
        <v>8627</v>
      </c>
      <c r="B440" s="1" t="str">
        <f>Input!B440</f>
        <v>FR-18 #18</v>
      </c>
      <c r="C440" s="99">
        <f>Calc!O440*1000</f>
        <v>39.081249299279662</v>
      </c>
      <c r="D440" s="99">
        <f>Calc!P440*1000</f>
        <v>7.801840128877525E-3</v>
      </c>
      <c r="E440" s="99">
        <f>Calc!X440</f>
        <v>8.3108318571038731E-2</v>
      </c>
      <c r="F440" s="99">
        <f>Calc!Y440</f>
        <v>3.2367424987058107E-4</v>
      </c>
      <c r="G440" s="99">
        <f>Calc!AN440</f>
        <v>1.9498207927101236E-2</v>
      </c>
      <c r="H440" s="5">
        <f>Calc!AO440</f>
        <v>7.305970073558755E-4</v>
      </c>
      <c r="I440" s="8">
        <f>Calc!AH440</f>
        <v>27.917646178130681</v>
      </c>
      <c r="J440" s="8">
        <f>Calc!AI440</f>
        <v>1.0516936264119228</v>
      </c>
      <c r="K440" s="77">
        <f>Calc!AJ440</f>
        <v>17.944147609200158</v>
      </c>
      <c r="L440" s="77">
        <f>Calc!AK440</f>
        <v>15.377192846709386</v>
      </c>
      <c r="M440" s="99">
        <f>Calc!AP440</f>
        <v>2.1118000000000001</v>
      </c>
      <c r="N440" s="99">
        <f>Calc!AQ440</f>
        <v>8.7800000000000003E-2</v>
      </c>
      <c r="O440" s="99">
        <f>Calc!AW440</f>
        <v>2.0558000000000001</v>
      </c>
      <c r="P440" s="99">
        <f>Calc!AX440</f>
        <v>9.6021494799999996E-2</v>
      </c>
      <c r="Q440" s="77">
        <f>Calc!BB440</f>
        <v>18.048712107126349</v>
      </c>
      <c r="R440" s="77">
        <f>Calc!BC440</f>
        <v>15.466799909800573</v>
      </c>
      <c r="S440" s="1" t="str">
        <f>Input!E440</f>
        <v>92,5</v>
      </c>
    </row>
    <row r="441" spans="1:19" s="157" customFormat="1" x14ac:dyDescent="0.2">
      <c r="A441" s="157">
        <f>Input!A441</f>
        <v>8307</v>
      </c>
      <c r="B441" s="157" t="str">
        <f>Input!B441</f>
        <v>Hu1-13</v>
      </c>
      <c r="C441" s="158">
        <f>Calc!O441*1000</f>
        <v>13715.023597477584</v>
      </c>
      <c r="D441" s="158">
        <f>Calc!P441*1000</f>
        <v>3.5204389933343472</v>
      </c>
      <c r="E441" s="158">
        <f>Calc!X441</f>
        <v>0.90094085848746452</v>
      </c>
      <c r="F441" s="158">
        <f>Calc!Y441</f>
        <v>1.0542859814505217E-2</v>
      </c>
      <c r="G441" s="158">
        <f>Calc!AN441</f>
        <v>0.99729318029237957</v>
      </c>
      <c r="H441" s="158">
        <f>Calc!AO441</f>
        <v>4.272364066421756E-3</v>
      </c>
      <c r="I441" s="159">
        <f>Calc!AH441</f>
        <v>46390.058232202988</v>
      </c>
      <c r="J441" s="159">
        <f>Calc!AI441</f>
        <v>577.96972334471775</v>
      </c>
      <c r="K441" s="160">
        <f>Calc!AJ441</f>
        <v>0.78677831636930762</v>
      </c>
      <c r="L441" s="160">
        <f>Calc!AK441</f>
        <v>3.1439498217067321</v>
      </c>
      <c r="M441" s="158">
        <f>Calc!AP441</f>
        <v>607.94209999999998</v>
      </c>
      <c r="N441" s="158" t="e">
        <f>Calc!AQ441</f>
        <v>#VALUE!</v>
      </c>
      <c r="O441" s="158">
        <f>Calc!AW441</f>
        <v>607.94039999999995</v>
      </c>
      <c r="P441" s="158">
        <f>Calc!AX441</f>
        <v>286.3986203517</v>
      </c>
      <c r="Q441" s="160">
        <f>Calc!BB441</f>
        <v>4.3859804841462751</v>
      </c>
      <c r="R441" s="160">
        <f>Calc!BC441</f>
        <v>17.882249093259251</v>
      </c>
      <c r="S441" s="157">
        <f>Input!E441</f>
        <v>0</v>
      </c>
    </row>
    <row r="442" spans="1:19" x14ac:dyDescent="0.2">
      <c r="A442" s="1">
        <f>Input!A442</f>
        <v>8628</v>
      </c>
      <c r="B442" s="1" t="str">
        <f>Input!B442</f>
        <v>FR-18 #19</v>
      </c>
      <c r="C442" s="99">
        <f>Calc!O442*1000</f>
        <v>74.449193282307334</v>
      </c>
      <c r="D442" s="99">
        <f>Calc!P442*1000</f>
        <v>7.8756242438311093E-3</v>
      </c>
      <c r="E442" s="99">
        <f>Calc!X442</f>
        <v>0.13156860350896291</v>
      </c>
      <c r="F442" s="99">
        <f>Calc!Y442</f>
        <v>3.1328827902841826E-4</v>
      </c>
      <c r="G442" s="99">
        <f>Calc!AN442</f>
        <v>5.4588336702027188E-2</v>
      </c>
      <c r="H442" s="5">
        <f>Calc!AO442</f>
        <v>9.8434898547144069E-4</v>
      </c>
      <c r="I442" s="8">
        <f>Calc!AH442</f>
        <v>94.19028214346956</v>
      </c>
      <c r="J442" s="8">
        <f>Calc!AI442</f>
        <v>1.713175553070478</v>
      </c>
      <c r="K442" s="77">
        <f>Calc!AJ442</f>
        <v>11.30318851681289</v>
      </c>
      <c r="L442" s="77">
        <f>Calc!AK442</f>
        <v>6.9924833079871229</v>
      </c>
      <c r="M442" s="99">
        <f>Calc!AP442</f>
        <v>6.0587999999999997</v>
      </c>
      <c r="N442" s="99">
        <f>Calc!AQ442</f>
        <v>0.1196</v>
      </c>
      <c r="O442" s="99">
        <f>Calc!AW442</f>
        <v>6.0118999999999998</v>
      </c>
      <c r="P442" s="99">
        <f>Calc!AX442</f>
        <v>0.11672450619999999</v>
      </c>
      <c r="Q442" s="77">
        <f>Calc!BB442</f>
        <v>11.496886832640303</v>
      </c>
      <c r="R442" s="77">
        <f>Calc!BC442</f>
        <v>7.1123117678166521</v>
      </c>
      <c r="S442" s="1" t="str">
        <f>Input!E442</f>
        <v>138,5</v>
      </c>
    </row>
    <row r="443" spans="1:19" s="157" customFormat="1" x14ac:dyDescent="0.2">
      <c r="A443" s="157">
        <f>Input!A443</f>
        <v>8307</v>
      </c>
      <c r="B443" s="157" t="str">
        <f>Input!B443</f>
        <v>Hu1-13</v>
      </c>
      <c r="C443" s="158">
        <f>Calc!O443*1000</f>
        <v>13715.229369209945</v>
      </c>
      <c r="D443" s="158">
        <f>Calc!P443*1000</f>
        <v>3.4378030469007337</v>
      </c>
      <c r="E443" s="158">
        <f>Calc!X443</f>
        <v>0.90507455000944026</v>
      </c>
      <c r="F443" s="158">
        <f>Calc!Y443</f>
        <v>9.9853707234720812E-3</v>
      </c>
      <c r="G443" s="158">
        <f>Calc!AN443</f>
        <v>0.99855135129244632</v>
      </c>
      <c r="H443" s="158">
        <f>Calc!AO443</f>
        <v>4.2618215767821939E-3</v>
      </c>
      <c r="I443" s="159">
        <f>Calc!AH443</f>
        <v>46237.135210228858</v>
      </c>
      <c r="J443" s="159">
        <f>Calc!AI443</f>
        <v>546.83578853469123</v>
      </c>
      <c r="K443" s="160">
        <f>Calc!AJ443</f>
        <v>-0.99367592901855595</v>
      </c>
      <c r="L443" s="160">
        <f>Calc!AK443</f>
        <v>3.7145848485731845</v>
      </c>
      <c r="M443" s="158" t="str">
        <f>Calc!AP443</f>
        <v>Out of range</v>
      </c>
      <c r="N443" s="158" t="e">
        <f>Calc!AQ443</f>
        <v>#VALUE!</v>
      </c>
      <c r="O443" s="158" t="str">
        <f>Calc!AW443</f>
        <v>Out of range</v>
      </c>
      <c r="P443" s="158">
        <f>Calc!AX443</f>
        <v>306.64437734339998</v>
      </c>
      <c r="Q443" s="160" t="e">
        <f>Calc!BB443</f>
        <v>#VALUE!</v>
      </c>
      <c r="R443" s="160" t="e">
        <f>Calc!BC443</f>
        <v>#VALUE!</v>
      </c>
      <c r="S443" s="157">
        <f>Input!E443</f>
        <v>0</v>
      </c>
    </row>
    <row r="444" spans="1:19" x14ac:dyDescent="0.2">
      <c r="A444" s="1">
        <f>Input!A444</f>
        <v>8629</v>
      </c>
      <c r="B444" s="1" t="str">
        <f>Input!B444</f>
        <v>FR-18 #20</v>
      </c>
      <c r="C444" s="99">
        <f>Calc!O444*1000</f>
        <v>77.748423991623099</v>
      </c>
      <c r="D444" s="99">
        <f>Calc!P444*1000</f>
        <v>1.0406941305185453E-2</v>
      </c>
      <c r="E444" s="99">
        <f>Calc!X444</f>
        <v>7.2549948276366433E-2</v>
      </c>
      <c r="F444" s="99">
        <f>Calc!Y444</f>
        <v>2.2126210511346257E-4</v>
      </c>
      <c r="G444" s="99">
        <f>Calc!AN444</f>
        <v>7.2148198951183212E-2</v>
      </c>
      <c r="H444" s="5">
        <f>Calc!AO444</f>
        <v>8.7485663037657638E-4</v>
      </c>
      <c r="I444" s="8">
        <f>Calc!AH444</f>
        <v>235.85651232579912</v>
      </c>
      <c r="J444" s="8">
        <f>Calc!AI444</f>
        <v>2.9488572938942159</v>
      </c>
      <c r="K444" s="77">
        <f>Calc!AJ444</f>
        <v>22.647704382855459</v>
      </c>
      <c r="L444" s="77">
        <f>Calc!AK444</f>
        <v>8.1904443582882269</v>
      </c>
      <c r="M444" s="99">
        <f>Calc!AP444</f>
        <v>7.9870999999999999</v>
      </c>
      <c r="N444" s="99">
        <f>Calc!AQ444</f>
        <v>0.1197</v>
      </c>
      <c r="O444" s="99">
        <f>Calc!AW444</f>
        <v>7.9626999999999999</v>
      </c>
      <c r="P444" s="99">
        <f>Calc!AX444</f>
        <v>0.1084162003</v>
      </c>
      <c r="Q444" s="77">
        <f>Calc!BB444</f>
        <v>23.163168999196575</v>
      </c>
      <c r="R444" s="77">
        <f>Calc!BC444</f>
        <v>8.3768629146828673</v>
      </c>
      <c r="S444" s="1">
        <f>Input!E444</f>
        <v>154</v>
      </c>
    </row>
    <row r="445" spans="1:19" s="157" customFormat="1" x14ac:dyDescent="0.2">
      <c r="A445" s="157">
        <f>Input!A445</f>
        <v>8307</v>
      </c>
      <c r="B445" s="157" t="str">
        <f>Input!B445</f>
        <v>Hu1-13</v>
      </c>
      <c r="C445" s="158">
        <f>Calc!O445*1000</f>
        <v>13714.294004430696</v>
      </c>
      <c r="D445" s="158">
        <f>Calc!P445*1000</f>
        <v>3.4917381431832704</v>
      </c>
      <c r="E445" s="158">
        <f>Calc!X445</f>
        <v>0.88663809764628942</v>
      </c>
      <c r="F445" s="158">
        <f>Calc!Y445</f>
        <v>9.0734284514108129E-3</v>
      </c>
      <c r="G445" s="158">
        <f>Calc!AN445</f>
        <v>0.99807176161064137</v>
      </c>
      <c r="H445" s="158">
        <f>Calc!AO445</f>
        <v>4.7462257916534604E-3</v>
      </c>
      <c r="I445" s="159">
        <f>Calc!AH445</f>
        <v>47172.688405119858</v>
      </c>
      <c r="J445" s="159">
        <f>Calc!AI445</f>
        <v>532.18212160402209</v>
      </c>
      <c r="K445" s="160">
        <f>Calc!AJ445</f>
        <v>-1.9886868691157966</v>
      </c>
      <c r="L445" s="160">
        <f>Calc!AK445</f>
        <v>3.4256008156416131</v>
      </c>
      <c r="M445" s="158" t="str">
        <f>Calc!AP445</f>
        <v>Out of range</v>
      </c>
      <c r="N445" s="158" t="e">
        <f>Calc!AQ445</f>
        <v>#VALUE!</v>
      </c>
      <c r="O445" s="158" t="str">
        <f>Calc!AW445</f>
        <v>Out of range</v>
      </c>
      <c r="P445" s="158">
        <f>Calc!AX445</f>
        <v>316.2060044136</v>
      </c>
      <c r="Q445" s="160" t="e">
        <f>Calc!BB445</f>
        <v>#VALUE!</v>
      </c>
      <c r="R445" s="160" t="e">
        <f>Calc!BC445</f>
        <v>#VALUE!</v>
      </c>
      <c r="S445" s="157">
        <f>Input!E445</f>
        <v>0</v>
      </c>
    </row>
    <row r="446" spans="1:19" x14ac:dyDescent="0.2">
      <c r="A446" s="1">
        <f>Input!A446</f>
        <v>8630</v>
      </c>
      <c r="B446" s="1" t="str">
        <f>Input!B446</f>
        <v>Fr-18 #21</v>
      </c>
      <c r="C446" s="99">
        <f>Calc!O446*1000</f>
        <v>160.91211040330032</v>
      </c>
      <c r="D446" s="99">
        <f>Calc!P446*1000</f>
        <v>1.7487813463246585E-2</v>
      </c>
      <c r="E446" s="99">
        <f>Calc!X446</f>
        <v>0.16841231707411103</v>
      </c>
      <c r="F446" s="99">
        <f>Calc!Y446</f>
        <v>6.346883604294723E-4</v>
      </c>
      <c r="G446" s="99">
        <f>Calc!AN446</f>
        <v>6.3346240609234383E-2</v>
      </c>
      <c r="H446" s="5">
        <f>Calc!AO446</f>
        <v>6.108891672573604E-4</v>
      </c>
      <c r="I446" s="8">
        <f>Calc!AH446</f>
        <v>184.58622424020911</v>
      </c>
      <c r="J446" s="8">
        <f>Calc!AI446</f>
        <v>1.9110782714362431</v>
      </c>
      <c r="K446" s="77">
        <f>Calc!AJ446</f>
        <v>1.7892483259493996</v>
      </c>
      <c r="L446" s="77">
        <f>Calc!AK446</f>
        <v>2.9617341908038468</v>
      </c>
      <c r="M446" s="99">
        <f>Calc!AP446</f>
        <v>7.1327999999999996</v>
      </c>
      <c r="N446" s="99">
        <f>Calc!AQ446</f>
        <v>7.8600000000000003E-2</v>
      </c>
      <c r="O446" s="99">
        <f>Calc!AW446</f>
        <v>7.1047000000000002</v>
      </c>
      <c r="P446" s="99">
        <f>Calc!AX446</f>
        <v>7.1678048800000005E-2</v>
      </c>
      <c r="Q446" s="77">
        <f>Calc!BB446</f>
        <v>1.8255396019443979</v>
      </c>
      <c r="R446" s="77">
        <f>Calc!BC446</f>
        <v>3.0218069889029504</v>
      </c>
      <c r="S446" s="1" t="str">
        <f>Input!E446</f>
        <v>318,75</v>
      </c>
    </row>
    <row r="447" spans="1:19" s="157" customFormat="1" x14ac:dyDescent="0.2">
      <c r="A447" s="157">
        <f>Input!A447</f>
        <v>8307</v>
      </c>
      <c r="B447" s="157" t="str">
        <f>Input!B447</f>
        <v>Hu1-13</v>
      </c>
      <c r="C447" s="158">
        <f>Calc!O447*1000</f>
        <v>13714.294004430696</v>
      </c>
      <c r="D447" s="158">
        <f>Calc!P447*1000</f>
        <v>3.4917381431832704</v>
      </c>
      <c r="E447" s="158">
        <f>Calc!X447</f>
        <v>0.88663809764628942</v>
      </c>
      <c r="F447" s="158">
        <f>Calc!Y447</f>
        <v>9.0734284514108129E-3</v>
      </c>
      <c r="G447" s="158">
        <f>Calc!AN447</f>
        <v>0.99807176161064137</v>
      </c>
      <c r="H447" s="158">
        <f>Calc!AO447</f>
        <v>4.7462257916534604E-3</v>
      </c>
      <c r="I447" s="159">
        <f>Calc!AH447</f>
        <v>47172.688405119858</v>
      </c>
      <c r="J447" s="159">
        <f>Calc!AI447</f>
        <v>532.18212160402209</v>
      </c>
      <c r="K447" s="160">
        <f>Calc!AJ447</f>
        <v>-1.9886868691157966</v>
      </c>
      <c r="L447" s="160">
        <f>Calc!AK447</f>
        <v>3.4256008156416131</v>
      </c>
      <c r="M447" s="158" t="str">
        <f>Calc!AP447</f>
        <v>Out of range</v>
      </c>
      <c r="N447" s="158" t="e">
        <f>Calc!AQ447</f>
        <v>#VALUE!</v>
      </c>
      <c r="O447" s="158" t="str">
        <f>Calc!AW447</f>
        <v>Out of range</v>
      </c>
      <c r="P447" s="158">
        <f>Calc!AX447</f>
        <v>310.14442272100001</v>
      </c>
      <c r="Q447" s="160" t="e">
        <f>Calc!BB447</f>
        <v>#VALUE!</v>
      </c>
      <c r="R447" s="160" t="e">
        <f>Calc!BC447</f>
        <v>#VALUE!</v>
      </c>
      <c r="S447" s="157">
        <f>Input!E447</f>
        <v>0</v>
      </c>
    </row>
    <row r="449" spans="1:19" s="157" customFormat="1" x14ac:dyDescent="0.2">
      <c r="A449" s="157">
        <f>Input!A449</f>
        <v>8307</v>
      </c>
      <c r="B449" s="157" t="str">
        <f>Input!B449</f>
        <v>Hu1-13</v>
      </c>
      <c r="C449" s="158">
        <f>Calc!O449*1000</f>
        <v>13713.717146343028</v>
      </c>
      <c r="D449" s="158">
        <f>Calc!P449*1000</f>
        <v>3.7721667708793833</v>
      </c>
      <c r="E449" s="158">
        <f>Calc!X449</f>
        <v>0.89575067479674775</v>
      </c>
      <c r="F449" s="158">
        <f>Calc!Y449</f>
        <v>1.521282736848133E-2</v>
      </c>
      <c r="G449" s="158">
        <f>Calc!AN449</f>
        <v>0.99761866340127114</v>
      </c>
      <c r="H449" s="158">
        <f>Calc!AO449</f>
        <v>6.4625521557129815E-3</v>
      </c>
      <c r="I449" s="159">
        <f>Calc!AH449</f>
        <v>46669.634666778074</v>
      </c>
      <c r="J449" s="159">
        <f>Calc!AI449</f>
        <v>848.20949486311997</v>
      </c>
      <c r="K449" s="160">
        <f>Calc!AJ449</f>
        <v>-3.375382489293921</v>
      </c>
      <c r="L449" s="160">
        <f>Calc!AK449</f>
        <v>5.4288106929095008</v>
      </c>
      <c r="M449" s="158" t="str">
        <f>Calc!AP449</f>
        <v>Out of range</v>
      </c>
      <c r="N449" s="158" t="e">
        <f>Calc!AQ449</f>
        <v>#VALUE!</v>
      </c>
      <c r="O449" s="158" t="str">
        <f>Calc!AW449</f>
        <v>Out of range</v>
      </c>
      <c r="P449" s="158">
        <f>Calc!AX449</f>
        <v>284.69713635839997</v>
      </c>
      <c r="Q449" s="160" t="e">
        <f>Calc!BB449</f>
        <v>#VALUE!</v>
      </c>
      <c r="R449" s="160" t="e">
        <f>Calc!BC449</f>
        <v>#VALUE!</v>
      </c>
      <c r="S449" s="157">
        <f>Input!E449</f>
        <v>0</v>
      </c>
    </row>
    <row r="450" spans="1:19" x14ac:dyDescent="0.2">
      <c r="A450" s="1">
        <f>Input!A450</f>
        <v>8631</v>
      </c>
      <c r="B450" s="1" t="str">
        <f>Input!B450</f>
        <v>FR-18 #22</v>
      </c>
      <c r="C450" s="99">
        <f>Calc!O450*1000</f>
        <v>62.567236290886491</v>
      </c>
      <c r="D450" s="99">
        <f>Calc!P450*1000</f>
        <v>7.1028352488161388E-3</v>
      </c>
      <c r="E450" s="99">
        <f>Calc!X450</f>
        <v>5.4948352061874338E-2</v>
      </c>
      <c r="F450" s="99">
        <f>Calc!Y450</f>
        <v>2.4399829287667939E-4</v>
      </c>
      <c r="G450" s="99">
        <f>Calc!AN450</f>
        <v>7.6482759336136796E-2</v>
      </c>
      <c r="H450" s="5">
        <f>Calc!AO450</f>
        <v>9.9326628948201499E-4</v>
      </c>
      <c r="I450" s="8">
        <f>Calc!AH450</f>
        <v>265.60759248869311</v>
      </c>
      <c r="J450" s="8">
        <f>Calc!AI450</f>
        <v>3.6453337777756158</v>
      </c>
      <c r="K450" s="77">
        <f>Calc!AJ450</f>
        <v>-3.7332706816609607</v>
      </c>
      <c r="L450" s="77">
        <f>Calc!AK450</f>
        <v>8.8806777310649458</v>
      </c>
      <c r="M450" s="99">
        <f>Calc!AP450</f>
        <v>8.7226999999999997</v>
      </c>
      <c r="N450" s="99">
        <f>Calc!AQ450</f>
        <v>0.14360000000000001</v>
      </c>
      <c r="O450" s="99">
        <f>Calc!AW450</f>
        <v>8.6990999999999996</v>
      </c>
      <c r="P450" s="99">
        <f>Calc!AX450</f>
        <v>0.12910770190000001</v>
      </c>
      <c r="Q450" s="77">
        <f>Calc!BB450</f>
        <v>-3.826195525479902</v>
      </c>
      <c r="R450" s="77">
        <f>Calc!BC450</f>
        <v>9.1017267953586138</v>
      </c>
      <c r="S450" s="1" t="str">
        <f>Input!E450</f>
        <v>335,75</v>
      </c>
    </row>
    <row r="451" spans="1:19" s="157" customFormat="1" x14ac:dyDescent="0.2">
      <c r="A451" s="157">
        <f>Input!A451</f>
        <v>8307</v>
      </c>
      <c r="B451" s="157" t="str">
        <f>Input!B451</f>
        <v>Hu1-13</v>
      </c>
      <c r="C451" s="158">
        <f>Calc!O451*1000</f>
        <v>13715.719027846317</v>
      </c>
      <c r="D451" s="158">
        <f>Calc!P451*1000</f>
        <v>5.1702306742063264</v>
      </c>
      <c r="E451" s="158">
        <f>Calc!X451</f>
        <v>0.93003479647954945</v>
      </c>
      <c r="F451" s="158">
        <f>Calc!Y451</f>
        <v>1.4015024961701594E-2</v>
      </c>
      <c r="G451" s="158">
        <f>Calc!AN451</f>
        <v>0.99862173885151939</v>
      </c>
      <c r="H451" s="158">
        <f>Calc!AO451</f>
        <v>6.5131518872731907E-3</v>
      </c>
      <c r="I451" s="159">
        <f>Calc!AH451</f>
        <v>45001.002667024717</v>
      </c>
      <c r="J451" s="159">
        <f>Calc!AI451</f>
        <v>738.73186400676434</v>
      </c>
      <c r="K451" s="160">
        <f>Calc!AJ451</f>
        <v>-0.26162436717547255</v>
      </c>
      <c r="L451" s="160">
        <f>Calc!AK451</f>
        <v>5.3445392048879725</v>
      </c>
      <c r="M451" s="158">
        <f>Calc!AP451</f>
        <v>753.97839999999997</v>
      </c>
      <c r="N451" s="158" t="e">
        <f>Calc!AQ451</f>
        <v>#VALUE!</v>
      </c>
      <c r="O451" s="158">
        <f>Calc!AW451</f>
        <v>753.97659999999996</v>
      </c>
      <c r="P451" s="158">
        <f>Calc!AX451</f>
        <v>289.90844436970002</v>
      </c>
      <c r="Q451" s="160">
        <f>Calc!BB451</f>
        <v>-2.2036576489614146</v>
      </c>
      <c r="R451" s="160">
        <f>Calc!BC451</f>
        <v>45.053160354763612</v>
      </c>
      <c r="S451" s="157">
        <f>Input!E451</f>
        <v>0</v>
      </c>
    </row>
    <row r="452" spans="1:19" x14ac:dyDescent="0.2">
      <c r="A452" s="1">
        <f>Input!A452</f>
        <v>8632</v>
      </c>
      <c r="B452" s="1" t="str">
        <f>Input!B452</f>
        <v>FR-18 #23</v>
      </c>
      <c r="C452" s="99">
        <f>Calc!O452*1000</f>
        <v>65.801182074549487</v>
      </c>
      <c r="D452" s="99">
        <f>Calc!P452*1000</f>
        <v>8.3093520590982912E-3</v>
      </c>
      <c r="E452" s="99">
        <f>Calc!X452</f>
        <v>0.19976471338269644</v>
      </c>
      <c r="F452" s="99">
        <f>Calc!Y452</f>
        <v>7.3859251633465639E-4</v>
      </c>
      <c r="G452" s="99">
        <f>Calc!AN452</f>
        <v>7.373140013601831E-2</v>
      </c>
      <c r="H452" s="5">
        <f>Calc!AO452</f>
        <v>9.3466365860599035E-4</v>
      </c>
      <c r="I452" s="8">
        <f>Calc!AH452</f>
        <v>74.291097742648304</v>
      </c>
      <c r="J452" s="8">
        <f>Calc!AI452</f>
        <v>0.98095318198586634</v>
      </c>
      <c r="K452" s="77">
        <f>Calc!AJ452</f>
        <v>8.2976024518259806</v>
      </c>
      <c r="L452" s="77">
        <f>Calc!AK452</f>
        <v>10.47173703662077</v>
      </c>
      <c r="M452" s="99">
        <f>Calc!AP452</f>
        <v>8.2911999999999999</v>
      </c>
      <c r="N452" s="99">
        <f>Calc!AQ452</f>
        <v>0.15329999999999999</v>
      </c>
      <c r="O452" s="99">
        <f>Calc!AW452</f>
        <v>8.2104999999999997</v>
      </c>
      <c r="P452" s="99">
        <f>Calc!AX452</f>
        <v>0.15071032679999999</v>
      </c>
      <c r="Q452" s="77">
        <f>Calc!BB452</f>
        <v>8.492402565645504</v>
      </c>
      <c r="R452" s="77">
        <f>Calc!BC452</f>
        <v>10.717579211371485</v>
      </c>
      <c r="S452" s="1" t="str">
        <f>Input!E452</f>
        <v>390,75</v>
      </c>
    </row>
    <row r="453" spans="1:19" s="157" customFormat="1" x14ac:dyDescent="0.2">
      <c r="A453" s="157">
        <f>Input!A453</f>
        <v>8307</v>
      </c>
      <c r="B453" s="157" t="str">
        <f>Input!B453</f>
        <v>Hu1-13</v>
      </c>
      <c r="C453" s="158">
        <f>Calc!O453*1000</f>
        <v>13708.702970620436</v>
      </c>
      <c r="D453" s="158">
        <f>Calc!P453*1000</f>
        <v>4.6810224058657326</v>
      </c>
      <c r="E453" s="158">
        <f>Calc!X453</f>
        <v>0.93606073098482356</v>
      </c>
      <c r="F453" s="158">
        <f>Calc!Y453</f>
        <v>1.544968138580899E-2</v>
      </c>
      <c r="G453" s="158">
        <f>Calc!AN453</f>
        <v>1.0035327212630396</v>
      </c>
      <c r="H453" s="158">
        <f>Calc!AO453</f>
        <v>7.7883681817780487E-3</v>
      </c>
      <c r="I453" s="159">
        <f>Calc!AH453</f>
        <v>44908.20227912772</v>
      </c>
      <c r="J453" s="159">
        <f>Calc!AI453</f>
        <v>818.92018796712512</v>
      </c>
      <c r="K453" s="160">
        <f>Calc!AJ453</f>
        <v>2.9346189017607216</v>
      </c>
      <c r="L453" s="160">
        <f>Calc!AK453</f>
        <v>6.4077793132531511</v>
      </c>
      <c r="M453" s="158">
        <f>Calc!AP453</f>
        <v>795.7432</v>
      </c>
      <c r="N453" s="158" t="e">
        <f>Calc!AQ453</f>
        <v>#VALUE!</v>
      </c>
      <c r="O453" s="158">
        <f>Calc!AW453</f>
        <v>795.7414</v>
      </c>
      <c r="P453" s="158">
        <f>Calc!AX453</f>
        <v>293.39505091989997</v>
      </c>
      <c r="Q453" s="160">
        <f>Calc!BB453</f>
        <v>27.815168950601954</v>
      </c>
      <c r="R453" s="160">
        <f>Calc!BC453</f>
        <v>64.966970467392059</v>
      </c>
      <c r="S453" s="157">
        <f>Input!E453</f>
        <v>0</v>
      </c>
    </row>
    <row r="454" spans="1:19" x14ac:dyDescent="0.2">
      <c r="A454" s="1">
        <f>Input!A454</f>
        <v>8633</v>
      </c>
      <c r="B454" s="1" t="str">
        <f>Input!B454</f>
        <v>FR-18 #24</v>
      </c>
      <c r="C454" s="99">
        <f>Calc!O454*1000</f>
        <v>104.11970200860129</v>
      </c>
      <c r="D454" s="99">
        <f>Calc!P454*1000</f>
        <v>9.3871294047866965E-3</v>
      </c>
      <c r="E454" s="99">
        <f>Calc!X454</f>
        <v>5.3388712462091911E-2</v>
      </c>
      <c r="F454" s="99">
        <f>Calc!Y454</f>
        <v>2.4225112416112344E-4</v>
      </c>
      <c r="G454" s="99">
        <f>Calc!AN454</f>
        <v>8.6485666186640081E-2</v>
      </c>
      <c r="H454" s="5">
        <f>Calc!AO454</f>
        <v>1.1762814412061046E-3</v>
      </c>
      <c r="I454" s="8">
        <f>Calc!AH454</f>
        <v>516.15299003125222</v>
      </c>
      <c r="J454" s="8">
        <f>Calc!AI454</f>
        <v>7.4003591112280027</v>
      </c>
      <c r="K454" s="77">
        <f>Calc!AJ454</f>
        <v>3.3793417719574226</v>
      </c>
      <c r="L454" s="77">
        <f>Calc!AK454</f>
        <v>5.0225019388677561</v>
      </c>
      <c r="M454" s="99">
        <f>Calc!AP454</f>
        <v>9.8422999999999998</v>
      </c>
      <c r="N454" s="99">
        <f>Calc!AQ454</f>
        <v>0.15340000000000001</v>
      </c>
      <c r="O454" s="99">
        <f>Calc!AW454</f>
        <v>9.8285999999999998</v>
      </c>
      <c r="P454" s="99">
        <f>Calc!AX454</f>
        <v>0.1495701163</v>
      </c>
      <c r="Q454" s="77">
        <f>Calc!BB454</f>
        <v>3.4745310514449192</v>
      </c>
      <c r="R454" s="77">
        <f>Calc!BC454</f>
        <v>5.1639759533169016</v>
      </c>
      <c r="S454" s="1" t="str">
        <f>Input!E454</f>
        <v>495,25</v>
      </c>
    </row>
    <row r="455" spans="1:19" s="157" customFormat="1" x14ac:dyDescent="0.2">
      <c r="A455" s="157">
        <f>Input!A455</f>
        <v>8307</v>
      </c>
      <c r="B455" s="157" t="str">
        <f>Input!B455</f>
        <v>Hu1-13</v>
      </c>
      <c r="C455" s="158">
        <f>Calc!O455*1000</f>
        <v>13717.243254222991</v>
      </c>
      <c r="D455" s="158">
        <f>Calc!P455*1000</f>
        <v>5.9754373716858451</v>
      </c>
      <c r="E455" s="158">
        <f>Calc!X455</f>
        <v>0.91498225443060022</v>
      </c>
      <c r="F455" s="158">
        <f>Calc!Y455</f>
        <v>1.7718309197004997E-2</v>
      </c>
      <c r="G455" s="158">
        <f>Calc!AN455</f>
        <v>0.99945850412177728</v>
      </c>
      <c r="H455" s="158">
        <f>Calc!AO455</f>
        <v>4.9607000322069734E-3</v>
      </c>
      <c r="I455" s="159">
        <f>Calc!AH455</f>
        <v>45784.737535845372</v>
      </c>
      <c r="J455" s="159">
        <f>Calc!AI455</f>
        <v>915.04786474557716</v>
      </c>
      <c r="K455" s="160">
        <f>Calc!AJ455</f>
        <v>-1.5457183154555798</v>
      </c>
      <c r="L455" s="160">
        <f>Calc!AK455</f>
        <v>5.3792996455699944</v>
      </c>
      <c r="M455" s="158" t="str">
        <f>Calc!AP455</f>
        <v>Out of range</v>
      </c>
      <c r="N455" s="158" t="e">
        <f>Calc!AQ455</f>
        <v>#VALUE!</v>
      </c>
      <c r="O455" s="158" t="str">
        <f>Calc!AW455</f>
        <v>Out of range</v>
      </c>
      <c r="P455" s="158">
        <f>Calc!AX455</f>
        <v>295.20214463100001</v>
      </c>
      <c r="Q455" s="160" t="e">
        <f>Calc!BB455</f>
        <v>#VALUE!</v>
      </c>
      <c r="R455" s="160" t="e">
        <f>Calc!BC455</f>
        <v>#VALUE!</v>
      </c>
      <c r="S455" s="157">
        <f>Input!E455</f>
        <v>0</v>
      </c>
    </row>
    <row r="456" spans="1:19" x14ac:dyDescent="0.2">
      <c r="A456" s="1">
        <f>Input!A456</f>
        <v>8634</v>
      </c>
      <c r="B456" s="1" t="str">
        <f>Input!B456</f>
        <v>FR-18 #25</v>
      </c>
      <c r="C456" s="99">
        <f>Calc!O456*1000</f>
        <v>76.839371724386069</v>
      </c>
      <c r="D456" s="99">
        <f>Calc!P456*1000</f>
        <v>1.2687394964942275E-2</v>
      </c>
      <c r="E456" s="99">
        <f>Calc!X456</f>
        <v>5.375176454434108E-2</v>
      </c>
      <c r="F456" s="99">
        <f>Calc!Y456</f>
        <v>1.8240619771342037E-4</v>
      </c>
      <c r="G456" s="99">
        <f>Calc!AN456</f>
        <v>8.8556139383517737E-2</v>
      </c>
      <c r="H456" s="5">
        <f>Calc!AO456</f>
        <v>1.5936731633792243E-3</v>
      </c>
      <c r="I456" s="8">
        <f>Calc!AH456</f>
        <v>386.35284651029428</v>
      </c>
      <c r="J456" s="8">
        <f>Calc!AI456</f>
        <v>7.0751260234456845</v>
      </c>
      <c r="K456" s="77">
        <f>Calc!AJ456</f>
        <v>14.222672936403224</v>
      </c>
      <c r="L456" s="77">
        <f>Calc!AK456</f>
        <v>7.4063282583577452</v>
      </c>
      <c r="M456" s="99">
        <f>Calc!AP456</f>
        <v>9.9747000000000003</v>
      </c>
      <c r="N456" s="99">
        <f>Calc!AQ456</f>
        <v>0.20660000000000001</v>
      </c>
      <c r="O456" s="99">
        <f>Calc!AW456</f>
        <v>9.9562000000000008</v>
      </c>
      <c r="P456" s="99">
        <f>Calc!AX456</f>
        <v>0.1921586787</v>
      </c>
      <c r="Q456" s="77">
        <f>Calc!BB456</f>
        <v>14.62857174209114</v>
      </c>
      <c r="R456" s="77">
        <f>Calc!BC456</f>
        <v>7.6177005321523019</v>
      </c>
      <c r="S456" s="1" t="str">
        <f>Input!E456</f>
        <v>509,25</v>
      </c>
    </row>
    <row r="457" spans="1:19" s="157" customFormat="1" x14ac:dyDescent="0.2">
      <c r="A457" s="157">
        <f>Input!A457</f>
        <v>8307</v>
      </c>
      <c r="B457" s="157" t="str">
        <f>Input!B457</f>
        <v>Hu1-13</v>
      </c>
      <c r="C457" s="158">
        <f>Calc!O457*1000</f>
        <v>13714.884368003739</v>
      </c>
      <c r="D457" s="158">
        <f>Calc!P457*1000</f>
        <v>5.0269324920116532</v>
      </c>
      <c r="E457" s="158">
        <f>Calc!X457</f>
        <v>0.89435467125603363</v>
      </c>
      <c r="F457" s="158">
        <f>Calc!Y457</f>
        <v>1.4065762523951742E-2</v>
      </c>
      <c r="G457" s="158">
        <f>Calc!AN457</f>
        <v>0.99811406239356437</v>
      </c>
      <c r="H457" s="158">
        <f>Calc!AO457</f>
        <v>6.8339278426435522E-3</v>
      </c>
      <c r="I457" s="159">
        <f>Calc!AH457</f>
        <v>46769.673419514758</v>
      </c>
      <c r="J457" s="159">
        <f>Calc!AI457</f>
        <v>802.05842265844126</v>
      </c>
      <c r="K457" s="160">
        <f>Calc!AJ457</f>
        <v>-1.9268392028810588</v>
      </c>
      <c r="L457" s="160">
        <f>Calc!AK457</f>
        <v>4.6546772206226219</v>
      </c>
      <c r="M457" s="158" t="str">
        <f>Calc!AP457</f>
        <v>Out of range</v>
      </c>
      <c r="N457" s="158" t="e">
        <f>Calc!AQ457</f>
        <v>#VALUE!</v>
      </c>
      <c r="O457" s="158" t="str">
        <f>Calc!AW457</f>
        <v>Out of range</v>
      </c>
      <c r="P457" s="158">
        <f>Calc!AX457</f>
        <v>289.76016426310002</v>
      </c>
      <c r="Q457" s="160" t="e">
        <f>Calc!BB457</f>
        <v>#VALUE!</v>
      </c>
      <c r="R457" s="160" t="e">
        <f>Calc!BC457</f>
        <v>#VALUE!</v>
      </c>
      <c r="S457" s="157">
        <f>Input!E457</f>
        <v>0</v>
      </c>
    </row>
    <row r="458" spans="1:19" x14ac:dyDescent="0.2">
      <c r="A458" s="1">
        <f>Input!A458</f>
        <v>8635</v>
      </c>
      <c r="B458" s="1" t="str">
        <f>Input!B458</f>
        <v>FR-18 #26</v>
      </c>
      <c r="C458" s="99">
        <f>Calc!O458*1000</f>
        <v>82.446285940510649</v>
      </c>
      <c r="D458" s="99">
        <f>Calc!P458*1000</f>
        <v>1.1603747189506264E-2</v>
      </c>
      <c r="E458" s="99">
        <f>Calc!X458</f>
        <v>4.5396503157515811E-2</v>
      </c>
      <c r="F458" s="99">
        <f>Calc!Y458</f>
        <v>1.9788091854021844E-4</v>
      </c>
      <c r="G458" s="99">
        <f>Calc!AN458</f>
        <v>9.0658559687325141E-2</v>
      </c>
      <c r="H458" s="5">
        <f>Calc!AO458</f>
        <v>1.1193323011062383E-3</v>
      </c>
      <c r="I458" s="8">
        <f>Calc!AH458</f>
        <v>501.73657608757367</v>
      </c>
      <c r="J458" s="8">
        <f>Calc!AI458</f>
        <v>6.5691312737525633</v>
      </c>
      <c r="K458" s="77">
        <f>Calc!AJ458</f>
        <v>2.4013638959428096</v>
      </c>
      <c r="L458" s="77">
        <f>Calc!AK458</f>
        <v>3.841514152283628</v>
      </c>
      <c r="M458" s="99">
        <f>Calc!AP458</f>
        <v>10.351100000000001</v>
      </c>
      <c r="N458" s="99">
        <f>Calc!AQ458</f>
        <v>0.1396</v>
      </c>
      <c r="O458" s="99">
        <f>Calc!AW458</f>
        <v>10.336399999999999</v>
      </c>
      <c r="P458" s="99">
        <f>Calc!AX458</f>
        <v>0.14185994239999999</v>
      </c>
      <c r="Q458" s="77">
        <f>Calc!BB458</f>
        <v>2.4725515489969281</v>
      </c>
      <c r="R458" s="77">
        <f>Calc!BC458</f>
        <v>3.9553947163493479</v>
      </c>
      <c r="S458" s="1" t="str">
        <f>Input!E458</f>
        <v>529,75</v>
      </c>
    </row>
    <row r="459" spans="1:19" s="157" customFormat="1" x14ac:dyDescent="0.2">
      <c r="A459" s="157">
        <f>Input!A459</f>
        <v>8307</v>
      </c>
      <c r="B459" s="157" t="str">
        <f>Input!B459</f>
        <v>Hu1-13</v>
      </c>
      <c r="C459" s="158">
        <f>Calc!O459*1000</f>
        <v>13714.575521612367</v>
      </c>
      <c r="D459" s="158">
        <f>Calc!P459*1000</f>
        <v>5.5185790554813847</v>
      </c>
      <c r="E459" s="158">
        <f>Calc!X459</f>
        <v>0.91493566620267852</v>
      </c>
      <c r="F459" s="158">
        <f>Calc!Y459</f>
        <v>1.3766317871358215E-2</v>
      </c>
      <c r="G459" s="158">
        <f>Calc!AN459</f>
        <v>0.99644295075091538</v>
      </c>
      <c r="H459" s="158">
        <f>Calc!AO459</f>
        <v>4.7121878671379522E-3</v>
      </c>
      <c r="I459" s="159">
        <f>Calc!AH459</f>
        <v>45640.042910738273</v>
      </c>
      <c r="J459" s="159">
        <f>Calc!AI459</f>
        <v>719.59480412212667</v>
      </c>
      <c r="K459" s="160">
        <f>Calc!AJ459</f>
        <v>4.9867765986841839</v>
      </c>
      <c r="L459" s="160">
        <f>Calc!AK459</f>
        <v>6.6896395994949271</v>
      </c>
      <c r="M459" s="158">
        <f>Calc!AP459</f>
        <v>497.94639999999998</v>
      </c>
      <c r="N459" s="158" t="e">
        <f>Calc!AQ459</f>
        <v>#VALUE!</v>
      </c>
      <c r="O459" s="158">
        <f>Calc!AW459</f>
        <v>497.94470000000001</v>
      </c>
      <c r="P459" s="158">
        <f>Calc!AX459</f>
        <v>216.2633849533</v>
      </c>
      <c r="Q459" s="160">
        <f>Calc!BB459</f>
        <v>20.371377144046676</v>
      </c>
      <c r="R459" s="160">
        <f>Calc!BC459</f>
        <v>30.030707910466504</v>
      </c>
      <c r="S459" s="157">
        <f>Input!E459</f>
        <v>0</v>
      </c>
    </row>
    <row r="460" spans="1:19" x14ac:dyDescent="0.2">
      <c r="A460" s="1">
        <f>Input!A460</f>
        <v>8636</v>
      </c>
      <c r="B460" s="1" t="str">
        <f>Input!B460</f>
        <v>FR-18 #27</v>
      </c>
      <c r="C460" s="99">
        <f>Calc!O460*1000</f>
        <v>35.593515595758142</v>
      </c>
      <c r="D460" s="99">
        <f>Calc!P460*1000</f>
        <v>8.3074526536967563E-3</v>
      </c>
      <c r="E460" s="99">
        <f>Calc!X460</f>
        <v>8.5448132748371597E-2</v>
      </c>
      <c r="F460" s="99">
        <f>Calc!Y460</f>
        <v>3.4757497906186263E-4</v>
      </c>
      <c r="G460" s="99">
        <f>Calc!AN460</f>
        <v>0.10869029303180798</v>
      </c>
      <c r="H460" s="5">
        <f>Calc!AO460</f>
        <v>1.9237543112847163E-3</v>
      </c>
      <c r="I460" s="8">
        <f>Calc!AH460</f>
        <v>137.852072556194</v>
      </c>
      <c r="J460" s="8">
        <f>Calc!AI460</f>
        <v>2.5032990427742559</v>
      </c>
      <c r="K460" s="77">
        <f>Calc!AJ460</f>
        <v>2.7590887113577711</v>
      </c>
      <c r="L460" s="77">
        <f>Calc!AK460</f>
        <v>16.088972231712432</v>
      </c>
      <c r="M460" s="99">
        <f>Calc!AP460</f>
        <v>12.5274</v>
      </c>
      <c r="N460" s="99">
        <f>Calc!AQ460</f>
        <v>0.28639999999999999</v>
      </c>
      <c r="O460" s="99">
        <f>Calc!AW460</f>
        <v>12.463200000000001</v>
      </c>
      <c r="P460" s="99">
        <f>Calc!AX460</f>
        <v>0.3148450807</v>
      </c>
      <c r="Q460" s="77">
        <f>Calc!BB460</f>
        <v>2.8580088907278305</v>
      </c>
      <c r="R460" s="77">
        <f>Calc!BC460</f>
        <v>16.665802018980713</v>
      </c>
      <c r="S460" s="1" t="str">
        <f>Input!E460</f>
        <v>577,25</v>
      </c>
    </row>
    <row r="461" spans="1:19" s="157" customFormat="1" x14ac:dyDescent="0.2">
      <c r="A461" s="157">
        <f>Input!A461</f>
        <v>8307</v>
      </c>
      <c r="B461" s="157" t="str">
        <f>Input!B461</f>
        <v>Hu1-13</v>
      </c>
      <c r="C461" s="158">
        <f>Calc!O461*1000</f>
        <v>13714.575521612367</v>
      </c>
      <c r="D461" s="158">
        <f>Calc!P461*1000</f>
        <v>5.5185790554813847</v>
      </c>
      <c r="E461" s="158">
        <f>Calc!X461</f>
        <v>0.91493566620267852</v>
      </c>
      <c r="F461" s="158">
        <f>Calc!Y461</f>
        <v>1.3766317871358215E-2</v>
      </c>
      <c r="G461" s="158">
        <f>Calc!AN461</f>
        <v>0.99644295075091538</v>
      </c>
      <c r="H461" s="158">
        <f>Calc!AO461</f>
        <v>4.7121878671379522E-3</v>
      </c>
      <c r="I461" s="159">
        <f>Calc!AH461</f>
        <v>45640.042910738273</v>
      </c>
      <c r="J461" s="159">
        <f>Calc!AI461</f>
        <v>719.59480412212667</v>
      </c>
      <c r="K461" s="160">
        <f>Calc!AJ461</f>
        <v>4.9867765986841839</v>
      </c>
      <c r="L461" s="160">
        <f>Calc!AK461</f>
        <v>6.6896395994949271</v>
      </c>
      <c r="M461" s="158">
        <f>Calc!AP461</f>
        <v>497.94639999999998</v>
      </c>
      <c r="N461" s="158" t="e">
        <f>Calc!AQ461</f>
        <v>#VALUE!</v>
      </c>
      <c r="O461" s="158">
        <f>Calc!AW461</f>
        <v>497.94470000000001</v>
      </c>
      <c r="P461" s="158">
        <f>Calc!AX461</f>
        <v>209.45321346910001</v>
      </c>
      <c r="Q461" s="160">
        <f>Calc!BB461</f>
        <v>20.371377144046676</v>
      </c>
      <c r="R461" s="160">
        <f>Calc!BC461</f>
        <v>29.870264437437292</v>
      </c>
      <c r="S461" s="157">
        <f>Input!E461</f>
        <v>0</v>
      </c>
    </row>
    <row r="463" spans="1:19" s="157" customFormat="1" x14ac:dyDescent="0.2">
      <c r="A463" s="157">
        <f>Input!A463</f>
        <v>8307</v>
      </c>
      <c r="B463" s="157" t="str">
        <f>Input!B463</f>
        <v>Hu1-13</v>
      </c>
      <c r="C463" s="158">
        <f>Calc!O463*1000</f>
        <v>13715.981247615806</v>
      </c>
      <c r="D463" s="158">
        <f>Calc!P463*1000</f>
        <v>3.8758843553434574</v>
      </c>
      <c r="E463" s="158">
        <f>Calc!X463</f>
        <v>0.91949871346127365</v>
      </c>
      <c r="F463" s="158">
        <f>Calc!Y463</f>
        <v>1.2779347247131782E-2</v>
      </c>
      <c r="G463" s="158">
        <f>Calc!AN463</f>
        <v>0.9997816460652349</v>
      </c>
      <c r="H463" s="158">
        <f>Calc!AO463</f>
        <v>4.1979010970374904E-3</v>
      </c>
      <c r="I463" s="159">
        <f>Calc!AH463</f>
        <v>45570.386159009526</v>
      </c>
      <c r="J463" s="159">
        <f>Calc!AI463</f>
        <v>661.49191923163073</v>
      </c>
      <c r="K463" s="160">
        <f>Calc!AJ463</f>
        <v>0.81444646049200209</v>
      </c>
      <c r="L463" s="160">
        <f>Calc!AK463</f>
        <v>3.6413053334089551</v>
      </c>
      <c r="M463" s="158">
        <f>Calc!AP463</f>
        <v>718.83240000000001</v>
      </c>
      <c r="N463" s="158" t="e">
        <f>Calc!AQ463</f>
        <v>#VALUE!</v>
      </c>
      <c r="O463" s="158">
        <f>Calc!AW463</f>
        <v>718.8306</v>
      </c>
      <c r="P463" s="158">
        <f>Calc!AX463</f>
        <v>316.53423780870003</v>
      </c>
      <c r="Q463" s="160">
        <f>Calc!BB463</f>
        <v>6.2113877345687278</v>
      </c>
      <c r="R463" s="160">
        <f>Calc!BC463</f>
        <v>28.320969531629924</v>
      </c>
      <c r="S463" s="157">
        <f>Input!E463</f>
        <v>0</v>
      </c>
    </row>
    <row r="464" spans="1:19" x14ac:dyDescent="0.2">
      <c r="A464" s="1">
        <f>Input!A464</f>
        <v>8610</v>
      </c>
      <c r="B464" s="1" t="str">
        <f>Input!B464</f>
        <v>HD-CG1</v>
      </c>
      <c r="C464" s="99">
        <f>Calc!O464*1000</f>
        <v>133.21795926584701</v>
      </c>
      <c r="D464" s="99">
        <f>Calc!P464*1000</f>
        <v>1.0342610374673659E-2</v>
      </c>
      <c r="E464" s="99">
        <f>Calc!X464</f>
        <v>5.1010113964526269</v>
      </c>
      <c r="F464" s="99">
        <f>Calc!Y464</f>
        <v>1.0840043433774468E-2</v>
      </c>
      <c r="G464" s="99">
        <f>Calc!AN464</f>
        <v>2.1271091306148685E-2</v>
      </c>
      <c r="H464" s="5">
        <f>Calc!AO464</f>
        <v>2.9577993244763498E-4</v>
      </c>
      <c r="I464" s="8">
        <f>Calc!AH464</f>
        <v>1.6951231596635614</v>
      </c>
      <c r="J464" s="8">
        <f>Calc!AI464</f>
        <v>2.3844425766702124E-2</v>
      </c>
      <c r="K464" s="77">
        <f>Calc!AJ464</f>
        <v>1361.9940337654984</v>
      </c>
      <c r="L464" s="77">
        <f>Calc!AK464</f>
        <v>3.7839349232688169</v>
      </c>
      <c r="M464" s="99">
        <f>Calc!AP464</f>
        <v>0.98699999999999999</v>
      </c>
      <c r="N464" s="99">
        <f>Calc!AQ464</f>
        <v>1.4E-2</v>
      </c>
      <c r="O464" s="99">
        <f>Calc!AW464</f>
        <v>0.55220000000000002</v>
      </c>
      <c r="P464" s="99">
        <f>Calc!AX464</f>
        <v>0.22263474929999999</v>
      </c>
      <c r="Q464" s="77">
        <f>Calc!BB464</f>
        <v>1364.1213340982081</v>
      </c>
      <c r="R464" s="77">
        <f>Calc!BC464</f>
        <v>3.8858319047386112</v>
      </c>
      <c r="S464" s="1">
        <f>Input!E464</f>
        <v>0</v>
      </c>
    </row>
    <row r="465" spans="1:19" s="157" customFormat="1" x14ac:dyDescent="0.2">
      <c r="A465" s="157">
        <f>Input!A465</f>
        <v>8307</v>
      </c>
      <c r="B465" s="157" t="str">
        <f>Input!B465</f>
        <v>Hu1-13</v>
      </c>
      <c r="C465" s="158">
        <f>Calc!O465*1000</f>
        <v>13713.319025692681</v>
      </c>
      <c r="D465" s="158">
        <f>Calc!P465*1000</f>
        <v>2.804366804636039</v>
      </c>
      <c r="E465" s="158">
        <f>Calc!X465</f>
        <v>0.9537475314644247</v>
      </c>
      <c r="F465" s="158">
        <f>Calc!Y465</f>
        <v>8.776742513084676E-3</v>
      </c>
      <c r="G465" s="158">
        <f>Calc!AN465</f>
        <v>0.997471925059909</v>
      </c>
      <c r="H465" s="158">
        <f>Calc!AO465</f>
        <v>4.3437906024007041E-3</v>
      </c>
      <c r="I465" s="159">
        <f>Calc!AH465</f>
        <v>43823.960728458544</v>
      </c>
      <c r="J465" s="159">
        <f>Calc!AI465</f>
        <v>446.07145531423367</v>
      </c>
      <c r="K465" s="160">
        <f>Calc!AJ465</f>
        <v>-4.0025463953692331</v>
      </c>
      <c r="L465" s="160">
        <f>Calc!AK465</f>
        <v>3.5651262507511929</v>
      </c>
      <c r="M465" s="158" t="str">
        <f>Calc!AP465</f>
        <v>Out of range</v>
      </c>
      <c r="N465" s="158" t="e">
        <f>Calc!AQ465</f>
        <v>#VALUE!</v>
      </c>
      <c r="O465" s="158" t="str">
        <f>Calc!AW465</f>
        <v>Out of range</v>
      </c>
      <c r="P465" s="158">
        <f>Calc!AX465</f>
        <v>286.56087836619997</v>
      </c>
      <c r="Q465" s="160" t="e">
        <f>Calc!BB465</f>
        <v>#VALUE!</v>
      </c>
      <c r="R465" s="160" t="e">
        <f>Calc!BC465</f>
        <v>#VALUE!</v>
      </c>
      <c r="S465" s="157">
        <f>Input!E465</f>
        <v>0</v>
      </c>
    </row>
    <row r="466" spans="1:19" x14ac:dyDescent="0.2">
      <c r="A466" s="1">
        <f>Input!A466</f>
        <v>8611</v>
      </c>
      <c r="B466" s="1" t="str">
        <f>Input!B466</f>
        <v>HD-CG2</v>
      </c>
      <c r="C466" s="99">
        <f>Calc!O466*1000</f>
        <v>134.53448042466277</v>
      </c>
      <c r="D466" s="99">
        <f>Calc!P466*1000</f>
        <v>1.3178978908998109E-2</v>
      </c>
      <c r="E466" s="99">
        <f>Calc!X466</f>
        <v>5.1025720621308137</v>
      </c>
      <c r="F466" s="99">
        <f>Calc!Y466</f>
        <v>1.2534881981814327E-2</v>
      </c>
      <c r="G466" s="99">
        <f>Calc!AN466</f>
        <v>2.0380525632928779E-2</v>
      </c>
      <c r="H466" s="5">
        <f>Calc!AO466</f>
        <v>3.2337033695501106E-4</v>
      </c>
      <c r="I466" s="8">
        <f>Calc!AH466</f>
        <v>1.6442893243829957</v>
      </c>
      <c r="J466" s="8">
        <f>Calc!AI466</f>
        <v>2.6399691765898126E-2</v>
      </c>
      <c r="K466" s="77">
        <f>Calc!AJ466</f>
        <v>1365.9732388237837</v>
      </c>
      <c r="L466" s="77">
        <f>Calc!AK466</f>
        <v>5.1981646863849091</v>
      </c>
      <c r="M466" s="99">
        <f>Calc!AP466</f>
        <v>0.94399999999999995</v>
      </c>
      <c r="N466" s="99">
        <f>Calc!AQ466</f>
        <v>1.5299999999999999E-2</v>
      </c>
      <c r="O466" s="99">
        <f>Calc!AW466</f>
        <v>0.51400000000000001</v>
      </c>
      <c r="P466" s="99">
        <f>Calc!AX466</f>
        <v>0.21852390729999999</v>
      </c>
      <c r="Q466" s="77">
        <f>Calc!BB466</f>
        <v>1367.9590550750038</v>
      </c>
      <c r="R466" s="77">
        <f>Calc!BC466</f>
        <v>5.2738358463302131</v>
      </c>
      <c r="S466" s="1">
        <f>Input!E466</f>
        <v>0</v>
      </c>
    </row>
    <row r="467" spans="1:19" s="157" customFormat="1" x14ac:dyDescent="0.2">
      <c r="A467" s="157">
        <f>Input!A467</f>
        <v>8307</v>
      </c>
      <c r="B467" s="157" t="str">
        <f>Input!B467</f>
        <v>Hu1-13</v>
      </c>
      <c r="C467" s="158">
        <f>Calc!O467*1000</f>
        <v>13717.705806165364</v>
      </c>
      <c r="D467" s="158">
        <f>Calc!P467*1000</f>
        <v>3.632854642701361</v>
      </c>
      <c r="E467" s="158">
        <f>Calc!X467</f>
        <v>0.94393472377031962</v>
      </c>
      <c r="F467" s="158">
        <f>Calc!Y467</f>
        <v>1.1872323110359698E-2</v>
      </c>
      <c r="G467" s="158">
        <f>Calc!AN467</f>
        <v>1.0053696635803067</v>
      </c>
      <c r="H467" s="158">
        <f>Calc!AO467</f>
        <v>5.4057570668929579E-3</v>
      </c>
      <c r="I467" s="159">
        <f>Calc!AH467</f>
        <v>44644.410316578411</v>
      </c>
      <c r="J467" s="159">
        <f>Calc!AI467</f>
        <v>610.55836692778371</v>
      </c>
      <c r="K467" s="160">
        <f>Calc!AJ467</f>
        <v>-2.1779428527323175</v>
      </c>
      <c r="L467" s="160">
        <f>Calc!AK467</f>
        <v>3.744936360578611</v>
      </c>
      <c r="M467" s="158" t="str">
        <f>Calc!AP467</f>
        <v>Out of range</v>
      </c>
      <c r="N467" s="158" t="e">
        <f>Calc!AQ467</f>
        <v>#VALUE!</v>
      </c>
      <c r="O467" s="158" t="str">
        <f>Calc!AW467</f>
        <v>Out of range</v>
      </c>
      <c r="P467" s="158">
        <f>Calc!AX467</f>
        <v>213.16514786370001</v>
      </c>
      <c r="Q467" s="160" t="e">
        <f>Calc!BB467</f>
        <v>#VALUE!</v>
      </c>
      <c r="R467" s="160" t="e">
        <f>Calc!BC467</f>
        <v>#VALUE!</v>
      </c>
      <c r="S467" s="157">
        <f>Input!E467</f>
        <v>0</v>
      </c>
    </row>
    <row r="468" spans="1:19" x14ac:dyDescent="0.2">
      <c r="A468" s="1">
        <f>Input!A468</f>
        <v>8612</v>
      </c>
      <c r="B468" s="1" t="str">
        <f>Input!B468</f>
        <v>HD-CG3</v>
      </c>
      <c r="C468" s="99">
        <f>Calc!O468*1000</f>
        <v>133.65883166457195</v>
      </c>
      <c r="D468" s="99">
        <f>Calc!P468*1000</f>
        <v>1.2042495856680038E-2</v>
      </c>
      <c r="E468" s="99">
        <f>Calc!X468</f>
        <v>4.9485110912469601</v>
      </c>
      <c r="F468" s="99">
        <f>Calc!Y468</f>
        <v>1.1757509284362495E-2</v>
      </c>
      <c r="G468" s="99">
        <f>Calc!AN468</f>
        <v>2.0176183342391341E-2</v>
      </c>
      <c r="H468" s="5">
        <f>Calc!AO468</f>
        <v>3.0504820704717415E-4</v>
      </c>
      <c r="I468" s="8">
        <f>Calc!AH468</f>
        <v>1.6756352216112071</v>
      </c>
      <c r="J468" s="8">
        <f>Calc!AI468</f>
        <v>2.564477473132367E-2</v>
      </c>
      <c r="K468" s="77">
        <f>Calc!AJ468</f>
        <v>1357.264425236941</v>
      </c>
      <c r="L468" s="77">
        <f>Calc!AK468</f>
        <v>4.6194942512905905</v>
      </c>
      <c r="M468" s="99">
        <f>Calc!AP468</f>
        <v>0.93789999999999996</v>
      </c>
      <c r="N468" s="99">
        <f>Calc!AQ468</f>
        <v>1.4999999999999999E-2</v>
      </c>
      <c r="O468" s="99">
        <f>Calc!AW468</f>
        <v>0.51670000000000005</v>
      </c>
      <c r="P468" s="99">
        <f>Calc!AX468</f>
        <v>0.20086725080000001</v>
      </c>
      <c r="Q468" s="77">
        <f>Calc!BB468</f>
        <v>1359.247953237362</v>
      </c>
      <c r="R468" s="77">
        <f>Calc!BC468</f>
        <v>4.6901603985254328</v>
      </c>
      <c r="S468" s="1">
        <f>Input!E468</f>
        <v>0</v>
      </c>
    </row>
    <row r="469" spans="1:19" s="157" customFormat="1" x14ac:dyDescent="0.2">
      <c r="A469" s="157">
        <f>Input!A469</f>
        <v>8307</v>
      </c>
      <c r="B469" s="157" t="str">
        <f>Input!B469</f>
        <v>Hu1-13</v>
      </c>
      <c r="C469" s="158">
        <f>Calc!O469*1000</f>
        <v>13712.556644251585</v>
      </c>
      <c r="D469" s="158">
        <f>Calc!P469*1000</f>
        <v>3.0766843261152919</v>
      </c>
      <c r="E469" s="158">
        <f>Calc!X469</f>
        <v>0.90694881061175925</v>
      </c>
      <c r="F469" s="158">
        <f>Calc!Y469</f>
        <v>1.0480772231547131E-2</v>
      </c>
      <c r="G469" s="158">
        <f>Calc!AN469</f>
        <v>1.0071751318201014</v>
      </c>
      <c r="H469" s="158">
        <f>Calc!AO469</f>
        <v>3.1268339651382981E-3</v>
      </c>
      <c r="I469" s="159">
        <f>Calc!AH469</f>
        <v>46531.006347037131</v>
      </c>
      <c r="J469" s="159">
        <f>Calc!AI469</f>
        <v>556.68453326980284</v>
      </c>
      <c r="K469" s="160">
        <f>Calc!AJ469</f>
        <v>-1.4167052728936147</v>
      </c>
      <c r="L469" s="160">
        <f>Calc!AK469</f>
        <v>5.0394594617236148</v>
      </c>
      <c r="M469" s="158" t="str">
        <f>Calc!AP469</f>
        <v>Out of range</v>
      </c>
      <c r="N469" s="158" t="e">
        <f>Calc!AQ469</f>
        <v>#VALUE!</v>
      </c>
      <c r="O469" s="158" t="str">
        <f>Calc!AW469</f>
        <v>Out of range</v>
      </c>
      <c r="P469" s="158">
        <f>Calc!AX469</f>
        <v>205.9876374266</v>
      </c>
      <c r="Q469" s="160" t="e">
        <f>Calc!BB469</f>
        <v>#VALUE!</v>
      </c>
      <c r="R469" s="160" t="e">
        <f>Calc!BC469</f>
        <v>#VALUE!</v>
      </c>
      <c r="S469" s="157">
        <f>Input!E469</f>
        <v>0</v>
      </c>
    </row>
    <row r="470" spans="1:19" x14ac:dyDescent="0.2">
      <c r="A470" s="1">
        <f>Input!A470</f>
        <v>8616</v>
      </c>
      <c r="B470" s="1" t="str">
        <f>Input!B470</f>
        <v>HD-Bu11</v>
      </c>
      <c r="C470" s="99">
        <f>Calc!O470*1000</f>
        <v>94.879862664185694</v>
      </c>
      <c r="D470" s="99">
        <f>Calc!P470*1000</f>
        <v>1.1551684155182207E-2</v>
      </c>
      <c r="E470" s="99">
        <f>Calc!X470</f>
        <v>16.233559059159859</v>
      </c>
      <c r="F470" s="99">
        <f>Calc!Y470</f>
        <v>3.408187854006714E-2</v>
      </c>
      <c r="G470" s="99">
        <f>Calc!AN470</f>
        <v>0.12752694174030468</v>
      </c>
      <c r="H470" s="5">
        <f>Calc!AO470</f>
        <v>9.2463471599257515E-4</v>
      </c>
      <c r="I470" s="8">
        <f>Calc!AH470</f>
        <v>2.2911339429510713</v>
      </c>
      <c r="J470" s="8">
        <f>Calc!AI470</f>
        <v>1.7292032642433081E-2</v>
      </c>
      <c r="K470" s="77">
        <f>Calc!AJ470</f>
        <v>283.43274837202227</v>
      </c>
      <c r="L470" s="77">
        <f>Calc!AK470</f>
        <v>6.1514038948035203</v>
      </c>
      <c r="M470" s="99">
        <f>Calc!AP470</f>
        <v>11.3856</v>
      </c>
      <c r="N470" s="99">
        <f>Calc!AQ470</f>
        <v>0.1074</v>
      </c>
      <c r="O470" s="99">
        <f>Calc!AW470</f>
        <v>7.7750000000000004</v>
      </c>
      <c r="P470" s="99">
        <f>Calc!AX470</f>
        <v>1.9031722147000001</v>
      </c>
      <c r="Q470" s="77">
        <f>Calc!BB470</f>
        <v>289.72997205978282</v>
      </c>
      <c r="R470" s="77">
        <f>Calc!BC470</f>
        <v>6.4783181132756997</v>
      </c>
      <c r="S470" s="1">
        <f>Input!E470</f>
        <v>0</v>
      </c>
    </row>
    <row r="471" spans="1:19" s="157" customFormat="1" x14ac:dyDescent="0.2">
      <c r="A471" s="157">
        <f>Input!A471</f>
        <v>8307</v>
      </c>
      <c r="B471" s="157" t="str">
        <f>Input!B471</f>
        <v>Hu1-13</v>
      </c>
      <c r="C471" s="158">
        <f>Calc!O471*1000</f>
        <v>13712.394716769533</v>
      </c>
      <c r="D471" s="158">
        <f>Calc!P471*1000</f>
        <v>3.8559207787867495</v>
      </c>
      <c r="E471" s="158">
        <f>Calc!X471</f>
        <v>0.87853987330808458</v>
      </c>
      <c r="F471" s="158">
        <f>Calc!Y471</f>
        <v>1.0764104993525784E-2</v>
      </c>
      <c r="G471" s="158">
        <f>Calc!AN471</f>
        <v>1.0047714040523805</v>
      </c>
      <c r="H471" s="158">
        <f>Calc!AO471</f>
        <v>4.4543233148377588E-3</v>
      </c>
      <c r="I471" s="159">
        <f>Calc!AH471</f>
        <v>47920.450007338564</v>
      </c>
      <c r="J471" s="159">
        <f>Calc!AI471</f>
        <v>624.23992127161171</v>
      </c>
      <c r="K471" s="160">
        <f>Calc!AJ471</f>
        <v>6.856505050105044</v>
      </c>
      <c r="L471" s="160">
        <f>Calc!AK471</f>
        <v>4.8363184856948678</v>
      </c>
      <c r="M471" s="158">
        <f>Calc!AP471</f>
        <v>580.87649999999996</v>
      </c>
      <c r="N471" s="158" t="e">
        <f>Calc!AQ471</f>
        <v>#VALUE!</v>
      </c>
      <c r="O471" s="158">
        <f>Calc!AW471</f>
        <v>580.87490000000003</v>
      </c>
      <c r="P471" s="158">
        <f>Calc!AX471</f>
        <v>276.08778354819998</v>
      </c>
      <c r="Q471" s="160">
        <f>Calc!BB471</f>
        <v>35.407532283291083</v>
      </c>
      <c r="R471" s="160">
        <f>Calc!BC471</f>
        <v>37.243851566811308</v>
      </c>
      <c r="S471" s="157">
        <f>Input!E471</f>
        <v>0</v>
      </c>
    </row>
    <row r="472" spans="1:19" x14ac:dyDescent="0.2">
      <c r="A472" s="1">
        <f>Input!A472</f>
        <v>8617</v>
      </c>
      <c r="B472" s="1" t="str">
        <f>Input!B472</f>
        <v>HD-Bu12</v>
      </c>
      <c r="C472" s="99">
        <f>Calc!O472*1000</f>
        <v>94.93386614219574</v>
      </c>
      <c r="D472" s="99">
        <f>Calc!P472*1000</f>
        <v>1.285175615235533E-2</v>
      </c>
      <c r="E472" s="99">
        <f>Calc!X472</f>
        <v>15.323426201190102</v>
      </c>
      <c r="F472" s="99">
        <f>Calc!Y472</f>
        <v>3.4438878853252565E-2</v>
      </c>
      <c r="G472" s="99">
        <f>Calc!AN472</f>
        <v>0.13060654178666867</v>
      </c>
      <c r="H472" s="5">
        <f>Calc!AO472</f>
        <v>1.1972622402990471E-3</v>
      </c>
      <c r="I472" s="8">
        <f>Calc!AH472</f>
        <v>2.4831753347838497</v>
      </c>
      <c r="J472" s="8">
        <f>Calc!AI472</f>
        <v>2.3434854929743069E-2</v>
      </c>
      <c r="K472" s="77">
        <f>Calc!AJ472</f>
        <v>296.02263954011465</v>
      </c>
      <c r="L472" s="77">
        <f>Calc!AK472</f>
        <v>7.6218547546987159</v>
      </c>
      <c r="M472" s="99">
        <f>Calc!AP472</f>
        <v>11.554</v>
      </c>
      <c r="N472" s="99">
        <f>Calc!AQ472</f>
        <v>0.1166</v>
      </c>
      <c r="O472" s="99">
        <f>Calc!AW472</f>
        <v>8.1859999999999999</v>
      </c>
      <c r="P472" s="99">
        <f>Calc!AX472</f>
        <v>1.5675663119000001</v>
      </c>
      <c r="Q472" s="77">
        <f>Calc!BB472</f>
        <v>302.95128837064328</v>
      </c>
      <c r="R472" s="77">
        <f>Calc!BC472</f>
        <v>7.9148850490304445</v>
      </c>
      <c r="S472" s="1">
        <f>Input!E472</f>
        <v>0</v>
      </c>
    </row>
    <row r="473" spans="1:19" s="157" customFormat="1" x14ac:dyDescent="0.2">
      <c r="A473" s="157">
        <f>Input!A473</f>
        <v>8307</v>
      </c>
      <c r="B473" s="157" t="str">
        <f>Input!B473</f>
        <v>Hu1-13</v>
      </c>
      <c r="C473" s="158">
        <f>Calc!O473*1000</f>
        <v>13716.756038128404</v>
      </c>
      <c r="D473" s="158">
        <f>Calc!P473*1000</f>
        <v>5.2222244014499468</v>
      </c>
      <c r="E473" s="158">
        <f>Calc!X473</f>
        <v>0.94057044683823587</v>
      </c>
      <c r="F473" s="158">
        <f>Calc!Y473</f>
        <v>1.6565904492446944E-2</v>
      </c>
      <c r="G473" s="158">
        <f>Calc!AN473</f>
        <v>1.00388369813398</v>
      </c>
      <c r="H473" s="158">
        <f>Calc!AO473</f>
        <v>9.6844571757128527E-3</v>
      </c>
      <c r="I473" s="159">
        <f>Calc!AH473</f>
        <v>44734.777306817043</v>
      </c>
      <c r="J473" s="159">
        <f>Calc!AI473</f>
        <v>898.18217414588696</v>
      </c>
      <c r="K473" s="160">
        <f>Calc!AJ473</f>
        <v>0.77005069711755247</v>
      </c>
      <c r="L473" s="160">
        <f>Calc!AK473</f>
        <v>8.7920347708395674</v>
      </c>
      <c r="M473" s="158" t="str">
        <f>Calc!AP473</f>
        <v>Out of range</v>
      </c>
      <c r="N473" s="158" t="e">
        <f>Calc!AQ473</f>
        <v>#VALUE!</v>
      </c>
      <c r="O473" s="158" t="str">
        <f>Calc!AW473</f>
        <v>Out of range</v>
      </c>
      <c r="P473" s="158">
        <f>Calc!AX473</f>
        <v>253.73304411730001</v>
      </c>
      <c r="Q473" s="160" t="e">
        <f>Calc!BB473</f>
        <v>#VALUE!</v>
      </c>
      <c r="R473" s="160" t="e">
        <f>Calc!BC473</f>
        <v>#VALUE!</v>
      </c>
      <c r="S473" s="157">
        <f>Input!E473</f>
        <v>0</v>
      </c>
    </row>
    <row r="474" spans="1:19" x14ac:dyDescent="0.2">
      <c r="A474" s="1">
        <f>Input!A474</f>
        <v>8618</v>
      </c>
      <c r="B474" s="1" t="str">
        <f>Input!B474</f>
        <v>HD-Bu13</v>
      </c>
      <c r="C474" s="99">
        <f>Calc!O474*1000</f>
        <v>95.442819576579765</v>
      </c>
      <c r="D474" s="99">
        <f>Calc!P474*1000</f>
        <v>1.3451075463391962E-2</v>
      </c>
      <c r="E474" s="99">
        <f>Calc!X474</f>
        <v>15.452878851344412</v>
      </c>
      <c r="F474" s="99">
        <f>Calc!Y474</f>
        <v>5.1749979141374636E-2</v>
      </c>
      <c r="G474" s="99">
        <f>Calc!AN474</f>
        <v>0.13511856015710524</v>
      </c>
      <c r="H474" s="5">
        <f>Calc!AO474</f>
        <v>1.2289848744126927E-3</v>
      </c>
      <c r="I474" s="8">
        <f>Calc!AH474</f>
        <v>2.5599652132354138</v>
      </c>
      <c r="J474" s="8">
        <f>Calc!AI474</f>
        <v>2.4809906949251576E-2</v>
      </c>
      <c r="K474" s="77">
        <f>Calc!AJ474</f>
        <v>300.28858540809455</v>
      </c>
      <c r="L474" s="77">
        <f>Calc!AK474</f>
        <v>9.3385894246124188</v>
      </c>
      <c r="M474" s="99">
        <f>Calc!AP474</f>
        <v>11.9323</v>
      </c>
      <c r="N474" s="99">
        <f>Calc!AQ474</f>
        <v>0.15509999999999999</v>
      </c>
      <c r="O474" s="99">
        <f>Calc!AW474</f>
        <v>8.5661000000000005</v>
      </c>
      <c r="P474" s="99">
        <f>Calc!AX474</f>
        <v>1.7124796036000001</v>
      </c>
      <c r="Q474" s="77">
        <f>Calc!BB474</f>
        <v>307.64740310079452</v>
      </c>
      <c r="R474" s="77">
        <f>Calc!BC474</f>
        <v>9.6826151758264576</v>
      </c>
      <c r="S474" s="1">
        <f>Input!E474</f>
        <v>0</v>
      </c>
    </row>
    <row r="475" spans="1:19" s="157" customFormat="1" x14ac:dyDescent="0.2">
      <c r="A475" s="157">
        <f>Input!A475</f>
        <v>8307</v>
      </c>
      <c r="B475" s="157" t="str">
        <f>Input!B475</f>
        <v>Hu1-13</v>
      </c>
      <c r="C475" s="158">
        <f>Calc!O475*1000</f>
        <v>13716.756038128404</v>
      </c>
      <c r="D475" s="158">
        <f>Calc!P475*1000</f>
        <v>5.2222244014499468</v>
      </c>
      <c r="E475" s="158">
        <f>Calc!X475</f>
        <v>0.94057044683823587</v>
      </c>
      <c r="F475" s="158">
        <f>Calc!Y475</f>
        <v>1.6565904492446944E-2</v>
      </c>
      <c r="G475" s="158">
        <f>Calc!AN475</f>
        <v>1.00388369813398</v>
      </c>
      <c r="H475" s="158">
        <f>Calc!AO475</f>
        <v>9.6844571757128527E-3</v>
      </c>
      <c r="I475" s="159">
        <f>Calc!AH475</f>
        <v>44734.777306817043</v>
      </c>
      <c r="J475" s="159">
        <f>Calc!AI475</f>
        <v>898.18217414588696</v>
      </c>
      <c r="K475" s="160">
        <f>Calc!AJ475</f>
        <v>0.77005069711755247</v>
      </c>
      <c r="L475" s="160">
        <f>Calc!AK475</f>
        <v>8.7920347708395674</v>
      </c>
      <c r="M475" s="158" t="str">
        <f>Calc!AP475</f>
        <v>Out of range</v>
      </c>
      <c r="N475" s="158" t="e">
        <f>Calc!AQ475</f>
        <v>#VALUE!</v>
      </c>
      <c r="O475" s="158" t="str">
        <f>Calc!AW475</f>
        <v>Out of range</v>
      </c>
      <c r="P475" s="158">
        <f>Calc!AX475</f>
        <v>279.01137810360001</v>
      </c>
      <c r="Q475" s="160" t="e">
        <f>Calc!BB475</f>
        <v>#VALUE!</v>
      </c>
      <c r="R475" s="160" t="e">
        <f>Calc!BC475</f>
        <v>#VALUE!</v>
      </c>
      <c r="S475" s="157">
        <f>Input!E475</f>
        <v>0</v>
      </c>
    </row>
    <row r="477" spans="1:19" s="157" customFormat="1" x14ac:dyDescent="0.2">
      <c r="A477" s="157">
        <f>Input!A477</f>
        <v>8307</v>
      </c>
      <c r="B477" s="157" t="str">
        <f>Input!B477</f>
        <v>Hu1-13</v>
      </c>
      <c r="C477" s="158">
        <f>Calc!O477*1000</f>
        <v>13720.027657325152</v>
      </c>
      <c r="D477" s="158">
        <f>Calc!P477*1000</f>
        <v>3.4192169605969673</v>
      </c>
      <c r="E477" s="158">
        <f>Calc!X477</f>
        <v>0.95066937735553725</v>
      </c>
      <c r="F477" s="158">
        <f>Calc!Y477</f>
        <v>7.9997067926926516E-3</v>
      </c>
      <c r="G477" s="158">
        <f>Calc!AN477</f>
        <v>1.0027914689956434</v>
      </c>
      <c r="H477" s="158">
        <f>Calc!AO477</f>
        <v>4.5613036715753926E-3</v>
      </c>
      <c r="I477" s="159">
        <f>Calc!AH477</f>
        <v>44221.951605382863</v>
      </c>
      <c r="J477" s="159">
        <f>Calc!AI477</f>
        <v>422.86181100640795</v>
      </c>
      <c r="K477" s="160">
        <f>Calc!AJ477</f>
        <v>-0.89342403590098041</v>
      </c>
      <c r="L477" s="160">
        <f>Calc!AK477</f>
        <v>4.0903005438727122</v>
      </c>
      <c r="M477" s="158" t="str">
        <f>Calc!AP477</f>
        <v>Out of range</v>
      </c>
      <c r="N477" s="158" t="e">
        <f>Calc!AQ477</f>
        <v>#VALUE!</v>
      </c>
      <c r="O477" s="158" t="str">
        <f>Calc!AW477</f>
        <v>Out of range</v>
      </c>
      <c r="P477" s="158">
        <f>Calc!AX477</f>
        <v>300.73268177310001</v>
      </c>
      <c r="Q477" s="160" t="e">
        <f>Calc!BB477</f>
        <v>#VALUE!</v>
      </c>
      <c r="R477" s="160" t="e">
        <f>Calc!BC477</f>
        <v>#VALUE!</v>
      </c>
      <c r="S477" s="157">
        <f>Input!E477</f>
        <v>0</v>
      </c>
    </row>
    <row r="478" spans="1:19" x14ac:dyDescent="0.2">
      <c r="A478" s="1">
        <f>Input!A478</f>
        <v>8619</v>
      </c>
      <c r="B478" s="1" t="str">
        <f>Input!B478</f>
        <v>HD-Larga1</v>
      </c>
      <c r="C478" s="99">
        <f>Calc!O478*1000</f>
        <v>303.89656792300497</v>
      </c>
      <c r="D478" s="99">
        <f>Calc!P478*1000</f>
        <v>4.5189922773945103E-2</v>
      </c>
      <c r="E478" s="99">
        <f>Calc!X478</f>
        <v>6.0607375769990881</v>
      </c>
      <c r="F478" s="99">
        <f>Calc!Y478</f>
        <v>1.6753615838393531E-2</v>
      </c>
      <c r="G478" s="99">
        <f>Calc!AN478</f>
        <v>0.21484543811712856</v>
      </c>
      <c r="H478" s="5">
        <f>Calc!AO478</f>
        <v>1.1939630547269781E-3</v>
      </c>
      <c r="I478" s="8">
        <f>Calc!AH478</f>
        <v>32.958912096756549</v>
      </c>
      <c r="J478" s="8">
        <f>Calc!AI478</f>
        <v>0.20451232314730289</v>
      </c>
      <c r="K478" s="77">
        <f>Calc!AJ478</f>
        <v>88.71621309772415</v>
      </c>
      <c r="L478" s="77">
        <f>Calc!AK478</f>
        <v>4.1104138659349125</v>
      </c>
      <c r="M478" s="99">
        <f>Calc!AP478</f>
        <v>23.9314</v>
      </c>
      <c r="N478" s="99">
        <f>Calc!AQ478</f>
        <v>0.18579999999999999</v>
      </c>
      <c r="O478" s="99">
        <f>Calc!AW478</f>
        <v>23.4421</v>
      </c>
      <c r="P478" s="99">
        <f>Calc!AX478</f>
        <v>0.32063315329999997</v>
      </c>
      <c r="Q478" s="77">
        <f>Calc!BB478</f>
        <v>94.79314207008764</v>
      </c>
      <c r="R478" s="77">
        <f>Calc!BC478</f>
        <v>4.3928111113335122</v>
      </c>
      <c r="S478" s="1">
        <f>Input!E478</f>
        <v>0</v>
      </c>
    </row>
    <row r="479" spans="1:19" s="157" customFormat="1" x14ac:dyDescent="0.2">
      <c r="A479" s="157">
        <f>Input!A479</f>
        <v>8307</v>
      </c>
      <c r="B479" s="157" t="str">
        <f>Input!B479</f>
        <v>Hu1-13</v>
      </c>
      <c r="C479" s="158">
        <f>Calc!O479*1000</f>
        <v>13709.554931666878</v>
      </c>
      <c r="D479" s="158">
        <f>Calc!P479*1000</f>
        <v>6.9725265333417488</v>
      </c>
      <c r="E479" s="158">
        <f>Calc!X479</f>
        <v>0.8187470987312333</v>
      </c>
      <c r="F479" s="158">
        <f>Calc!Y479</f>
        <v>2.1230113438935258E-2</v>
      </c>
      <c r="G479" s="158">
        <f>Calc!AN479</f>
        <v>0.99971818977668203</v>
      </c>
      <c r="H479" s="158">
        <f>Calc!AO479</f>
        <v>6.4096435897023967E-3</v>
      </c>
      <c r="I479" s="159">
        <f>Calc!AH479</f>
        <v>51150.863353366745</v>
      </c>
      <c r="J479" s="159">
        <f>Calc!AI479</f>
        <v>1366.0374195345703</v>
      </c>
      <c r="K479" s="160">
        <f>Calc!AJ479</f>
        <v>4.7291166300318377</v>
      </c>
      <c r="L479" s="160">
        <f>Calc!AK479</f>
        <v>9.5550942541482335</v>
      </c>
      <c r="M479" s="158">
        <f>Calc!AP479</f>
        <v>543.3501</v>
      </c>
      <c r="N479" s="158" t="e">
        <f>Calc!AQ479</f>
        <v>#VALUE!</v>
      </c>
      <c r="O479" s="158">
        <f>Calc!AW479</f>
        <v>543.34849999999994</v>
      </c>
      <c r="P479" s="158">
        <f>Calc!AX479</f>
        <v>251.74417545860001</v>
      </c>
      <c r="Q479" s="160">
        <f>Calc!BB479</f>
        <v>21.96398994525903</v>
      </c>
      <c r="R479" s="160">
        <f>Calc!BC479</f>
        <v>47.049027924749225</v>
      </c>
      <c r="S479" s="157">
        <f>Input!E479</f>
        <v>0</v>
      </c>
    </row>
    <row r="480" spans="1:19" x14ac:dyDescent="0.2">
      <c r="A480" s="1">
        <f>Input!A480</f>
        <v>8620</v>
      </c>
      <c r="B480" s="1" t="str">
        <f>Input!B480</f>
        <v>HD-Larga2</v>
      </c>
      <c r="C480" s="99">
        <f>Calc!O480*1000</f>
        <v>304.10940052808098</v>
      </c>
      <c r="D480" s="99">
        <f>Calc!P480*1000</f>
        <v>2.9746829061933086E-2</v>
      </c>
      <c r="E480" s="99">
        <f>Calc!X480</f>
        <v>5.2749454292258191</v>
      </c>
      <c r="F480" s="99">
        <f>Calc!Y480</f>
        <v>1.5469722719163824E-2</v>
      </c>
      <c r="G480" s="99">
        <f>Calc!AN480</f>
        <v>0.20248923448018527</v>
      </c>
      <c r="H480" s="5">
        <f>Calc!AO480</f>
        <v>1.0918190977348479E-3</v>
      </c>
      <c r="I480" s="8">
        <f>Calc!AH480</f>
        <v>35.80668585078692</v>
      </c>
      <c r="J480" s="8">
        <f>Calc!AI480</f>
        <v>0.21975083026054826</v>
      </c>
      <c r="K480" s="77">
        <f>Calc!AJ480</f>
        <v>72.912263498505553</v>
      </c>
      <c r="L480" s="77">
        <f>Calc!AK480</f>
        <v>2.9807454099171089</v>
      </c>
      <c r="M480" s="99">
        <f>Calc!AP480</f>
        <v>22.784300000000002</v>
      </c>
      <c r="N480" s="99">
        <f>Calc!AQ480</f>
        <v>0.1535</v>
      </c>
      <c r="O480" s="99">
        <f>Calc!AW480</f>
        <v>22.3521</v>
      </c>
      <c r="P480" s="99">
        <f>Calc!AX480</f>
        <v>0.26188941989999998</v>
      </c>
      <c r="Q480" s="77">
        <f>Calc!BB480</f>
        <v>77.667010247089806</v>
      </c>
      <c r="R480" s="77">
        <f>Calc!BC480</f>
        <v>3.1756458398238521</v>
      </c>
      <c r="S480" s="1">
        <f>Input!E480</f>
        <v>0</v>
      </c>
    </row>
    <row r="481" spans="1:19" s="157" customFormat="1" x14ac:dyDescent="0.2">
      <c r="A481" s="157">
        <f>Input!A481</f>
        <v>8307</v>
      </c>
      <c r="B481" s="157" t="str">
        <f>Input!B481</f>
        <v>Hu1-13</v>
      </c>
      <c r="C481" s="158">
        <f>Calc!O481*1000</f>
        <v>13712.622263499192</v>
      </c>
      <c r="D481" s="158">
        <f>Calc!P481*1000</f>
        <v>6.5030067282359667</v>
      </c>
      <c r="E481" s="158">
        <f>Calc!X481</f>
        <v>0.882157289287822</v>
      </c>
      <c r="F481" s="158">
        <f>Calc!Y481</f>
        <v>2.0111301168764868E-2</v>
      </c>
      <c r="G481" s="158">
        <f>Calc!AN481</f>
        <v>1.0078879576834021</v>
      </c>
      <c r="H481" s="158">
        <f>Calc!AO481</f>
        <v>5.2118326242714466E-3</v>
      </c>
      <c r="I481" s="159">
        <f>Calc!AH481</f>
        <v>47872.76747172539</v>
      </c>
      <c r="J481" s="159">
        <f>Calc!AI481</f>
        <v>1118.8894640173298</v>
      </c>
      <c r="K481" s="160">
        <f>Calc!AJ481</f>
        <v>14.501608369497099</v>
      </c>
      <c r="L481" s="160">
        <f>Calc!AK481</f>
        <v>7.8855402837943354</v>
      </c>
      <c r="M481" s="158">
        <f>Calc!AP481</f>
        <v>482.0949</v>
      </c>
      <c r="N481" s="158" t="e">
        <f>Calc!AQ481</f>
        <v>#VALUE!</v>
      </c>
      <c r="O481" s="158">
        <f>Calc!AW481</f>
        <v>482.0933</v>
      </c>
      <c r="P481" s="158">
        <f>Calc!AX481</f>
        <v>211.03139926790001</v>
      </c>
      <c r="Q481" s="160">
        <f>Calc!BB481</f>
        <v>56.644781167983979</v>
      </c>
      <c r="R481" s="160">
        <f>Calc!BC481</f>
        <v>45.718486983005853</v>
      </c>
      <c r="S481" s="157">
        <f>Input!E481</f>
        <v>0</v>
      </c>
    </row>
    <row r="482" spans="1:19" x14ac:dyDescent="0.2">
      <c r="A482" s="1">
        <f>Input!A482</f>
        <v>8621</v>
      </c>
      <c r="B482" s="1" t="str">
        <f>Input!B482</f>
        <v>Hd-Larga3</v>
      </c>
      <c r="C482" s="99">
        <f>Calc!O482*1000</f>
        <v>304.51283292178283</v>
      </c>
      <c r="D482" s="99">
        <f>Calc!P482*1000</f>
        <v>0.21349285535128376</v>
      </c>
      <c r="E482" s="99">
        <f>Calc!X482</f>
        <v>5.4227772546400033</v>
      </c>
      <c r="F482" s="99">
        <f>Calc!Y482</f>
        <v>1.7771697863704649E-2</v>
      </c>
      <c r="G482" s="99">
        <f>Calc!AN482</f>
        <v>0.2020439331605508</v>
      </c>
      <c r="H482" s="5">
        <f>Calc!AO482</f>
        <v>9.1592087871714242E-4</v>
      </c>
      <c r="I482" s="8">
        <f>Calc!AH482</f>
        <v>34.818408378065953</v>
      </c>
      <c r="J482" s="8">
        <f>Calc!AI482</f>
        <v>0.19323213350048696</v>
      </c>
      <c r="K482" s="77">
        <f>Calc!AJ482</f>
        <v>76.618877313476602</v>
      </c>
      <c r="L482" s="77">
        <f>Calc!AK482</f>
        <v>2.6431025987771632</v>
      </c>
      <c r="M482" s="99">
        <f>Calc!AP482</f>
        <v>22.639500000000002</v>
      </c>
      <c r="N482" s="99">
        <f>Calc!AQ482</f>
        <v>0.12379999999999999</v>
      </c>
      <c r="O482" s="99">
        <f>Calc!AW482</f>
        <v>22.197299999999998</v>
      </c>
      <c r="P482" s="99">
        <f>Calc!AX482</f>
        <v>0.26574026820000002</v>
      </c>
      <c r="Q482" s="77">
        <f>Calc!BB482</f>
        <v>81.579639548496829</v>
      </c>
      <c r="R482" s="77">
        <f>Calc!BC482</f>
        <v>2.8148997149981581</v>
      </c>
      <c r="S482" s="1">
        <f>Input!E482</f>
        <v>0</v>
      </c>
    </row>
    <row r="483" spans="1:19" s="157" customFormat="1" x14ac:dyDescent="0.2">
      <c r="A483" s="157">
        <f>Input!A483</f>
        <v>8307</v>
      </c>
      <c r="B483" s="157" t="str">
        <f>Input!B483</f>
        <v>Hu1-13</v>
      </c>
      <c r="C483" s="158">
        <f>Calc!O483*1000</f>
        <v>13715.880453589984</v>
      </c>
      <c r="D483" s="158">
        <f>Calc!P483*1000</f>
        <v>2.4214711009065559</v>
      </c>
      <c r="E483" s="158">
        <f>Calc!X483</f>
        <v>0.86733874405677047</v>
      </c>
      <c r="F483" s="158">
        <f>Calc!Y483</f>
        <v>4.6682080544986314E-3</v>
      </c>
      <c r="G483" s="158">
        <f>Calc!AN483</f>
        <v>1.0007768469545897</v>
      </c>
      <c r="H483" s="158">
        <f>Calc!AO483</f>
        <v>3.4471281248118772E-3</v>
      </c>
      <c r="I483" s="159">
        <f>Calc!AH483</f>
        <v>48358.629693845869</v>
      </c>
      <c r="J483" s="159">
        <f>Calc!AI483</f>
        <v>308.89536886412111</v>
      </c>
      <c r="K483" s="160">
        <f>Calc!AJ483</f>
        <v>-4.2595437316923501</v>
      </c>
      <c r="L483" s="160">
        <f>Calc!AK483</f>
        <v>2.0970568376901113</v>
      </c>
      <c r="M483" s="158" t="str">
        <f>Calc!AP483</f>
        <v>Out of range</v>
      </c>
      <c r="N483" s="158" t="e">
        <f>Calc!AQ483</f>
        <v>#VALUE!</v>
      </c>
      <c r="O483" s="158" t="str">
        <f>Calc!AW483</f>
        <v>Out of range</v>
      </c>
      <c r="P483" s="158">
        <f>Calc!AX483</f>
        <v>117.0262412208</v>
      </c>
      <c r="Q483" s="160" t="e">
        <f>Calc!BB483</f>
        <v>#VALUE!</v>
      </c>
      <c r="R483" s="160" t="e">
        <f>Calc!BC483</f>
        <v>#VALUE!</v>
      </c>
      <c r="S483" s="157">
        <f>Input!E483</f>
        <v>0</v>
      </c>
    </row>
    <row r="484" spans="1:19" x14ac:dyDescent="0.2">
      <c r="A484" s="1">
        <f>Input!A484</f>
        <v>8613</v>
      </c>
      <c r="B484" s="1" t="str">
        <f>Input!B484</f>
        <v>HD-T11</v>
      </c>
      <c r="C484" s="99">
        <f>Calc!O484*1000</f>
        <v>458.95193266857768</v>
      </c>
      <c r="D484" s="99">
        <f>Calc!P484*1000</f>
        <v>2.9878132612304188E-2</v>
      </c>
      <c r="E484" s="99">
        <f>Calc!X484</f>
        <v>14.793051504650425</v>
      </c>
      <c r="F484" s="99">
        <f>Calc!Y484</f>
        <v>3.4058747389841146E-2</v>
      </c>
      <c r="G484" s="99">
        <f>Calc!AN484</f>
        <v>0.50982763515233254</v>
      </c>
      <c r="H484" s="5">
        <f>Calc!AO484</f>
        <v>1.3112030386980445E-3</v>
      </c>
      <c r="I484" s="8">
        <f>Calc!AH484</f>
        <v>48.439394335453244</v>
      </c>
      <c r="J484" s="8">
        <f>Calc!AI484</f>
        <v>0.16717562502163616</v>
      </c>
      <c r="K484" s="77">
        <f>Calc!AJ484</f>
        <v>-227.28892015028035</v>
      </c>
      <c r="L484" s="77">
        <f>Calc!AK484</f>
        <v>1.731706825293845</v>
      </c>
      <c r="M484" s="99">
        <f>Calc!AP484</f>
        <v>129.09540000000001</v>
      </c>
      <c r="N484" s="99">
        <f>Calc!AQ484</f>
        <v>1.0399</v>
      </c>
      <c r="O484" s="99">
        <f>Calc!AW484</f>
        <v>127.80459999999999</v>
      </c>
      <c r="P484" s="99">
        <f>Calc!AX484</f>
        <v>1.212156051</v>
      </c>
      <c r="Q484" s="77">
        <f>Calc!BB484</f>
        <v>-326.17567779538047</v>
      </c>
      <c r="R484" s="77">
        <f>Calc!BC484</f>
        <v>2.7247984016941453</v>
      </c>
      <c r="S484" s="1">
        <f>Input!E484</f>
        <v>0</v>
      </c>
    </row>
    <row r="485" spans="1:19" s="157" customFormat="1" x14ac:dyDescent="0.2">
      <c r="A485" s="157">
        <f>Input!A485</f>
        <v>8307</v>
      </c>
      <c r="B485" s="157" t="str">
        <f>Input!B485</f>
        <v>Hu1-13</v>
      </c>
      <c r="C485" s="158">
        <f>Calc!O485*1000</f>
        <v>13713.205355243172</v>
      </c>
      <c r="D485" s="158">
        <f>Calc!P485*1000</f>
        <v>1.8138142634002947</v>
      </c>
      <c r="E485" s="158">
        <f>Calc!X485</f>
        <v>0.8696459339025413</v>
      </c>
      <c r="F485" s="158">
        <f>Calc!Y485</f>
        <v>5.9982573843482996E-3</v>
      </c>
      <c r="G485" s="158">
        <f>Calc!AN485</f>
        <v>1.0036679553853156</v>
      </c>
      <c r="H485" s="158">
        <f>Calc!AO485</f>
        <v>3.7606741634957875E-3</v>
      </c>
      <c r="I485" s="159">
        <f>Calc!AH485</f>
        <v>48360.230213041104</v>
      </c>
      <c r="J485" s="159">
        <f>Calc!AI485</f>
        <v>379.5446630198453</v>
      </c>
      <c r="K485" s="160">
        <f>Calc!AJ485</f>
        <v>-3.2928629212448657</v>
      </c>
      <c r="L485" s="160">
        <f>Calc!AK485</f>
        <v>2.2169728311004473</v>
      </c>
      <c r="M485" s="158" t="str">
        <f>Calc!AP485</f>
        <v>Out of range</v>
      </c>
      <c r="N485" s="158" t="e">
        <f>Calc!AQ485</f>
        <v>#VALUE!</v>
      </c>
      <c r="O485" s="158" t="str">
        <f>Calc!AW485</f>
        <v>Out of range</v>
      </c>
      <c r="P485" s="158">
        <f>Calc!AX485</f>
        <v>31.194121814100001</v>
      </c>
      <c r="Q485" s="160" t="e">
        <f>Calc!BB485</f>
        <v>#VALUE!</v>
      </c>
      <c r="R485" s="160" t="e">
        <f>Calc!BC485</f>
        <v>#VALUE!</v>
      </c>
      <c r="S485" s="157">
        <f>Input!E485</f>
        <v>0</v>
      </c>
    </row>
    <row r="486" spans="1:19" x14ac:dyDescent="0.2">
      <c r="A486" s="1">
        <f>Input!A486</f>
        <v>8614</v>
      </c>
      <c r="B486" s="1" t="str">
        <f>Input!B486</f>
        <v>HD-T12</v>
      </c>
      <c r="C486" s="99">
        <f>Calc!O486*1000</f>
        <v>457.6252265681623</v>
      </c>
      <c r="D486" s="99">
        <f>Calc!P486*1000</f>
        <v>4.4970071399521909E-2</v>
      </c>
      <c r="E486" s="99">
        <f>Calc!X486</f>
        <v>14.849845010607771</v>
      </c>
      <c r="F486" s="99">
        <f>Calc!Y486</f>
        <v>3.5538639004769647E-2</v>
      </c>
      <c r="G486" s="99">
        <f>Calc!AN486</f>
        <v>0.50984597830539879</v>
      </c>
      <c r="H486" s="5">
        <f>Calc!AO486</f>
        <v>1.7178547729512134E-3</v>
      </c>
      <c r="I486" s="8">
        <f>Calc!AH486</f>
        <v>48.149789607053414</v>
      </c>
      <c r="J486" s="8">
        <f>Calc!AI486</f>
        <v>0.19893693089094416</v>
      </c>
      <c r="K486" s="77">
        <f>Calc!AJ486</f>
        <v>-223.75300902926841</v>
      </c>
      <c r="L486" s="77">
        <f>Calc!AK486</f>
        <v>2.231868294658657</v>
      </c>
      <c r="M486" s="99">
        <f>Calc!AP486</f>
        <v>127.61579999999999</v>
      </c>
      <c r="N486" s="99">
        <f>Calc!AQ486</f>
        <v>1.2776000000000001</v>
      </c>
      <c r="O486" s="99">
        <f>Calc!AW486</f>
        <v>126.32859999999999</v>
      </c>
      <c r="P486" s="99">
        <f>Calc!AX486</f>
        <v>1.4139043734000001</v>
      </c>
      <c r="Q486" s="77">
        <f>Calc!BB486</f>
        <v>-319.76467269244802</v>
      </c>
      <c r="R486" s="77">
        <f>Calc!BC486</f>
        <v>3.4359978580289328</v>
      </c>
      <c r="S486" s="1">
        <f>Input!E486</f>
        <v>0</v>
      </c>
    </row>
    <row r="487" spans="1:19" s="157" customFormat="1" x14ac:dyDescent="0.2">
      <c r="A487" s="157">
        <f>Input!A487</f>
        <v>8307</v>
      </c>
      <c r="B487" s="157" t="str">
        <f>Input!B487</f>
        <v>Hu1-13</v>
      </c>
      <c r="C487" s="158">
        <f>Calc!O487*1000</f>
        <v>13716.433647317916</v>
      </c>
      <c r="D487" s="158">
        <f>Calc!P487*1000</f>
        <v>1.7364344719898492</v>
      </c>
      <c r="E487" s="158">
        <f>Calc!X487</f>
        <v>0.8753057470187392</v>
      </c>
      <c r="F487" s="158">
        <f>Calc!Y487</f>
        <v>4.4751351856155211E-3</v>
      </c>
      <c r="G487" s="158">
        <f>Calc!AN487</f>
        <v>1.0021686988992471</v>
      </c>
      <c r="H487" s="158">
        <f>Calc!AO487</f>
        <v>3.4738344317537806E-3</v>
      </c>
      <c r="I487" s="159">
        <f>Calc!AH487</f>
        <v>47987.050098743057</v>
      </c>
      <c r="J487" s="159">
        <f>Calc!AI487</f>
        <v>296.35084752164437</v>
      </c>
      <c r="K487" s="160">
        <f>Calc!AJ487</f>
        <v>-6.8288825910798323</v>
      </c>
      <c r="L487" s="160">
        <f>Calc!AK487</f>
        <v>1.3013680352607226</v>
      </c>
      <c r="M487" s="158" t="str">
        <f>Calc!AP487</f>
        <v>Out of range</v>
      </c>
      <c r="N487" s="158" t="e">
        <f>Calc!AQ487</f>
        <v>#VALUE!</v>
      </c>
      <c r="O487" s="158" t="str">
        <f>Calc!AW487</f>
        <v>Out of range</v>
      </c>
      <c r="P487" s="158">
        <f>Calc!AX487</f>
        <v>58.412475717200003</v>
      </c>
      <c r="Q487" s="160" t="e">
        <f>Calc!BB487</f>
        <v>#VALUE!</v>
      </c>
      <c r="R487" s="160" t="e">
        <f>Calc!BC487</f>
        <v>#VALUE!</v>
      </c>
      <c r="S487" s="157">
        <f>Input!E487</f>
        <v>0</v>
      </c>
    </row>
    <row r="488" spans="1:19" x14ac:dyDescent="0.2">
      <c r="A488" s="1">
        <f>Input!A488</f>
        <v>8615</v>
      </c>
      <c r="B488" s="1" t="str">
        <f>Input!B488</f>
        <v>HD-T13</v>
      </c>
      <c r="C488" s="99">
        <f>Calc!O488*1000</f>
        <v>452.94732031627137</v>
      </c>
      <c r="D488" s="99">
        <f>Calc!P488*1000</f>
        <v>5.1038869576408241E-2</v>
      </c>
      <c r="E488" s="99">
        <f>Calc!X488</f>
        <v>14.156367852546074</v>
      </c>
      <c r="F488" s="99">
        <f>Calc!Y488</f>
        <v>3.4251550710109532E-2</v>
      </c>
      <c r="G488" s="99">
        <f>Calc!AN488</f>
        <v>0.50980238272805356</v>
      </c>
      <c r="H488" s="5">
        <f>Calc!AO488</f>
        <v>1.4358145980265633E-3</v>
      </c>
      <c r="I488" s="8">
        <f>Calc!AH488</f>
        <v>49.950557849496953</v>
      </c>
      <c r="J488" s="8">
        <f>Calc!AI488</f>
        <v>0.1853801480151426</v>
      </c>
      <c r="K488" s="77">
        <f>Calc!AJ488</f>
        <v>-224.73655611776155</v>
      </c>
      <c r="L488" s="77">
        <f>Calc!AK488</f>
        <v>2.1760326490224124</v>
      </c>
      <c r="M488" s="99">
        <f>Calc!AP488</f>
        <v>128.00290000000001</v>
      </c>
      <c r="N488" s="99">
        <f>Calc!AQ488</f>
        <v>1.1679999999999999</v>
      </c>
      <c r="O488" s="99">
        <f>Calc!AW488</f>
        <v>126.76009999999999</v>
      </c>
      <c r="P488" s="99">
        <f>Calc!AX488</f>
        <v>1.3757286309000001</v>
      </c>
      <c r="Q488" s="77">
        <f>Calc!BB488</f>
        <v>-321.56217815247794</v>
      </c>
      <c r="R488" s="77">
        <f>Calc!BC488</f>
        <v>3.355218659538548</v>
      </c>
      <c r="S488" s="1">
        <f>Input!E488</f>
        <v>0</v>
      </c>
    </row>
    <row r="489" spans="1:19" s="157" customFormat="1" x14ac:dyDescent="0.2">
      <c r="A489" s="157">
        <f>Input!A489</f>
        <v>8307</v>
      </c>
      <c r="B489" s="157" t="str">
        <f>Input!B489</f>
        <v>Hu1-13</v>
      </c>
      <c r="C489" s="158">
        <f>Calc!O489*1000</f>
        <v>13716.433647317916</v>
      </c>
      <c r="D489" s="158">
        <f>Calc!P489*1000</f>
        <v>1.7364344719898492</v>
      </c>
      <c r="E489" s="158">
        <f>Calc!X489</f>
        <v>0.8753057470187392</v>
      </c>
      <c r="F489" s="158">
        <f>Calc!Y489</f>
        <v>4.4751351856155211E-3</v>
      </c>
      <c r="G489" s="158">
        <f>Calc!AN489</f>
        <v>1.0021686988992471</v>
      </c>
      <c r="H489" s="158">
        <f>Calc!AO489</f>
        <v>3.4738344317537806E-3</v>
      </c>
      <c r="I489" s="159">
        <f>Calc!AH489</f>
        <v>47987.050098743057</v>
      </c>
      <c r="J489" s="159">
        <f>Calc!AI489</f>
        <v>296.35084752164437</v>
      </c>
      <c r="K489" s="160">
        <f>Calc!AJ489</f>
        <v>-6.8288825910798323</v>
      </c>
      <c r="L489" s="160">
        <f>Calc!AK489</f>
        <v>1.3013680352607226</v>
      </c>
      <c r="M489" s="158" t="str">
        <f>Calc!AP489</f>
        <v>Out of range</v>
      </c>
      <c r="N489" s="158" t="e">
        <f>Calc!AQ489</f>
        <v>#VALUE!</v>
      </c>
      <c r="O489" s="158" t="str">
        <f>Calc!AW489</f>
        <v>Out of range</v>
      </c>
      <c r="P489" s="158">
        <f>Calc!AX489</f>
        <v>0</v>
      </c>
      <c r="Q489" s="160" t="e">
        <f>Calc!BB489</f>
        <v>#VALUE!</v>
      </c>
      <c r="R489" s="160" t="e">
        <f>Calc!BC489</f>
        <v>#VALUE!</v>
      </c>
      <c r="S489" s="157">
        <f>Input!E489</f>
        <v>0</v>
      </c>
    </row>
    <row r="491" spans="1:19" s="157" customFormat="1" x14ac:dyDescent="0.2">
      <c r="A491" s="157">
        <f>Input!A491</f>
        <v>8717</v>
      </c>
      <c r="B491" s="157" t="str">
        <f>Input!B491</f>
        <v>Hu1-13</v>
      </c>
      <c r="C491" s="158">
        <f>Calc!O491*1000</f>
        <v>13714.437980333223</v>
      </c>
      <c r="D491" s="158">
        <f>Calc!P491*1000</f>
        <v>3.3279680052531702</v>
      </c>
      <c r="E491" s="158">
        <f>Calc!X491</f>
        <v>0.94379610316565266</v>
      </c>
      <c r="F491" s="158">
        <f>Calc!Y491</f>
        <v>1.0811939069438248E-2</v>
      </c>
      <c r="G491" s="158">
        <f>Calc!AN491</f>
        <v>0.99491109609568962</v>
      </c>
      <c r="H491" s="158">
        <f>Calc!AO491</f>
        <v>4.6828517365201591E-3</v>
      </c>
      <c r="I491" s="159">
        <f>Calc!AH491</f>
        <v>44175.950411131125</v>
      </c>
      <c r="J491" s="159">
        <f>Calc!AI491</f>
        <v>547.01612762876903</v>
      </c>
      <c r="K491" s="160">
        <f>Calc!AJ491</f>
        <v>2.1826805550304584</v>
      </c>
      <c r="L491" s="160">
        <f>Calc!AK491</f>
        <v>3.3718114090164577</v>
      </c>
      <c r="M491" s="158">
        <f>Calc!AP491</f>
        <v>525.4452</v>
      </c>
      <c r="N491" s="158" t="e">
        <f>Calc!AQ491</f>
        <v>#VALUE!</v>
      </c>
      <c r="O491" s="158">
        <f>Calc!AW491</f>
        <v>525.4434</v>
      </c>
      <c r="P491" s="158">
        <f>Calc!AX491</f>
        <v>189.06334294210001</v>
      </c>
      <c r="Q491" s="160">
        <f>Calc!BB491</f>
        <v>9.6370439293714902</v>
      </c>
      <c r="R491" s="160">
        <f>Calc!BC491</f>
        <v>15.752796589103161</v>
      </c>
      <c r="S491" s="157">
        <f>Input!E491</f>
        <v>0</v>
      </c>
    </row>
    <row r="492" spans="1:19" x14ac:dyDescent="0.2">
      <c r="A492" s="1">
        <f>Input!A492</f>
        <v>8719</v>
      </c>
      <c r="B492" s="1" t="str">
        <f>Input!B492</f>
        <v>M39-61 3.1cm</v>
      </c>
      <c r="C492" s="99">
        <f>Calc!O492*1000</f>
        <v>220.99725206026076</v>
      </c>
      <c r="D492" s="99">
        <f>Calc!P492*1000</f>
        <v>0.11301482102499917</v>
      </c>
      <c r="E492" s="99">
        <f>Calc!X492</f>
        <v>0.11253670099710721</v>
      </c>
      <c r="F492" s="99">
        <f>Calc!Y492</f>
        <v>4.4577549867182978E-4</v>
      </c>
      <c r="G492" s="99">
        <f>Calc!AN492</f>
        <v>2.2110092885472787</v>
      </c>
      <c r="H492" s="5">
        <f>Calc!AO492</f>
        <v>9.9208290315703565E-3</v>
      </c>
      <c r="I492" s="8">
        <f>Calc!AH492</f>
        <v>13238.086321259138</v>
      </c>
      <c r="J492" s="8">
        <f>Calc!AI492</f>
        <v>78.944447026641967</v>
      </c>
      <c r="K492" s="77">
        <f>Calc!AJ492</f>
        <v>1805.4976941073724</v>
      </c>
      <c r="L492" s="77">
        <f>Calc!AK492</f>
        <v>1.9708237442005299</v>
      </c>
      <c r="M492" s="99">
        <f>Calc!AP492</f>
        <v>135.09370000000001</v>
      </c>
      <c r="N492" s="99">
        <f>Calc!AQ492</f>
        <v>1.0254000000000001</v>
      </c>
      <c r="O492" s="99">
        <f>Calc!AW492</f>
        <v>135.09</v>
      </c>
      <c r="P492" s="99">
        <f>Calc!AX492</f>
        <v>1.0218921025000001</v>
      </c>
      <c r="Q492" s="77">
        <f>Calc!BB492</f>
        <v>2644.9208793814046</v>
      </c>
      <c r="R492" s="77">
        <f>Calc!BC492</f>
        <v>8.1663695829220497</v>
      </c>
      <c r="S492" s="1" t="str">
        <f>Input!E492</f>
        <v>3.1cm</v>
      </c>
    </row>
    <row r="493" spans="1:19" s="157" customFormat="1" x14ac:dyDescent="0.2">
      <c r="A493" s="157">
        <f>Input!A493</f>
        <v>8717</v>
      </c>
      <c r="B493" s="157" t="str">
        <f>Input!B493</f>
        <v>Hu1-13</v>
      </c>
      <c r="C493" s="158">
        <f>Calc!O493*1000</f>
        <v>13713.203160038767</v>
      </c>
      <c r="D493" s="158">
        <f>Calc!P493*1000</f>
        <v>1.4007888775958173</v>
      </c>
      <c r="E493" s="158">
        <f>Calc!X493</f>
        <v>0.93173411560990471</v>
      </c>
      <c r="F493" s="158">
        <f>Calc!Y493</f>
        <v>3.8459188955919633E-3</v>
      </c>
      <c r="G493" s="158">
        <f>Calc!AN493</f>
        <v>1.0006735373498969</v>
      </c>
      <c r="H493" s="158">
        <f>Calc!AO493</f>
        <v>3.1528041232187134E-3</v>
      </c>
      <c r="I493" s="159">
        <f>Calc!AH493</f>
        <v>45002.964160068681</v>
      </c>
      <c r="J493" s="159">
        <f>Calc!AI493</f>
        <v>233.64414743772539</v>
      </c>
      <c r="K493" s="160">
        <f>Calc!AJ493</f>
        <v>-0.47882293908918516</v>
      </c>
      <c r="L493" s="160">
        <f>Calc!AK493</f>
        <v>1.1556001281354191</v>
      </c>
      <c r="M493" s="158" t="str">
        <f>Calc!AP493</f>
        <v>Out of range</v>
      </c>
      <c r="N493" s="158" t="e">
        <f>Calc!AQ493</f>
        <v>#VALUE!</v>
      </c>
      <c r="O493" s="158" t="str">
        <f>Calc!AW493</f>
        <v>Out of range</v>
      </c>
      <c r="P493" s="158">
        <f>Calc!AX493</f>
        <v>307.9576440148</v>
      </c>
      <c r="Q493" s="160" t="e">
        <f>Calc!BB493</f>
        <v>#VALUE!</v>
      </c>
      <c r="R493" s="160" t="e">
        <f>Calc!BC493</f>
        <v>#VALUE!</v>
      </c>
      <c r="S493" s="157">
        <f>Input!E493</f>
        <v>0</v>
      </c>
    </row>
    <row r="494" spans="1:19" x14ac:dyDescent="0.2">
      <c r="A494" s="1">
        <f>Input!A494</f>
        <v>8720</v>
      </c>
      <c r="B494" s="1" t="str">
        <f>Input!B494</f>
        <v>M39-61 8.8cm</v>
      </c>
      <c r="C494" s="99">
        <f>Calc!O494*1000</f>
        <v>154.32067091784793</v>
      </c>
      <c r="D494" s="99">
        <f>Calc!P494*1000</f>
        <v>1.4854317336351888E-2</v>
      </c>
      <c r="E494" s="99">
        <f>Calc!X494</f>
        <v>0.25389298691599183</v>
      </c>
      <c r="F494" s="99">
        <f>Calc!Y494</f>
        <v>7.184013960338971E-4</v>
      </c>
      <c r="G494" s="99">
        <f>Calc!AN494</f>
        <v>2.0808053485585107</v>
      </c>
      <c r="H494" s="5">
        <f>Calc!AO494</f>
        <v>6.5908908806090218E-3</v>
      </c>
      <c r="I494" s="8">
        <f>Calc!AH494</f>
        <v>3863.5913974007003</v>
      </c>
      <c r="J494" s="8">
        <f>Calc!AI494</f>
        <v>16.405451384960454</v>
      </c>
      <c r="K494" s="77">
        <f>Calc!AJ494</f>
        <v>1618.5300820819427</v>
      </c>
      <c r="L494" s="77">
        <f>Calc!AK494</f>
        <v>2.178968294898477</v>
      </c>
      <c r="M494" s="99">
        <f>Calc!AP494</f>
        <v>137.94149999999999</v>
      </c>
      <c r="N494" s="99">
        <f>Calc!AQ494</f>
        <v>0.80379999999999996</v>
      </c>
      <c r="O494" s="99">
        <f>Calc!AW494</f>
        <v>137.92840000000001</v>
      </c>
      <c r="P494" s="99">
        <f>Calc!AX494</f>
        <v>0.74605786190000001</v>
      </c>
      <c r="Q494" s="77">
        <f>Calc!BB494</f>
        <v>2390.1244065235778</v>
      </c>
      <c r="R494" s="77">
        <f>Calc!BC494</f>
        <v>5.9793965543487992</v>
      </c>
      <c r="S494" s="1" t="str">
        <f>Input!E494</f>
        <v>8.8cm</v>
      </c>
    </row>
    <row r="495" spans="1:19" s="157" customFormat="1" x14ac:dyDescent="0.2">
      <c r="A495" s="157">
        <f>Input!A495</f>
        <v>8717</v>
      </c>
      <c r="B495" s="157" t="str">
        <f>Input!B495</f>
        <v>Hu1-13</v>
      </c>
      <c r="C495" s="158">
        <f>Calc!O495*1000</f>
        <v>13717.42981119322</v>
      </c>
      <c r="D495" s="158">
        <f>Calc!P495*1000</f>
        <v>1.6986152056034898</v>
      </c>
      <c r="E495" s="158">
        <f>Calc!X495</f>
        <v>0.93352909609630152</v>
      </c>
      <c r="F495" s="158">
        <f>Calc!Y495</f>
        <v>6.2296821339031657E-3</v>
      </c>
      <c r="G495" s="158">
        <f>Calc!AN495</f>
        <v>0.99879484214627701</v>
      </c>
      <c r="H495" s="158">
        <f>Calc!AO495</f>
        <v>3.2466973780000169E-3</v>
      </c>
      <c r="I495" s="159">
        <f>Calc!AH495</f>
        <v>44845.923463466665</v>
      </c>
      <c r="J495" s="159">
        <f>Calc!AI495</f>
        <v>332.8388156605713</v>
      </c>
      <c r="K495" s="160">
        <f>Calc!AJ495</f>
        <v>-1.7007078091036965</v>
      </c>
      <c r="L495" s="160">
        <f>Calc!AK495</f>
        <v>1.3621828023531626</v>
      </c>
      <c r="M495" s="158" t="str">
        <f>Calc!AP495</f>
        <v>Out of range</v>
      </c>
      <c r="N495" s="158" t="e">
        <f>Calc!AQ495</f>
        <v>#VALUE!</v>
      </c>
      <c r="O495" s="158" t="str">
        <f>Calc!AW495</f>
        <v>Out of range</v>
      </c>
      <c r="P495" s="158">
        <f>Calc!AX495</f>
        <v>324.93808087920002</v>
      </c>
      <c r="Q495" s="160" t="e">
        <f>Calc!BB495</f>
        <v>#VALUE!</v>
      </c>
      <c r="R495" s="160" t="e">
        <f>Calc!BC495</f>
        <v>#VALUE!</v>
      </c>
      <c r="S495" s="157">
        <f>Input!E495</f>
        <v>0</v>
      </c>
    </row>
    <row r="496" spans="1:19" x14ac:dyDescent="0.2">
      <c r="A496" s="1">
        <f>Input!A496</f>
        <v>8721</v>
      </c>
      <c r="B496" s="1" t="str">
        <f>Input!B496</f>
        <v>M39-61 12.3cm</v>
      </c>
      <c r="C496" s="99">
        <f>Calc!O496*1000</f>
        <v>165.22228581820428</v>
      </c>
      <c r="D496" s="99">
        <f>Calc!P496*1000</f>
        <v>1.4440138800633356E-2</v>
      </c>
      <c r="E496" s="99">
        <f>Calc!X496</f>
        <v>0.21879167033881</v>
      </c>
      <c r="F496" s="99">
        <f>Calc!Y496</f>
        <v>5.680092851716792E-4</v>
      </c>
      <c r="G496" s="99">
        <f>Calc!AN496</f>
        <v>2.2323862341088616</v>
      </c>
      <c r="H496" s="5">
        <f>Calc!AO496</f>
        <v>6.2671162596353433E-3</v>
      </c>
      <c r="I496" s="8">
        <f>Calc!AH496</f>
        <v>5149.4616949544616</v>
      </c>
      <c r="J496" s="8">
        <f>Calc!AI496</f>
        <v>19.685145720677006</v>
      </c>
      <c r="K496" s="77">
        <f>Calc!AJ496</f>
        <v>1637.8647884029797</v>
      </c>
      <c r="L496" s="77">
        <f>Calc!AK496</f>
        <v>2.2417524179861079</v>
      </c>
      <c r="M496" s="99">
        <f>Calc!AP496</f>
        <v>154.12649999999999</v>
      </c>
      <c r="N496" s="99">
        <f>Calc!AQ496</f>
        <v>0.82620000000000005</v>
      </c>
      <c r="O496" s="99">
        <f>Calc!AW496</f>
        <v>154.1164</v>
      </c>
      <c r="P496" s="99">
        <f>Calc!AX496</f>
        <v>0.90654847709999997</v>
      </c>
      <c r="Q496" s="77">
        <f>Calc!BB496</f>
        <v>2531.9066020643263</v>
      </c>
      <c r="R496" s="77">
        <f>Calc!BC496</f>
        <v>7.3547886596359549</v>
      </c>
      <c r="S496" s="1" t="str">
        <f>Input!E496</f>
        <v>12.3cm</v>
      </c>
    </row>
    <row r="497" spans="1:19" s="157" customFormat="1" x14ac:dyDescent="0.2">
      <c r="A497" s="157">
        <f>Input!A497</f>
        <v>8717</v>
      </c>
      <c r="B497" s="157" t="str">
        <f>Input!B497</f>
        <v>Hu1-13</v>
      </c>
      <c r="C497" s="158">
        <f>Calc!O497*1000</f>
        <v>13709.195322052794</v>
      </c>
      <c r="D497" s="158">
        <f>Calc!P497*1000</f>
        <v>3.0557734463540691</v>
      </c>
      <c r="E497" s="158">
        <f>Calc!X497</f>
        <v>0.90032892432332312</v>
      </c>
      <c r="F497" s="158">
        <f>Calc!Y497</f>
        <v>7.5558826359440421E-3</v>
      </c>
      <c r="G497" s="158">
        <f>Calc!AN497</f>
        <v>1.000527674671752</v>
      </c>
      <c r="H497" s="158">
        <f>Calc!AO497</f>
        <v>4.0535587646768623E-3</v>
      </c>
      <c r="I497" s="159">
        <f>Calc!AH497</f>
        <v>46552.355363035735</v>
      </c>
      <c r="J497" s="159">
        <f>Calc!AI497</f>
        <v>433.70208972363196</v>
      </c>
      <c r="K497" s="160">
        <f>Calc!AJ497</f>
        <v>-3.5823795882850007E-2</v>
      </c>
      <c r="L497" s="160">
        <f>Calc!AK497</f>
        <v>2.036855962192067</v>
      </c>
      <c r="M497" s="158" t="str">
        <f>Calc!AP497</f>
        <v>Out of range</v>
      </c>
      <c r="N497" s="158" t="e">
        <f>Calc!AQ497</f>
        <v>#VALUE!</v>
      </c>
      <c r="O497" s="158" t="str">
        <f>Calc!AW497</f>
        <v>Out of range</v>
      </c>
      <c r="P497" s="158">
        <f>Calc!AX497</f>
        <v>325.56459060240002</v>
      </c>
      <c r="Q497" s="160" t="e">
        <f>Calc!BB497</f>
        <v>#VALUE!</v>
      </c>
      <c r="R497" s="160" t="e">
        <f>Calc!BC497</f>
        <v>#VALUE!</v>
      </c>
      <c r="S497" s="157">
        <f>Input!E497</f>
        <v>0</v>
      </c>
    </row>
    <row r="498" spans="1:19" x14ac:dyDescent="0.2">
      <c r="A498" s="1">
        <f>Input!A498</f>
        <v>8722</v>
      </c>
      <c r="B498" s="1" t="str">
        <f>Input!B498</f>
        <v>M39-61 18.8cm</v>
      </c>
      <c r="C498" s="99">
        <f>Calc!O498*1000</f>
        <v>205.08672740010505</v>
      </c>
      <c r="D498" s="99">
        <f>Calc!P498*1000</f>
        <v>9.594622069843424E-2</v>
      </c>
      <c r="E498" s="99">
        <f>Calc!X498</f>
        <v>6.4211550621146099E-2</v>
      </c>
      <c r="F498" s="99">
        <f>Calc!Y498</f>
        <v>2.5973920644422227E-4</v>
      </c>
      <c r="G498" s="99">
        <f>Calc!AN498</f>
        <v>2.2161381685262782</v>
      </c>
      <c r="H498" s="5">
        <f>Calc!AO498</f>
        <v>8.2835170204326961E-3</v>
      </c>
      <c r="I498" s="8">
        <f>Calc!AH498</f>
        <v>21675.524532169569</v>
      </c>
      <c r="J498" s="8">
        <f>Calc!AI498</f>
        <v>118.94880564503077</v>
      </c>
      <c r="K498" s="77">
        <f>Calc!AJ498</f>
        <v>1578.4450955145389</v>
      </c>
      <c r="L498" s="77">
        <f>Calc!AK498</f>
        <v>2.7865981748031099</v>
      </c>
      <c r="M498" s="99">
        <f>Calc!AP498</f>
        <v>159.0702</v>
      </c>
      <c r="N498" s="99">
        <f>Calc!AQ498</f>
        <v>1.2802</v>
      </c>
      <c r="O498" s="99">
        <f>Calc!AW498</f>
        <v>159.0677</v>
      </c>
      <c r="P498" s="99">
        <f>Calc!AX498</f>
        <v>1.1291672517</v>
      </c>
      <c r="Q498" s="77">
        <f>Calc!BB498</f>
        <v>2474.4379670799817</v>
      </c>
      <c r="R498" s="77">
        <f>Calc!BC498</f>
        <v>9.0245691672587274</v>
      </c>
      <c r="S498" s="1" t="str">
        <f>Input!E498</f>
        <v>18.8cm</v>
      </c>
    </row>
    <row r="499" spans="1:19" s="157" customFormat="1" x14ac:dyDescent="0.2">
      <c r="A499" s="157">
        <f>Input!A499</f>
        <v>8717</v>
      </c>
      <c r="B499" s="157" t="str">
        <f>Input!B499</f>
        <v>Hu1-13</v>
      </c>
      <c r="C499" s="158">
        <f>Calc!O499*1000</f>
        <v>13710.529058884562</v>
      </c>
      <c r="D499" s="158">
        <f>Calc!P499*1000</f>
        <v>3.5610311373819052</v>
      </c>
      <c r="E499" s="158">
        <f>Calc!X499</f>
        <v>0.93859477645265743</v>
      </c>
      <c r="F499" s="158">
        <f>Calc!Y499</f>
        <v>6.7757609243991913E-3</v>
      </c>
      <c r="G499" s="158">
        <f>Calc!AN499</f>
        <v>1.003836299442608</v>
      </c>
      <c r="H499" s="158">
        <f>Calc!AO499</f>
        <v>3.7686066251229095E-3</v>
      </c>
      <c r="I499" s="159">
        <f>Calc!AH499</f>
        <v>44806.474007375815</v>
      </c>
      <c r="J499" s="159">
        <f>Calc!AI499</f>
        <v>364.39881906967781</v>
      </c>
      <c r="K499" s="160">
        <f>Calc!AJ499</f>
        <v>1.9872593116183612</v>
      </c>
      <c r="L499" s="160">
        <f>Calc!AK499</f>
        <v>3.2308501873187634</v>
      </c>
      <c r="M499" s="158" t="str">
        <f>Calc!AP499</f>
        <v>Out of range</v>
      </c>
      <c r="N499" s="158" t="e">
        <f>Calc!AQ499</f>
        <v>#VALUE!</v>
      </c>
      <c r="O499" s="158" t="str">
        <f>Calc!AW499</f>
        <v>Out of range</v>
      </c>
      <c r="P499" s="158">
        <f>Calc!AX499</f>
        <v>315.79822237309997</v>
      </c>
      <c r="Q499" s="160" t="e">
        <f>Calc!BB499</f>
        <v>#VALUE!</v>
      </c>
      <c r="R499" s="160" t="e">
        <f>Calc!BC499</f>
        <v>#VALUE!</v>
      </c>
      <c r="S499" s="157">
        <f>Input!E499</f>
        <v>0</v>
      </c>
    </row>
    <row r="500" spans="1:19" x14ac:dyDescent="0.2">
      <c r="A500" s="1">
        <f>Input!A500</f>
        <v>8723</v>
      </c>
      <c r="B500" s="1" t="str">
        <f>Input!B500</f>
        <v>M39-61 23.5cm</v>
      </c>
      <c r="C500" s="99">
        <f>Calc!O500*1000</f>
        <v>243.86264731281724</v>
      </c>
      <c r="D500" s="99">
        <f>Calc!P500*1000</f>
        <v>2.318947920060517E-2</v>
      </c>
      <c r="E500" s="99">
        <f>Calc!X500</f>
        <v>0.25231734166567643</v>
      </c>
      <c r="F500" s="99">
        <f>Calc!Y500</f>
        <v>5.3162691475949287E-4</v>
      </c>
      <c r="G500" s="99">
        <f>Calc!AN500</f>
        <v>2.2141490763337934</v>
      </c>
      <c r="H500" s="5">
        <f>Calc!AO500</f>
        <v>5.3613696815277018E-3</v>
      </c>
      <c r="I500" s="8">
        <f>Calc!AH500</f>
        <v>6553.397072628457</v>
      </c>
      <c r="J500" s="8">
        <f>Calc!AI500</f>
        <v>21.025635151810942</v>
      </c>
      <c r="K500" s="77">
        <f>Calc!AJ500</f>
        <v>1550.9747466357906</v>
      </c>
      <c r="L500" s="77">
        <f>Calc!AK500</f>
        <v>2.2516595289480588</v>
      </c>
      <c r="M500" s="99">
        <f>Calc!AP500</f>
        <v>162.27959999999999</v>
      </c>
      <c r="N500" s="99">
        <f>Calc!AQ500</f>
        <v>0.69950000000000001</v>
      </c>
      <c r="O500" s="99">
        <f>Calc!AW500</f>
        <v>162.27160000000001</v>
      </c>
      <c r="P500" s="99">
        <f>Calc!AX500</f>
        <v>0.80700295899999996</v>
      </c>
      <c r="Q500" s="77">
        <f>Calc!BB500</f>
        <v>2453.4907959708535</v>
      </c>
      <c r="R500" s="77">
        <f>Calc!BC500</f>
        <v>6.6334308726332054</v>
      </c>
      <c r="S500" s="1" t="str">
        <f>Input!E500</f>
        <v>23.5cm</v>
      </c>
    </row>
    <row r="501" spans="1:19" s="157" customFormat="1" x14ac:dyDescent="0.2">
      <c r="A501" s="157">
        <f>Input!A501</f>
        <v>8717</v>
      </c>
      <c r="B501" s="157" t="str">
        <f>Input!B501</f>
        <v>Hu1-13</v>
      </c>
      <c r="C501" s="158">
        <f>Calc!O501*1000</f>
        <v>13710.523785936668</v>
      </c>
      <c r="D501" s="158">
        <f>Calc!P501*1000</f>
        <v>3.7150350844331932</v>
      </c>
      <c r="E501" s="158">
        <f>Calc!X501</f>
        <v>0.93347731726067185</v>
      </c>
      <c r="F501" s="158">
        <f>Calc!Y501</f>
        <v>1.1287694520190976E-2</v>
      </c>
      <c r="G501" s="158">
        <f>Calc!AN501</f>
        <v>1.000587932642137</v>
      </c>
      <c r="H501" s="158">
        <f>Calc!AO501</f>
        <v>3.1244111637597017E-3</v>
      </c>
      <c r="I501" s="159">
        <f>Calc!AH501</f>
        <v>44906.30588447929</v>
      </c>
      <c r="J501" s="159">
        <f>Calc!AI501</f>
        <v>560.69217376077984</v>
      </c>
      <c r="K501" s="160">
        <f>Calc!AJ501</f>
        <v>-0.47259046944780891</v>
      </c>
      <c r="L501" s="160">
        <f>Calc!AK501</f>
        <v>4.7049406095557025</v>
      </c>
      <c r="M501" s="158" t="str">
        <f>Calc!AP501</f>
        <v>Out of range</v>
      </c>
      <c r="N501" s="158" t="e">
        <f>Calc!AQ501</f>
        <v>#VALUE!</v>
      </c>
      <c r="O501" s="158" t="str">
        <f>Calc!AW501</f>
        <v>Out of range</v>
      </c>
      <c r="P501" s="158">
        <f>Calc!AX501</f>
        <v>307.65264955869998</v>
      </c>
      <c r="Q501" s="160" t="e">
        <f>Calc!BB501</f>
        <v>#VALUE!</v>
      </c>
      <c r="R501" s="160" t="e">
        <f>Calc!BC501</f>
        <v>#VALUE!</v>
      </c>
      <c r="S501" s="157">
        <f>Input!E501</f>
        <v>0</v>
      </c>
    </row>
    <row r="503" spans="1:19" s="157" customFormat="1" x14ac:dyDescent="0.2">
      <c r="A503" s="157">
        <f>Input!A503</f>
        <v>8717</v>
      </c>
      <c r="B503" s="157" t="str">
        <f>Input!B503</f>
        <v>Hu1-13</v>
      </c>
      <c r="C503" s="158">
        <f>Calc!O503*1000</f>
        <v>13715.645785641937</v>
      </c>
      <c r="D503" s="158">
        <f>Calc!P503*1000</f>
        <v>2.3152050256238121</v>
      </c>
      <c r="E503" s="158">
        <f>Calc!X503</f>
        <v>0.90937066698964419</v>
      </c>
      <c r="F503" s="158">
        <f>Calc!Y503</f>
        <v>5.4194624094468322E-3</v>
      </c>
      <c r="G503" s="158">
        <f>Calc!AN503</f>
        <v>0.99739608543242664</v>
      </c>
      <c r="H503" s="158">
        <f>Calc!AO503</f>
        <v>3.3728646912675056E-3</v>
      </c>
      <c r="I503" s="159">
        <f>Calc!AH503</f>
        <v>45966.852901530066</v>
      </c>
      <c r="J503" s="159">
        <f>Calc!AI503</f>
        <v>314.87707183485236</v>
      </c>
      <c r="K503" s="160">
        <f>Calc!AJ503</f>
        <v>-1.6912879946489046</v>
      </c>
      <c r="L503" s="160">
        <f>Calc!AK503</f>
        <v>2.3004239131199093</v>
      </c>
      <c r="M503" s="158">
        <f>Calc!AP503</f>
        <v>952.04449999999997</v>
      </c>
      <c r="N503" s="158" t="e">
        <f>Calc!AQ503</f>
        <v>#VALUE!</v>
      </c>
      <c r="O503" s="158">
        <f>Calc!AW503</f>
        <v>952.04269999999997</v>
      </c>
      <c r="P503" s="158">
        <f>Calc!AX503</f>
        <v>322.65238579509997</v>
      </c>
      <c r="Q503" s="160">
        <f>Calc!BB503</f>
        <v>-24.934406795595759</v>
      </c>
      <c r="R503" s="160">
        <f>Calc!BC503</f>
        <v>40.83173485316378</v>
      </c>
      <c r="S503" s="157">
        <f>Input!E503</f>
        <v>0</v>
      </c>
    </row>
    <row r="504" spans="1:19" x14ac:dyDescent="0.2">
      <c r="A504" s="1">
        <f>Input!A504</f>
        <v>8724</v>
      </c>
      <c r="B504" s="1" t="str">
        <f>Input!B504</f>
        <v>M39-61 28.25cm</v>
      </c>
      <c r="C504" s="99">
        <f>Calc!O504*1000</f>
        <v>234.43620241915838</v>
      </c>
      <c r="D504" s="99">
        <f>Calc!P504*1000</f>
        <v>1.7011390137815892E-2</v>
      </c>
      <c r="E504" s="99">
        <f>Calc!X504</f>
        <v>4.886958301277336E-2</v>
      </c>
      <c r="F504" s="99">
        <f>Calc!Y504</f>
        <v>1.8076223229361102E-4</v>
      </c>
      <c r="G504" s="99">
        <f>Calc!AN504</f>
        <v>2.222151291851671</v>
      </c>
      <c r="H504" s="5">
        <f>Calc!AO504</f>
        <v>6.6008829104399524E-3</v>
      </c>
      <c r="I504" s="8">
        <f>Calc!AH504</f>
        <v>32525.951779883915</v>
      </c>
      <c r="J504" s="8">
        <f>Calc!AI504</f>
        <v>154.2848114933347</v>
      </c>
      <c r="K504" s="77">
        <f>Calc!AJ504</f>
        <v>1533.6574385406623</v>
      </c>
      <c r="L504" s="77">
        <f>Calc!AK504</f>
        <v>1.9932432333606434</v>
      </c>
      <c r="M504" s="99">
        <f>Calc!AP504</f>
        <v>165.71430000000001</v>
      </c>
      <c r="N504" s="99">
        <f>Calc!AQ504</f>
        <v>1.0403</v>
      </c>
      <c r="O504" s="99">
        <f>Calc!AW504</f>
        <v>165.71270000000001</v>
      </c>
      <c r="P504" s="99">
        <f>Calc!AX504</f>
        <v>0.99044897279999999</v>
      </c>
      <c r="Q504" s="77">
        <f>Calc!BB504</f>
        <v>2449.806812635451</v>
      </c>
      <c r="R504" s="77">
        <f>Calc!BC504</f>
        <v>7.5608384029253441</v>
      </c>
      <c r="S504" s="1" t="str">
        <f>Input!E504</f>
        <v>28.25cm</v>
      </c>
    </row>
    <row r="505" spans="1:19" s="157" customFormat="1" x14ac:dyDescent="0.2">
      <c r="A505" s="157">
        <f>Input!A505</f>
        <v>8717</v>
      </c>
      <c r="B505" s="157" t="str">
        <f>Input!B505</f>
        <v>Hu1-13</v>
      </c>
      <c r="C505" s="158">
        <f>Calc!O505*1000</f>
        <v>13712.734275162489</v>
      </c>
      <c r="D505" s="158">
        <f>Calc!P505*1000</f>
        <v>1.8613242413990208</v>
      </c>
      <c r="E505" s="158">
        <f>Calc!X505</f>
        <v>0.90828295980227514</v>
      </c>
      <c r="F505" s="158">
        <f>Calc!Y505</f>
        <v>6.9746416856373838E-3</v>
      </c>
      <c r="G505" s="158">
        <f>Calc!AN505</f>
        <v>0.99969810792071179</v>
      </c>
      <c r="H505" s="158">
        <f>Calc!AO505</f>
        <v>3.0871306731529774E-3</v>
      </c>
      <c r="I505" s="159">
        <f>Calc!AH505</f>
        <v>46118.328265429453</v>
      </c>
      <c r="J505" s="159">
        <f>Calc!AI505</f>
        <v>381.65161512897782</v>
      </c>
      <c r="K505" s="160">
        <f>Calc!AJ505</f>
        <v>2.3816657630861826</v>
      </c>
      <c r="L505" s="160">
        <f>Calc!AK505</f>
        <v>2.7547274943712265</v>
      </c>
      <c r="M505" s="158">
        <f>Calc!AP505</f>
        <v>612.17499999999995</v>
      </c>
      <c r="N505" s="158" t="e">
        <f>Calc!AQ505</f>
        <v>#VALUE!</v>
      </c>
      <c r="O505" s="158">
        <f>Calc!AW505</f>
        <v>612.17319999999995</v>
      </c>
      <c r="P505" s="158">
        <f>Calc!AX505</f>
        <v>279.41561916180001</v>
      </c>
      <c r="Q505" s="160">
        <f>Calc!BB505</f>
        <v>13.436639390566002</v>
      </c>
      <c r="R505" s="160">
        <f>Calc!BC505</f>
        <v>18.81829713064236</v>
      </c>
      <c r="S505" s="157">
        <f>Input!E505</f>
        <v>0</v>
      </c>
    </row>
    <row r="506" spans="1:19" x14ac:dyDescent="0.2">
      <c r="A506" s="1">
        <f>Input!A506</f>
        <v>8725</v>
      </c>
      <c r="B506" s="1" t="str">
        <f>Input!B506</f>
        <v>M39-61 34.7cm</v>
      </c>
      <c r="C506" s="99">
        <f>Calc!O506*1000</f>
        <v>254.81238949296048</v>
      </c>
      <c r="D506" s="99">
        <f>Calc!P506*1000</f>
        <v>1.9411752816773542E-2</v>
      </c>
      <c r="E506" s="99">
        <f>Calc!X506</f>
        <v>2.161149774434901E-2</v>
      </c>
      <c r="F506" s="99">
        <f>Calc!Y506</f>
        <v>9.7579670272644213E-5</v>
      </c>
      <c r="G506" s="99">
        <f>Calc!AN506</f>
        <v>2.2141253213400773</v>
      </c>
      <c r="H506" s="5">
        <f>Calc!AO506</f>
        <v>7.2473688744431226E-3</v>
      </c>
      <c r="I506" s="8">
        <f>Calc!AH506</f>
        <v>79651.173158022924</v>
      </c>
      <c r="J506" s="8">
        <f>Calc!AI506</f>
        <v>444.15873582746929</v>
      </c>
      <c r="K506" s="77">
        <f>Calc!AJ506</f>
        <v>1518.097818594026</v>
      </c>
      <c r="L506" s="77">
        <f>Calc!AK506</f>
        <v>1.4927379199161039</v>
      </c>
      <c r="M506" s="99">
        <f>Calc!AP506</f>
        <v>166.67699999999999</v>
      </c>
      <c r="N506" s="99">
        <f>Calc!AQ506</f>
        <v>1.0611999999999999</v>
      </c>
      <c r="O506" s="99">
        <f>Calc!AW506</f>
        <v>166.6764</v>
      </c>
      <c r="P506" s="99">
        <f>Calc!AX506</f>
        <v>1.0879302885</v>
      </c>
      <c r="Q506" s="77">
        <f>Calc!BB506</f>
        <v>2431.5663188076828</v>
      </c>
      <c r="R506" s="77">
        <f>Calc!BC506</f>
        <v>7.8496183968610973</v>
      </c>
      <c r="S506" s="1" t="str">
        <f>Input!E506</f>
        <v>34.7cm</v>
      </c>
    </row>
    <row r="507" spans="1:19" s="157" customFormat="1" x14ac:dyDescent="0.2">
      <c r="A507" s="157">
        <f>Input!A507</f>
        <v>8717</v>
      </c>
      <c r="B507" s="157" t="str">
        <f>Input!B507</f>
        <v>Hu1-13</v>
      </c>
      <c r="C507" s="158">
        <f>Calc!O507*1000</f>
        <v>13719.415195260313</v>
      </c>
      <c r="D507" s="158">
        <f>Calc!P507*1000</f>
        <v>3.1797435728104921</v>
      </c>
      <c r="E507" s="158">
        <f>Calc!X507</f>
        <v>0.9202012279106585</v>
      </c>
      <c r="F507" s="158">
        <f>Calc!Y507</f>
        <v>6.0295519980534231E-3</v>
      </c>
      <c r="G507" s="158">
        <f>Calc!AN507</f>
        <v>0.99732231798068383</v>
      </c>
      <c r="H507" s="158">
        <f>Calc!AO507</f>
        <v>3.7108599319996124E-3</v>
      </c>
      <c r="I507" s="159">
        <f>Calc!AH507</f>
        <v>45434.956968771963</v>
      </c>
      <c r="J507" s="159">
        <f>Calc!AI507</f>
        <v>342.19827614677399</v>
      </c>
      <c r="K507" s="160">
        <f>Calc!AJ507</f>
        <v>-1.2507152708136626</v>
      </c>
      <c r="L507" s="160">
        <f>Calc!AK507</f>
        <v>2.7787771474805796</v>
      </c>
      <c r="M507" s="158">
        <f>Calc!AP507</f>
        <v>767.94799999999998</v>
      </c>
      <c r="N507" s="158" t="e">
        <f>Calc!AQ507</f>
        <v>#VALUE!</v>
      </c>
      <c r="O507" s="158">
        <f>Calc!AW507</f>
        <v>767.9461</v>
      </c>
      <c r="P507" s="158">
        <f>Calc!AX507</f>
        <v>326.23179392200001</v>
      </c>
      <c r="Q507" s="160">
        <f>Calc!BB507</f>
        <v>-10.959006907025508</v>
      </c>
      <c r="R507" s="160">
        <f>Calc!BC507</f>
        <v>26.361622086583836</v>
      </c>
      <c r="S507" s="157">
        <f>Input!E507</f>
        <v>0</v>
      </c>
    </row>
    <row r="508" spans="1:19" x14ac:dyDescent="0.2">
      <c r="A508" s="1">
        <f>Input!A508</f>
        <v>8726</v>
      </c>
      <c r="B508" s="1" t="str">
        <f>Input!B508</f>
        <v>M39-61 42.0cm</v>
      </c>
      <c r="C508" s="99">
        <f>Calc!O508*1000</f>
        <v>278.44174952756583</v>
      </c>
      <c r="D508" s="99">
        <f>Calc!P508*1000</f>
        <v>2.6819300337147516E-2</v>
      </c>
      <c r="E508" s="99">
        <f>Calc!X508</f>
        <v>3.7748625152907021E-2</v>
      </c>
      <c r="F508" s="99">
        <f>Calc!Y508</f>
        <v>1.1651040717418981E-4</v>
      </c>
      <c r="G508" s="99">
        <f>Calc!AN508</f>
        <v>2.1677730102261275</v>
      </c>
      <c r="H508" s="5">
        <f>Calc!AO508</f>
        <v>6.3040569972411696E-3</v>
      </c>
      <c r="I508" s="8">
        <f>Calc!AH508</f>
        <v>48811.870975976919</v>
      </c>
      <c r="J508" s="8">
        <f>Calc!AI508</f>
        <v>206.94169494762426</v>
      </c>
      <c r="K508" s="77">
        <f>Calc!AJ508</f>
        <v>1471.3894641895986</v>
      </c>
      <c r="L508" s="77">
        <f>Calc!AK508</f>
        <v>1.6930353795077877</v>
      </c>
      <c r="M508" s="99">
        <f>Calc!AP508</f>
        <v>166.33170000000001</v>
      </c>
      <c r="N508" s="99">
        <f>Calc!AQ508</f>
        <v>1.0314000000000001</v>
      </c>
      <c r="O508" s="99">
        <f>Calc!AW508</f>
        <v>166.3306</v>
      </c>
      <c r="P508" s="99">
        <f>Calc!AX508</f>
        <v>0.91142778899999999</v>
      </c>
      <c r="Q508" s="77">
        <f>Calc!BB508</f>
        <v>2354.4504434067048</v>
      </c>
      <c r="R508" s="77">
        <f>Calc!BC508</f>
        <v>6.6425464235897831</v>
      </c>
      <c r="S508" s="1" t="str">
        <f>Input!E508</f>
        <v>42.0cm</v>
      </c>
    </row>
    <row r="509" spans="1:19" s="157" customFormat="1" x14ac:dyDescent="0.2">
      <c r="A509" s="157">
        <f>Input!A509</f>
        <v>8717</v>
      </c>
      <c r="B509" s="157" t="str">
        <f>Input!B509</f>
        <v>Hu1-13</v>
      </c>
      <c r="C509" s="158">
        <f>Calc!O509*1000</f>
        <v>13715.057061374629</v>
      </c>
      <c r="D509" s="158">
        <f>Calc!P509*1000</f>
        <v>2.6037822630216771</v>
      </c>
      <c r="E509" s="158">
        <f>Calc!X509</f>
        <v>0.9166101737471154</v>
      </c>
      <c r="F509" s="158">
        <f>Calc!Y509</f>
        <v>5.8294193475662802E-3</v>
      </c>
      <c r="G509" s="158">
        <f>Calc!AN509</f>
        <v>1.0007289982477761</v>
      </c>
      <c r="H509" s="158">
        <f>Calc!AO509</f>
        <v>3.8868630916290771E-3</v>
      </c>
      <c r="I509" s="159">
        <f>Calc!AH509</f>
        <v>45754.226984020046</v>
      </c>
      <c r="J509" s="159">
        <f>Calc!AI509</f>
        <v>340.84960658080479</v>
      </c>
      <c r="K509" s="160">
        <f>Calc!AJ509</f>
        <v>1.0364620982314943</v>
      </c>
      <c r="L509" s="160">
        <f>Calc!AK509</f>
        <v>2.2506182681666043</v>
      </c>
      <c r="M509" s="158">
        <f>Calc!AP509</f>
        <v>784.33140000000003</v>
      </c>
      <c r="N509" s="158" t="e">
        <f>Calc!AQ509</f>
        <v>#VALUE!</v>
      </c>
      <c r="O509" s="158">
        <f>Calc!AW509</f>
        <v>784.32960000000003</v>
      </c>
      <c r="P509" s="158">
        <f>Calc!AX509</f>
        <v>315.4257031962</v>
      </c>
      <c r="Q509" s="160">
        <f>Calc!BB509</f>
        <v>9.5120920218748797</v>
      </c>
      <c r="R509" s="160">
        <f>Calc!BC509</f>
        <v>22.327930649458636</v>
      </c>
      <c r="S509" s="157">
        <f>Input!E509</f>
        <v>0</v>
      </c>
    </row>
    <row r="510" spans="1:19" x14ac:dyDescent="0.2">
      <c r="A510" s="1">
        <f>Input!A510</f>
        <v>8727</v>
      </c>
      <c r="B510" s="1" t="str">
        <f>Input!B510</f>
        <v>M39-61 48.5cm</v>
      </c>
      <c r="C510" s="99">
        <f>Calc!O510*1000</f>
        <v>262.4228506396438</v>
      </c>
      <c r="D510" s="99">
        <f>Calc!P510*1000</f>
        <v>1.7127426716561367E-2</v>
      </c>
      <c r="E510" s="99">
        <f>Calc!X510</f>
        <v>9.7439833041611107E-2</v>
      </c>
      <c r="F510" s="99">
        <f>Calc!Y510</f>
        <v>3.5004079297119725E-4</v>
      </c>
      <c r="G510" s="99">
        <f>Calc!AN510</f>
        <v>2.1327173103003232</v>
      </c>
      <c r="H510" s="5">
        <f>Calc!AO510</f>
        <v>6.2970973804810735E-3</v>
      </c>
      <c r="I510" s="8">
        <f>Calc!AH510</f>
        <v>17563.549848222501</v>
      </c>
      <c r="J510" s="8">
        <f>Calc!AI510</f>
        <v>81.663656794739893</v>
      </c>
      <c r="K510" s="77">
        <f>Calc!AJ510</f>
        <v>1424.9245793725133</v>
      </c>
      <c r="L510" s="77">
        <f>Calc!AK510</f>
        <v>1.7115451033059608</v>
      </c>
      <c r="M510" s="99">
        <f>Calc!AP510</f>
        <v>167.66749999999999</v>
      </c>
      <c r="N510" s="99">
        <f>Calc!AQ510</f>
        <v>0.97270000000000001</v>
      </c>
      <c r="O510" s="99">
        <f>Calc!AW510</f>
        <v>167.6645</v>
      </c>
      <c r="P510" s="99">
        <f>Calc!AX510</f>
        <v>0.91849899499999998</v>
      </c>
      <c r="Q510" s="77">
        <f>Calc!BB510</f>
        <v>2288.7116521026837</v>
      </c>
      <c r="R510" s="77">
        <f>Calc!BC510</f>
        <v>6.5465682682378779</v>
      </c>
      <c r="S510" s="1" t="str">
        <f>Input!E510</f>
        <v>48.5cm</v>
      </c>
    </row>
    <row r="511" spans="1:19" s="157" customFormat="1" x14ac:dyDescent="0.2">
      <c r="A511" s="157">
        <f>Input!A511</f>
        <v>8717</v>
      </c>
      <c r="B511" s="157" t="str">
        <f>Input!B511</f>
        <v>Hu1-13</v>
      </c>
      <c r="C511" s="158">
        <f>Calc!O511*1000</f>
        <v>13714.67211026033</v>
      </c>
      <c r="D511" s="158">
        <f>Calc!P511*1000</f>
        <v>3.0827837354486882</v>
      </c>
      <c r="E511" s="158">
        <f>Calc!X511</f>
        <v>0.93648130861757117</v>
      </c>
      <c r="F511" s="158">
        <f>Calc!Y511</f>
        <v>7.0642603210989393E-3</v>
      </c>
      <c r="G511" s="158">
        <f>Calc!AN511</f>
        <v>1.0007087632389202</v>
      </c>
      <c r="H511" s="158">
        <f>Calc!AO511</f>
        <v>4.4544621533496326E-3</v>
      </c>
      <c r="I511" s="159">
        <f>Calc!AH511</f>
        <v>44781.208595776719</v>
      </c>
      <c r="J511" s="159">
        <f>Calc!AI511</f>
        <v>392.1018941503566</v>
      </c>
      <c r="K511" s="160">
        <f>Calc!AJ511</f>
        <v>-1.485099383476296</v>
      </c>
      <c r="L511" s="160">
        <f>Calc!AK511</f>
        <v>3.3706540134755589</v>
      </c>
      <c r="M511" s="158" t="str">
        <f>Calc!AP511</f>
        <v>Out of range</v>
      </c>
      <c r="N511" s="158" t="e">
        <f>Calc!AQ511</f>
        <v>#VALUE!</v>
      </c>
      <c r="O511" s="158" t="str">
        <f>Calc!AW511</f>
        <v>Out of range</v>
      </c>
      <c r="P511" s="158">
        <f>Calc!AX511</f>
        <v>318.20746682539999</v>
      </c>
      <c r="Q511" s="160" t="e">
        <f>Calc!BB511</f>
        <v>#VALUE!</v>
      </c>
      <c r="R511" s="160" t="e">
        <f>Calc!BC511</f>
        <v>#VALUE!</v>
      </c>
      <c r="S511" s="157">
        <f>Input!E511</f>
        <v>0</v>
      </c>
    </row>
    <row r="512" spans="1:19" x14ac:dyDescent="0.2">
      <c r="A512" s="1">
        <f>Input!A512</f>
        <v>8728</v>
      </c>
      <c r="B512" s="1" t="str">
        <f>Input!B512</f>
        <v>M39-62 9.3cm</v>
      </c>
      <c r="C512" s="99">
        <f>Calc!O512*1000</f>
        <v>201.92916279151873</v>
      </c>
      <c r="D512" s="99">
        <f>Calc!P512*1000</f>
        <v>2.2548833038567844E-2</v>
      </c>
      <c r="E512" s="99">
        <f>Calc!X512</f>
        <v>3.3044711819980498E-2</v>
      </c>
      <c r="F512" s="99">
        <f>Calc!Y512</f>
        <v>1.2394824855006296E-4</v>
      </c>
      <c r="G512" s="99">
        <f>Calc!AN512</f>
        <v>2.457008643498038</v>
      </c>
      <c r="H512" s="5">
        <f>Calc!AO512</f>
        <v>6.3811642945284684E-3</v>
      </c>
      <c r="I512" s="8">
        <f>Calc!AH512</f>
        <v>45860.81328638515</v>
      </c>
      <c r="J512" s="8">
        <f>Calc!AI512</f>
        <v>209.16775624639612</v>
      </c>
      <c r="K512" s="77">
        <f>Calc!AJ512</f>
        <v>1873.9694214166525</v>
      </c>
      <c r="L512" s="77">
        <f>Calc!AK512</f>
        <v>2.2177776110294105</v>
      </c>
      <c r="M512" s="99">
        <f>Calc!AP512</f>
        <v>155.4923</v>
      </c>
      <c r="N512" s="99">
        <f>Calc!AQ512</f>
        <v>0.8105</v>
      </c>
      <c r="O512" s="99">
        <f>Calc!AW512</f>
        <v>155.49119999999999</v>
      </c>
      <c r="P512" s="99">
        <f>Calc!AX512</f>
        <v>0.76233608580000001</v>
      </c>
      <c r="Q512" s="77">
        <f>Calc!BB512</f>
        <v>2908.1689169334127</v>
      </c>
      <c r="R512" s="77">
        <f>Calc!BC512</f>
        <v>7.1489216352471816</v>
      </c>
      <c r="S512" s="1" t="str">
        <f>Input!E512</f>
        <v>9.3cm</v>
      </c>
    </row>
    <row r="513" spans="1:19" s="157" customFormat="1" x14ac:dyDescent="0.2">
      <c r="A513" s="157">
        <f>Input!A513</f>
        <v>8717</v>
      </c>
      <c r="B513" s="157" t="str">
        <f>Input!B513</f>
        <v>Hu1-13</v>
      </c>
      <c r="C513" s="158">
        <f>Calc!O513*1000</f>
        <v>13715.84525359665</v>
      </c>
      <c r="D513" s="158">
        <f>Calc!P513*1000</f>
        <v>2.6807594646568322</v>
      </c>
      <c r="E513" s="158">
        <f>Calc!X513</f>
        <v>0.93891384511724896</v>
      </c>
      <c r="F513" s="158">
        <f>Calc!Y513</f>
        <v>7.5047202411032184E-3</v>
      </c>
      <c r="G513" s="158">
        <f>Calc!AN513</f>
        <v>0.99853705074138643</v>
      </c>
      <c r="H513" s="158">
        <f>Calc!AO513</f>
        <v>2.8397696457219948E-3</v>
      </c>
      <c r="I513" s="159">
        <f>Calc!AH513</f>
        <v>44572.070599900697</v>
      </c>
      <c r="J513" s="159">
        <f>Calc!AI513</f>
        <v>378.04231651901875</v>
      </c>
      <c r="K513" s="160">
        <f>Calc!AJ513</f>
        <v>0.49809050063154281</v>
      </c>
      <c r="L513" s="160">
        <f>Calc!AK513</f>
        <v>3.1028492826596623</v>
      </c>
      <c r="M513" s="158">
        <f>Calc!AP513</f>
        <v>669.56510000000003</v>
      </c>
      <c r="N513" s="158" t="e">
        <f>Calc!AQ513</f>
        <v>#VALUE!</v>
      </c>
      <c r="O513" s="158">
        <f>Calc!AW513</f>
        <v>669.56320000000005</v>
      </c>
      <c r="P513" s="158">
        <f>Calc!AX513</f>
        <v>305.93981663239998</v>
      </c>
      <c r="Q513" s="160">
        <f>Calc!BB513</f>
        <v>3.30492236171624</v>
      </c>
      <c r="R513" s="160">
        <f>Calc!BC513</f>
        <v>20.785360752821877</v>
      </c>
      <c r="S513" s="157">
        <f>Input!E513</f>
        <v>0</v>
      </c>
    </row>
    <row r="514" spans="1:19" x14ac:dyDescent="0.2">
      <c r="A514" s="1">
        <f>Input!A514</f>
        <v>8729</v>
      </c>
      <c r="B514" s="1" t="str">
        <f>Input!B514</f>
        <v>M39-62 15.1cm</v>
      </c>
      <c r="C514" s="99">
        <f>Calc!O514*1000</f>
        <v>214.0085570943439</v>
      </c>
      <c r="D514" s="99">
        <f>Calc!P514*1000</f>
        <v>1.8603451580623816E-2</v>
      </c>
      <c r="E514" s="99">
        <f>Calc!X514</f>
        <v>4.0163114015803074E-2</v>
      </c>
      <c r="F514" s="99">
        <f>Calc!Y514</f>
        <v>1.2893016082300967E-4</v>
      </c>
      <c r="G514" s="99">
        <f>Calc!AN514</f>
        <v>2.409866336600861</v>
      </c>
      <c r="H514" s="5">
        <f>Calc!AO514</f>
        <v>7.7953967953009557E-3</v>
      </c>
      <c r="I514" s="8">
        <f>Calc!AH514</f>
        <v>39166.937576222343</v>
      </c>
      <c r="J514" s="8">
        <f>Calc!AI514</f>
        <v>178.46297935086886</v>
      </c>
      <c r="K514" s="77">
        <f>Calc!AJ514</f>
        <v>1749.3191554036009</v>
      </c>
      <c r="L514" s="77">
        <f>Calc!AK514</f>
        <v>1.965915126895174</v>
      </c>
      <c r="M514" s="99">
        <f>Calc!AP514</f>
        <v>163.76240000000001</v>
      </c>
      <c r="N514" s="99">
        <f>Calc!AQ514</f>
        <v>1.1156999999999999</v>
      </c>
      <c r="O514" s="99">
        <f>Calc!AW514</f>
        <v>163.7611</v>
      </c>
      <c r="P514" s="99">
        <f>Calc!AX514</f>
        <v>1.0066067509000001</v>
      </c>
      <c r="Q514" s="77">
        <f>Calc!BB514</f>
        <v>2778.9263695607815</v>
      </c>
      <c r="R514" s="77">
        <f>Calc!BC514</f>
        <v>8.5004422216919782</v>
      </c>
      <c r="S514" s="1" t="str">
        <f>Input!E514</f>
        <v>15.1cm</v>
      </c>
    </row>
    <row r="515" spans="1:19" s="157" customFormat="1" x14ac:dyDescent="0.2">
      <c r="A515" s="157">
        <f>Input!A515</f>
        <v>8717</v>
      </c>
      <c r="B515" s="157" t="str">
        <f>Input!B515</f>
        <v>Hu1-13</v>
      </c>
      <c r="C515" s="158">
        <f>Calc!O515*1000</f>
        <v>13712.12096710363</v>
      </c>
      <c r="D515" s="158">
        <f>Calc!P515*1000</f>
        <v>5.5690896867964552</v>
      </c>
      <c r="E515" s="158">
        <f>Calc!X515</f>
        <v>0.93091709182679105</v>
      </c>
      <c r="F515" s="158">
        <f>Calc!Y515</f>
        <v>1.8360725358252897E-2</v>
      </c>
      <c r="G515" s="158">
        <f>Calc!AN515</f>
        <v>0.99787923236424803</v>
      </c>
      <c r="H515" s="158">
        <f>Calc!AO515</f>
        <v>6.1172911805775472E-3</v>
      </c>
      <c r="I515" s="159">
        <f>Calc!AH515</f>
        <v>44913.138915256692</v>
      </c>
      <c r="J515" s="159">
        <f>Calc!AI515</f>
        <v>927.4565877960581</v>
      </c>
      <c r="K515" s="160">
        <f>Calc!AJ515</f>
        <v>2.6959935679511382</v>
      </c>
      <c r="L515" s="160">
        <f>Calc!AK515</f>
        <v>6.4887565105778355</v>
      </c>
      <c r="M515" s="158">
        <f>Calc!AP515</f>
        <v>560.34130000000005</v>
      </c>
      <c r="N515" s="158" t="e">
        <f>Calc!AQ515</f>
        <v>#VALUE!</v>
      </c>
      <c r="O515" s="158">
        <f>Calc!AW515</f>
        <v>560.33950000000004</v>
      </c>
      <c r="P515" s="158">
        <f>Calc!AX515</f>
        <v>254.02739489859999</v>
      </c>
      <c r="Q515" s="160">
        <f>Calc!BB515</f>
        <v>13.137284545707132</v>
      </c>
      <c r="R515" s="160">
        <f>Calc!BC515</f>
        <v>32.995825663880225</v>
      </c>
      <c r="S515" s="157">
        <f>Input!E515</f>
        <v>0</v>
      </c>
    </row>
    <row r="517" spans="1:19" s="157" customFormat="1" x14ac:dyDescent="0.2">
      <c r="A517" s="157">
        <f>Input!A517</f>
        <v>8717</v>
      </c>
      <c r="B517" s="157" t="str">
        <f>Input!B517</f>
        <v>Hu1-13</v>
      </c>
      <c r="C517" s="158">
        <f>Calc!O517*1000</f>
        <v>13712.315709386015</v>
      </c>
      <c r="D517" s="158">
        <f>Calc!P517*1000</f>
        <v>1.9080696575864948</v>
      </c>
      <c r="E517" s="158">
        <f>Calc!X517</f>
        <v>0.91831946591428681</v>
      </c>
      <c r="F517" s="158">
        <f>Calc!Y517</f>
        <v>3.987993242392243E-3</v>
      </c>
      <c r="G517" s="158">
        <f>Calc!AN517</f>
        <v>0.99441244165620535</v>
      </c>
      <c r="H517" s="158">
        <f>Calc!AO517</f>
        <v>2.4929255633108992E-3</v>
      </c>
      <c r="I517" s="159">
        <f>Calc!AH517</f>
        <v>45371.731686736304</v>
      </c>
      <c r="J517" s="159">
        <f>Calc!AI517</f>
        <v>227.42267037555672</v>
      </c>
      <c r="K517" s="160">
        <f>Calc!AJ517</f>
        <v>1.7117200963463475</v>
      </c>
      <c r="L517" s="160">
        <f>Calc!AK517</f>
        <v>1.5233100150376473</v>
      </c>
      <c r="M517" s="158">
        <f>Calc!AP517</f>
        <v>527.57309999999995</v>
      </c>
      <c r="N517" s="158" t="e">
        <f>Calc!AQ517</f>
        <v>#VALUE!</v>
      </c>
      <c r="O517" s="158">
        <f>Calc!AW517</f>
        <v>527.57129999999995</v>
      </c>
      <c r="P517" s="158">
        <f>Calc!AX517</f>
        <v>89.953128297099994</v>
      </c>
      <c r="Q517" s="160">
        <f>Calc!BB517</f>
        <v>7.6032328695553639</v>
      </c>
      <c r="R517" s="160">
        <f>Calc!BC517</f>
        <v>7.0370354237496864</v>
      </c>
      <c r="S517" s="157">
        <f>Input!E517</f>
        <v>0</v>
      </c>
    </row>
    <row r="518" spans="1:19" x14ac:dyDescent="0.2">
      <c r="A518" s="1">
        <f>Input!A518</f>
        <v>8730</v>
      </c>
      <c r="B518" s="1" t="str">
        <f>Input!B518</f>
        <v>M39-62 25.1</v>
      </c>
      <c r="C518" s="99">
        <f>Calc!O518*1000</f>
        <v>218.35338515329167</v>
      </c>
      <c r="D518" s="99">
        <f>Calc!P518*1000</f>
        <v>1.8878467556656679E-2</v>
      </c>
      <c r="E518" s="99">
        <f>Calc!X518</f>
        <v>3.1161921719988186E-2</v>
      </c>
      <c r="F518" s="99">
        <f>Calc!Y518</f>
        <v>1.1488983296724964E-4</v>
      </c>
      <c r="G518" s="99">
        <f>Calc!AN518</f>
        <v>2.3026312886328211</v>
      </c>
      <c r="H518" s="5">
        <f>Calc!AO518</f>
        <v>6.219239058831331E-3</v>
      </c>
      <c r="I518" s="8">
        <f>Calc!AH518</f>
        <v>49067.32425166537</v>
      </c>
      <c r="J518" s="8">
        <f>Calc!AI518</f>
        <v>224.21412145102295</v>
      </c>
      <c r="K518" s="77">
        <f>Calc!AJ518</f>
        <v>1628.7078605190554</v>
      </c>
      <c r="L518" s="77">
        <f>Calc!AK518</f>
        <v>2.4634430039681439</v>
      </c>
      <c r="M518" s="99">
        <f>Calc!AP518</f>
        <v>164.49539999999999</v>
      </c>
      <c r="N518" s="99">
        <f>Calc!AQ518</f>
        <v>0.90920000000000001</v>
      </c>
      <c r="O518" s="99">
        <f>Calc!AW518</f>
        <v>164.49440000000001</v>
      </c>
      <c r="P518" s="99">
        <f>Calc!AX518</f>
        <v>0.94678656130000005</v>
      </c>
      <c r="Q518" s="77">
        <f>Calc!BB518</f>
        <v>2592.6940259098774</v>
      </c>
      <c r="R518" s="77">
        <f>Calc!BC518</f>
        <v>7.969383866792584</v>
      </c>
      <c r="S518" s="1">
        <f>Input!E518</f>
        <v>25.1</v>
      </c>
    </row>
    <row r="519" spans="1:19" s="157" customFormat="1" x14ac:dyDescent="0.2">
      <c r="A519" s="157">
        <f>Input!A519</f>
        <v>8717</v>
      </c>
      <c r="B519" s="157" t="str">
        <f>Input!B519</f>
        <v>Hu1-13</v>
      </c>
      <c r="C519" s="158">
        <f>Calc!O519*1000</f>
        <v>13707.861693420029</v>
      </c>
      <c r="D519" s="158">
        <f>Calc!P519*1000</f>
        <v>2.1531176585127656</v>
      </c>
      <c r="E519" s="158">
        <f>Calc!X519</f>
        <v>0.89345145155582895</v>
      </c>
      <c r="F519" s="158">
        <f>Calc!Y519</f>
        <v>5.1831727580624399E-3</v>
      </c>
      <c r="G519" s="158">
        <f>Calc!AN519</f>
        <v>0.99607975975603902</v>
      </c>
      <c r="H519" s="158">
        <f>Calc!AO519</f>
        <v>2.9496609495055712E-3</v>
      </c>
      <c r="I519" s="159">
        <f>Calc!AH519</f>
        <v>46697.610970677379</v>
      </c>
      <c r="J519" s="159">
        <f>Calc!AI519</f>
        <v>304.07079153449979</v>
      </c>
      <c r="K519" s="160">
        <f>Calc!AJ519</f>
        <v>1.2356370231307867</v>
      </c>
      <c r="L519" s="160">
        <f>Calc!AK519</f>
        <v>1.3080313137953437</v>
      </c>
      <c r="M519" s="158">
        <f>Calc!AP519</f>
        <v>565.07349999999997</v>
      </c>
      <c r="N519" s="158" t="e">
        <f>Calc!AQ519</f>
        <v>#VALUE!</v>
      </c>
      <c r="O519" s="158">
        <f>Calc!AW519</f>
        <v>565.07180000000005</v>
      </c>
      <c r="P519" s="158">
        <f>Calc!AX519</f>
        <v>171.77297659359999</v>
      </c>
      <c r="Q519" s="160">
        <f>Calc!BB519</f>
        <v>6.1021982410005844</v>
      </c>
      <c r="R519" s="160">
        <f>Calc!BC519</f>
        <v>7.1066449139125716</v>
      </c>
      <c r="S519" s="157">
        <f>Input!E519</f>
        <v>0</v>
      </c>
    </row>
    <row r="520" spans="1:19" x14ac:dyDescent="0.2">
      <c r="A520" s="1">
        <f>Input!A520</f>
        <v>8731</v>
      </c>
      <c r="B520" s="1" t="str">
        <f>Input!B520</f>
        <v>M39-62 35.5</v>
      </c>
      <c r="C520" s="99">
        <f>Calc!O520*1000</f>
        <v>206.25063499295331</v>
      </c>
      <c r="D520" s="99">
        <f>Calc!P520*1000</f>
        <v>2.0803222786392267E-2</v>
      </c>
      <c r="E520" s="99">
        <f>Calc!X520</f>
        <v>5.656650751372664E-2</v>
      </c>
      <c r="F520" s="99">
        <f>Calc!Y520</f>
        <v>1.5634941279571172E-4</v>
      </c>
      <c r="G520" s="99">
        <f>Calc!AN520</f>
        <v>2.3464699378202947</v>
      </c>
      <c r="H520" s="5">
        <f>Calc!AO520</f>
        <v>4.9177186372612357E-3</v>
      </c>
      <c r="I520" s="8">
        <f>Calc!AH520</f>
        <v>26079.922607142245</v>
      </c>
      <c r="J520" s="8">
        <f>Calc!AI520</f>
        <v>90.425663518233662</v>
      </c>
      <c r="K520" s="77">
        <f>Calc!AJ520</f>
        <v>1676.7364025604184</v>
      </c>
      <c r="L520" s="77">
        <f>Calc!AK520</f>
        <v>1.7357359255073506</v>
      </c>
      <c r="M520" s="99">
        <f>Calc!AP520</f>
        <v>164.34620000000001</v>
      </c>
      <c r="N520" s="99">
        <f>Calc!AQ520</f>
        <v>0.68710000000000004</v>
      </c>
      <c r="O520" s="99">
        <f>Calc!AW520</f>
        <v>164.3442</v>
      </c>
      <c r="P520" s="99">
        <f>Calc!AX520</f>
        <v>0.64036174909999999</v>
      </c>
      <c r="Q520" s="77">
        <f>Calc!BB520</f>
        <v>2668.016464197648</v>
      </c>
      <c r="R520" s="77">
        <f>Calc!BC520</f>
        <v>5.5627889666859609</v>
      </c>
      <c r="S520" s="1">
        <f>Input!E520</f>
        <v>35.5</v>
      </c>
    </row>
    <row r="521" spans="1:19" s="157" customFormat="1" x14ac:dyDescent="0.2">
      <c r="A521" s="157">
        <f>Input!A521</f>
        <v>8717</v>
      </c>
      <c r="B521" s="157" t="str">
        <f>Input!B521</f>
        <v>Hu1-13</v>
      </c>
      <c r="C521" s="158">
        <f>Calc!O521*1000</f>
        <v>13708.161120440622</v>
      </c>
      <c r="D521" s="158">
        <f>Calc!P521*1000</f>
        <v>1.8005360009722449</v>
      </c>
      <c r="E521" s="158">
        <f>Calc!X521</f>
        <v>0.89356240642266016</v>
      </c>
      <c r="F521" s="158">
        <f>Calc!Y521</f>
        <v>5.5288303296273733E-3</v>
      </c>
      <c r="G521" s="158">
        <f>Calc!AN521</f>
        <v>0.99910711200445979</v>
      </c>
      <c r="H521" s="158">
        <f>Calc!AO521</f>
        <v>4.5138453355906948E-3</v>
      </c>
      <c r="I521" s="159">
        <f>Calc!AH521</f>
        <v>46834.744354918825</v>
      </c>
      <c r="J521" s="159">
        <f>Calc!AI521</f>
        <v>358.76126980383896</v>
      </c>
      <c r="K521" s="160">
        <f>Calc!AJ521</f>
        <v>-1.2130296050782974</v>
      </c>
      <c r="L521" s="160">
        <f>Calc!AK521</f>
        <v>1.5156181629837229</v>
      </c>
      <c r="M521" s="158" t="str">
        <f>Calc!AP521</f>
        <v>Out of range</v>
      </c>
      <c r="N521" s="158" t="e">
        <f>Calc!AQ521</f>
        <v>#VALUE!</v>
      </c>
      <c r="O521" s="158" t="str">
        <f>Calc!AW521</f>
        <v>Out of range</v>
      </c>
      <c r="P521" s="158">
        <f>Calc!AX521</f>
        <v>323.47090424620001</v>
      </c>
      <c r="Q521" s="160" t="e">
        <f>Calc!BB521</f>
        <v>#VALUE!</v>
      </c>
      <c r="R521" s="160" t="e">
        <f>Calc!BC521</f>
        <v>#VALUE!</v>
      </c>
      <c r="S521" s="157">
        <f>Input!E521</f>
        <v>0</v>
      </c>
    </row>
    <row r="522" spans="1:19" x14ac:dyDescent="0.2">
      <c r="A522" s="1">
        <f>Input!A522</f>
        <v>8732</v>
      </c>
      <c r="B522" s="1" t="str">
        <f>Input!B522</f>
        <v>M39-62 41.35</v>
      </c>
      <c r="C522" s="99">
        <f>Calc!O522*1000</f>
        <v>222.45437152124893</v>
      </c>
      <c r="D522" s="99">
        <f>Calc!P522*1000</f>
        <v>1.5194818163041747E-2</v>
      </c>
      <c r="E522" s="99">
        <f>Calc!X522</f>
        <v>8.5656441836915606E-2</v>
      </c>
      <c r="F522" s="99">
        <f>Calc!Y522</f>
        <v>2.3272205020089472E-4</v>
      </c>
      <c r="G522" s="99">
        <f>Calc!AN522</f>
        <v>2.3413782919793991</v>
      </c>
      <c r="H522" s="5">
        <f>Calc!AO522</f>
        <v>7.5377791355803626E-3</v>
      </c>
      <c r="I522" s="8">
        <f>Calc!AH522</f>
        <v>18549.825983242732</v>
      </c>
      <c r="J522" s="8">
        <f>Calc!AI522</f>
        <v>78.13286756640565</v>
      </c>
      <c r="K522" s="77">
        <f>Calc!AJ522</f>
        <v>1659.2262392123223</v>
      </c>
      <c r="L522" s="77">
        <f>Calc!AK522</f>
        <v>1.7646720417332546</v>
      </c>
      <c r="M522" s="99">
        <f>Calc!AP522</f>
        <v>165.87979999999999</v>
      </c>
      <c r="N522" s="99">
        <f>Calc!AQ522</f>
        <v>1.0629</v>
      </c>
      <c r="O522" s="99">
        <f>Calc!AW522</f>
        <v>165.87690000000001</v>
      </c>
      <c r="P522" s="99">
        <f>Calc!AX522</f>
        <v>0.98817858300000005</v>
      </c>
      <c r="Q522" s="77">
        <f>Calc!BB522</f>
        <v>2651.6159728324951</v>
      </c>
      <c r="R522" s="77">
        <f>Calc!BC522</f>
        <v>7.9244601734061826</v>
      </c>
      <c r="S522" s="1">
        <f>Input!E522</f>
        <v>41.35</v>
      </c>
    </row>
    <row r="523" spans="1:19" s="157" customFormat="1" x14ac:dyDescent="0.2">
      <c r="A523" s="157">
        <f>Input!A523</f>
        <v>8717</v>
      </c>
      <c r="B523" s="157" t="str">
        <f>Input!B523</f>
        <v>Hu1-13</v>
      </c>
      <c r="C523" s="158">
        <f>Calc!O523*1000</f>
        <v>13710.923989097444</v>
      </c>
      <c r="D523" s="158">
        <f>Calc!P523*1000</f>
        <v>1.6931252716013703</v>
      </c>
      <c r="E523" s="158">
        <f>Calc!X523</f>
        <v>0.90476064824632185</v>
      </c>
      <c r="F523" s="158">
        <f>Calc!Y523</f>
        <v>4.5186756446157399E-3</v>
      </c>
      <c r="G523" s="158">
        <f>Calc!AN523</f>
        <v>0.99760540743768056</v>
      </c>
      <c r="H523" s="158">
        <f>Calc!AO523</f>
        <v>3.5033099338932739E-3</v>
      </c>
      <c r="I523" s="159">
        <f>Calc!AH523</f>
        <v>46194.854858874547</v>
      </c>
      <c r="J523" s="159">
        <f>Calc!AI523</f>
        <v>281.97893494176424</v>
      </c>
      <c r="K523" s="160">
        <f>Calc!AJ523</f>
        <v>-1.7761936119208288</v>
      </c>
      <c r="L523" s="160">
        <f>Calc!AK523</f>
        <v>1.6523774937492948</v>
      </c>
      <c r="M523" s="158" t="str">
        <f>Calc!AP523</f>
        <v>Out of range</v>
      </c>
      <c r="N523" s="158" t="e">
        <f>Calc!AQ523</f>
        <v>#VALUE!</v>
      </c>
      <c r="O523" s="158" t="str">
        <f>Calc!AW523</f>
        <v>Out of range</v>
      </c>
      <c r="P523" s="158">
        <f>Calc!AX523</f>
        <v>327.50409665799998</v>
      </c>
      <c r="Q523" s="160" t="e">
        <f>Calc!BB523</f>
        <v>#VALUE!</v>
      </c>
      <c r="R523" s="160" t="e">
        <f>Calc!BC523</f>
        <v>#VALUE!</v>
      </c>
      <c r="S523" s="157">
        <f>Input!E523</f>
        <v>0</v>
      </c>
    </row>
    <row r="525" spans="1:19" s="157" customFormat="1" x14ac:dyDescent="0.2">
      <c r="A525" s="157">
        <f>Input!A525</f>
        <v>8717</v>
      </c>
      <c r="B525" s="157" t="str">
        <f>Input!B525</f>
        <v>Hu1-13</v>
      </c>
      <c r="C525" s="158">
        <f>Calc!O525*1000</f>
        <v>13715.103709744373</v>
      </c>
      <c r="D525" s="158">
        <f>Calc!P525*1000</f>
        <v>0.73277409868867249</v>
      </c>
      <c r="E525" s="158">
        <f>Calc!X525</f>
        <v>0.88087968062624611</v>
      </c>
      <c r="F525" s="158">
        <f>Calc!Y525</f>
        <v>1.9952556300226812E-3</v>
      </c>
      <c r="G525" s="158">
        <f>Calc!AN525</f>
        <v>0.99941038192157827</v>
      </c>
      <c r="H525" s="158">
        <f>Calc!AO525</f>
        <v>1.7118353212144468E-3</v>
      </c>
      <c r="I525" s="159">
        <f>Calc!AH525</f>
        <v>47547.550971012541</v>
      </c>
      <c r="J525" s="159">
        <f>Calc!AI525</f>
        <v>135.00100407240191</v>
      </c>
      <c r="K525" s="160">
        <f>Calc!AJ525</f>
        <v>-0.90849506730883434</v>
      </c>
      <c r="L525" s="160">
        <f>Calc!AK525</f>
        <v>0.81945395397341325</v>
      </c>
      <c r="M525" s="158" t="str">
        <f>Calc!AP525</f>
        <v>Out of range</v>
      </c>
      <c r="N525" s="158" t="e">
        <f>Calc!AQ525</f>
        <v>#VALUE!</v>
      </c>
      <c r="O525" s="158" t="str">
        <f>Calc!AW525</f>
        <v>Out of range</v>
      </c>
      <c r="P525" s="158">
        <f>Calc!AX525</f>
        <v>339.35440468949997</v>
      </c>
      <c r="Q525" s="160" t="e">
        <f>Calc!BB525</f>
        <v>#VALUE!</v>
      </c>
      <c r="R525" s="160" t="e">
        <f>Calc!BC525</f>
        <v>#VALUE!</v>
      </c>
      <c r="S525" s="157">
        <f>Input!E525</f>
        <v>0</v>
      </c>
    </row>
    <row r="526" spans="1:19" x14ac:dyDescent="0.2">
      <c r="A526" s="1">
        <f>Input!A526</f>
        <v>8752</v>
      </c>
      <c r="B526" s="1" t="str">
        <f>Input!B526</f>
        <v>KF21- 1</v>
      </c>
      <c r="C526" s="99">
        <f>Calc!O526*1000</f>
        <v>1639.9552348780398</v>
      </c>
      <c r="D526" s="99">
        <f>Calc!P526*1000</f>
        <v>6.3911479030381455E-2</v>
      </c>
      <c r="E526" s="99">
        <f>Calc!X526</f>
        <v>63.885172219615285</v>
      </c>
      <c r="F526" s="99">
        <f>Calc!Y526</f>
        <v>8.7827719013148814E-2</v>
      </c>
      <c r="G526" s="99">
        <f>Calc!AN526</f>
        <v>0.87024904672142989</v>
      </c>
      <c r="H526" s="5">
        <f>Calc!AO526</f>
        <v>1.5294675070829128E-3</v>
      </c>
      <c r="I526" s="8">
        <f>Calc!AH526</f>
        <v>68.311845799782247</v>
      </c>
      <c r="J526" s="8">
        <f>Calc!AI526</f>
        <v>0.15240298378401895</v>
      </c>
      <c r="K526" s="77">
        <f>Calc!AJ526</f>
        <v>208.47749645145086</v>
      </c>
      <c r="L526" s="77">
        <f>Calc!AK526</f>
        <v>0.61830863134811054</v>
      </c>
      <c r="M526" s="99">
        <f>Calc!AP526</f>
        <v>131.4376</v>
      </c>
      <c r="N526" s="99">
        <f>Calc!AQ526</f>
        <v>0.4451</v>
      </c>
      <c r="O526" s="99">
        <f>Calc!AW526</f>
        <v>130.6327</v>
      </c>
      <c r="P526" s="99">
        <f>Calc!AX526</f>
        <v>0.59284199380000002</v>
      </c>
      <c r="Q526" s="77">
        <f>Calc!BB526</f>
        <v>301.58089985507871</v>
      </c>
      <c r="R526" s="77">
        <f>Calc!BC526</f>
        <v>1.0273072577778248</v>
      </c>
      <c r="S526" s="1">
        <f>Input!E526</f>
        <v>0</v>
      </c>
    </row>
    <row r="527" spans="1:19" s="157" customFormat="1" x14ac:dyDescent="0.2">
      <c r="A527" s="157">
        <f>Input!A527</f>
        <v>8717</v>
      </c>
      <c r="B527" s="157" t="str">
        <f>Input!B527</f>
        <v>Hu1-13</v>
      </c>
      <c r="C527" s="158">
        <f>Calc!O527*1000</f>
        <v>13714.940152598905</v>
      </c>
      <c r="D527" s="158">
        <f>Calc!P527*1000</f>
        <v>1.0336986243478272</v>
      </c>
      <c r="E527" s="158">
        <f>Calc!X527</f>
        <v>0.88129640438554202</v>
      </c>
      <c r="F527" s="158">
        <f>Calc!Y527</f>
        <v>3.2697809663453474E-3</v>
      </c>
      <c r="G527" s="158">
        <f>Calc!AN527</f>
        <v>1.0020580463097337</v>
      </c>
      <c r="H527" s="158">
        <f>Calc!AO527</f>
        <v>2.0870732768299548E-3</v>
      </c>
      <c r="I527" s="159">
        <f>Calc!AH527</f>
        <v>47650.404374983365</v>
      </c>
      <c r="J527" s="159">
        <f>Calc!AI527</f>
        <v>202.71236154837322</v>
      </c>
      <c r="K527" s="160">
        <f>Calc!AJ527</f>
        <v>-1.8167524718467609</v>
      </c>
      <c r="L527" s="160">
        <f>Calc!AK527</f>
        <v>1.1976357515053786</v>
      </c>
      <c r="M527" s="158" t="str">
        <f>Calc!AP527</f>
        <v>Out of range</v>
      </c>
      <c r="N527" s="158" t="e">
        <f>Calc!AQ527</f>
        <v>#VALUE!</v>
      </c>
      <c r="O527" s="158" t="str">
        <f>Calc!AW527</f>
        <v>Out of range</v>
      </c>
      <c r="P527" s="158">
        <f>Calc!AX527</f>
        <v>0</v>
      </c>
      <c r="Q527" s="160" t="e">
        <f>Calc!BB527</f>
        <v>#VALUE!</v>
      </c>
      <c r="R527" s="160" t="e">
        <f>Calc!BC527</f>
        <v>#VALUE!</v>
      </c>
      <c r="S527" s="157">
        <f>Input!E527</f>
        <v>0</v>
      </c>
    </row>
    <row r="528" spans="1:19" x14ac:dyDescent="0.2">
      <c r="A528" s="1">
        <f>Input!A528</f>
        <v>8753</v>
      </c>
      <c r="B528" s="1" t="str">
        <f>Input!B528</f>
        <v>KF21-2</v>
      </c>
      <c r="C528" s="99">
        <f>Calc!O528*1000</f>
        <v>986.09349033332319</v>
      </c>
      <c r="D528" s="99">
        <f>Calc!P528*1000</f>
        <v>5.6923104313138587E-2</v>
      </c>
      <c r="E528" s="99">
        <f>Calc!X528</f>
        <v>18.830181950721826</v>
      </c>
      <c r="F528" s="99">
        <f>Calc!Y528</f>
        <v>6.6477980259464997E-2</v>
      </c>
      <c r="G528" s="99">
        <f>Calc!AN528</f>
        <v>0.98069031438300669</v>
      </c>
      <c r="H528" s="5">
        <f>Calc!AO528</f>
        <v>2.6873158699679696E-3</v>
      </c>
      <c r="I528" s="8">
        <f>Calc!AH528</f>
        <v>158.92736045749535</v>
      </c>
      <c r="J528" s="8">
        <f>Calc!AI528</f>
        <v>0.71019746753151247</v>
      </c>
      <c r="K528" s="77">
        <f>Calc!AJ528</f>
        <v>292.45727117582533</v>
      </c>
      <c r="L528" s="77">
        <f>Calc!AK528</f>
        <v>1.4050243559928743</v>
      </c>
      <c r="M528" s="99">
        <f>Calc!AP528</f>
        <v>142.62950000000001</v>
      </c>
      <c r="N528" s="99">
        <f>Calc!AQ528</f>
        <v>0.77059999999999995</v>
      </c>
      <c r="O528" s="99">
        <f>Calc!AW528</f>
        <v>142.27289999999999</v>
      </c>
      <c r="P528" s="99">
        <f>Calc!AX528</f>
        <v>0.83400930080000002</v>
      </c>
      <c r="Q528" s="77">
        <f>Calc!BB528</f>
        <v>437.21474067314807</v>
      </c>
      <c r="R528" s="77">
        <f>Calc!BC528</f>
        <v>2.3396741358548336</v>
      </c>
      <c r="S528" s="1">
        <f>Input!E528</f>
        <v>0</v>
      </c>
    </row>
    <row r="529" spans="1:19" s="157" customFormat="1" x14ac:dyDescent="0.2">
      <c r="A529" s="157">
        <f>Input!A529</f>
        <v>8717</v>
      </c>
      <c r="B529" s="157" t="str">
        <f>Input!B529</f>
        <v>Hu1-13</v>
      </c>
      <c r="C529" s="158">
        <f>Calc!O529*1000</f>
        <v>13714.847341321316</v>
      </c>
      <c r="D529" s="158">
        <f>Calc!P529*1000</f>
        <v>1.0936618187587543</v>
      </c>
      <c r="E529" s="158">
        <f>Calc!X529</f>
        <v>0.89905902257232717</v>
      </c>
      <c r="F529" s="158">
        <f>Calc!Y529</f>
        <v>4.0366751007206722E-3</v>
      </c>
      <c r="G529" s="158">
        <f>Calc!AN529</f>
        <v>1.023438059051019</v>
      </c>
      <c r="H529" s="158">
        <f>Calc!AO529</f>
        <v>3.5963946885240227E-3</v>
      </c>
      <c r="I529" s="159">
        <f>Calc!AH529</f>
        <v>47705.244890624374</v>
      </c>
      <c r="J529" s="159">
        <f>Calc!AI529</f>
        <v>271.96662693977254</v>
      </c>
      <c r="K529" s="160">
        <f>Calc!AJ529</f>
        <v>-0.54047477677299227</v>
      </c>
      <c r="L529" s="160">
        <f>Calc!AK529</f>
        <v>0.95782433257932353</v>
      </c>
      <c r="M529" s="158" t="str">
        <f>Calc!AP529</f>
        <v>Out of range</v>
      </c>
      <c r="N529" s="158" t="e">
        <f>Calc!AQ529</f>
        <v>#VALUE!</v>
      </c>
      <c r="O529" s="158" t="str">
        <f>Calc!AW529</f>
        <v>Out of range</v>
      </c>
      <c r="P529" s="158">
        <f>Calc!AX529</f>
        <v>0</v>
      </c>
      <c r="Q529" s="160" t="e">
        <f>Calc!BB529</f>
        <v>#VALUE!</v>
      </c>
      <c r="R529" s="160" t="e">
        <f>Calc!BC529</f>
        <v>#VALUE!</v>
      </c>
      <c r="S529" s="157">
        <f>Input!E529</f>
        <v>0</v>
      </c>
    </row>
    <row r="530" spans="1:19" x14ac:dyDescent="0.2">
      <c r="A530" s="1">
        <f>Input!A530</f>
        <v>8754</v>
      </c>
      <c r="B530" s="1" t="str">
        <f>Input!B530</f>
        <v>KF21-3</v>
      </c>
      <c r="C530" s="99">
        <f>Calc!O530*1000</f>
        <v>791.82739347019731</v>
      </c>
      <c r="D530" s="99">
        <f>Calc!P530*1000</f>
        <v>3.455037439843596E-2</v>
      </c>
      <c r="E530" s="99">
        <f>Calc!X530</f>
        <v>13.715978018519307</v>
      </c>
      <c r="F530" s="99">
        <f>Calc!Y530</f>
        <v>5.6708607091938507E-2</v>
      </c>
      <c r="G530" s="99">
        <f>Calc!AN530</f>
        <v>0.87917876843116638</v>
      </c>
      <c r="H530" s="5">
        <f>Calc!AO530</f>
        <v>2.9502316052363907E-3</v>
      </c>
      <c r="I530" s="8">
        <f>Calc!AH530</f>
        <v>156.90428820028805</v>
      </c>
      <c r="J530" s="8">
        <f>Calc!AI530</f>
        <v>0.83547117772751922</v>
      </c>
      <c r="K530" s="77">
        <f>Calc!AJ530</f>
        <v>238.00924729398588</v>
      </c>
      <c r="L530" s="77">
        <f>Calc!AK530</f>
        <v>0.94532138329885451</v>
      </c>
      <c r="M530" s="99">
        <f>Calc!AP530</f>
        <v>127.3954</v>
      </c>
      <c r="N530" s="99">
        <f>Calc!AQ530</f>
        <v>0.83199999999999996</v>
      </c>
      <c r="O530" s="99">
        <f>Calc!AW530</f>
        <v>127.04859999999999</v>
      </c>
      <c r="P530" s="99">
        <f>Calc!AX530</f>
        <v>0.76823778330000003</v>
      </c>
      <c r="Q530" s="77">
        <f>Calc!BB530</f>
        <v>340.8310790773815</v>
      </c>
      <c r="R530" s="77">
        <f>Calc!BC530</f>
        <v>1.5427825471045116</v>
      </c>
      <c r="S530" s="1">
        <f>Input!E530</f>
        <v>0</v>
      </c>
    </row>
    <row r="531" spans="1:19" s="157" customFormat="1" x14ac:dyDescent="0.2">
      <c r="A531" s="157">
        <f>Input!A531</f>
        <v>8717</v>
      </c>
      <c r="B531" s="157" t="str">
        <f>Input!B531</f>
        <v>Hu1-13</v>
      </c>
      <c r="C531" s="158">
        <f>Calc!O531*1000</f>
        <v>13713.661869970436</v>
      </c>
      <c r="D531" s="158">
        <f>Calc!P531*1000</f>
        <v>1.1038081344009938</v>
      </c>
      <c r="E531" s="158">
        <f>Calc!X531</f>
        <v>0.92367957267028789</v>
      </c>
      <c r="F531" s="158">
        <f>Calc!Y531</f>
        <v>3.1910846651649759E-3</v>
      </c>
      <c r="G531" s="158">
        <f>Calc!AN531</f>
        <v>0.99996351278529905</v>
      </c>
      <c r="H531" s="158">
        <f>Calc!AO531</f>
        <v>2.482706662462373E-3</v>
      </c>
      <c r="I531" s="159">
        <f>Calc!AH531</f>
        <v>45364.700047945531</v>
      </c>
      <c r="J531" s="159">
        <f>Calc!AI531</f>
        <v>192.96333143946964</v>
      </c>
      <c r="K531" s="160">
        <f>Calc!AJ531</f>
        <v>1.0373418352749297E-2</v>
      </c>
      <c r="L531" s="160">
        <f>Calc!AK531</f>
        <v>1.0020844467045593</v>
      </c>
      <c r="M531" s="158" t="str">
        <f>Calc!AP531</f>
        <v>Out of range</v>
      </c>
      <c r="N531" s="158" t="e">
        <f>Calc!AQ531</f>
        <v>#VALUE!</v>
      </c>
      <c r="O531" s="158" t="str">
        <f>Calc!AW531</f>
        <v>Out of range</v>
      </c>
      <c r="P531" s="158">
        <f>Calc!AX531</f>
        <v>371.33775858090002</v>
      </c>
      <c r="Q531" s="160" t="e">
        <f>Calc!BB531</f>
        <v>#VALUE!</v>
      </c>
      <c r="R531" s="160" t="e">
        <f>Calc!BC531</f>
        <v>#VALUE!</v>
      </c>
      <c r="S531" s="157">
        <f>Input!E531</f>
        <v>0</v>
      </c>
    </row>
    <row r="532" spans="1:19" x14ac:dyDescent="0.2">
      <c r="A532" s="1">
        <f>Input!A532</f>
        <v>8755</v>
      </c>
      <c r="B532" s="1" t="str">
        <f>Input!B532</f>
        <v>KF21-4</v>
      </c>
      <c r="C532" s="99">
        <f>Calc!O532*1000</f>
        <v>652.43901727354205</v>
      </c>
      <c r="D532" s="99">
        <f>Calc!P532*1000</f>
        <v>0.21289597647428604</v>
      </c>
      <c r="E532" s="99">
        <f>Calc!X532</f>
        <v>4.7383724722207985</v>
      </c>
      <c r="F532" s="99">
        <f>Calc!Y532</f>
        <v>9.3332596574809031E-3</v>
      </c>
      <c r="G532" s="99">
        <f>Calc!AN532</f>
        <v>0.96440282126759358</v>
      </c>
      <c r="H532" s="5">
        <f>Calc!AO532</f>
        <v>2.1352992692766598E-3</v>
      </c>
      <c r="I532" s="8">
        <f>Calc!AH532</f>
        <v>405.4410443584307</v>
      </c>
      <c r="J532" s="8">
        <f>Calc!AI532</f>
        <v>1.1942025964648926</v>
      </c>
      <c r="K532" s="77">
        <f>Calc!AJ532</f>
        <v>353.47882329407531</v>
      </c>
      <c r="L532" s="77">
        <f>Calc!AK532</f>
        <v>1.4202391427713894</v>
      </c>
      <c r="M532" s="99">
        <f>Calc!AP532</f>
        <v>125.7222</v>
      </c>
      <c r="N532" s="99">
        <f>Calc!AQ532</f>
        <v>0.59250000000000003</v>
      </c>
      <c r="O532" s="99">
        <f>Calc!AW532</f>
        <v>125.59269999999999</v>
      </c>
      <c r="P532" s="99">
        <f>Calc!AX532</f>
        <v>0.56193531210000003</v>
      </c>
      <c r="Q532" s="77">
        <f>Calc!BB532</f>
        <v>504.10582977261811</v>
      </c>
      <c r="R532" s="77">
        <f>Calc!BC532</f>
        <v>2.1779364137637334</v>
      </c>
      <c r="S532" s="1">
        <f>Input!E532</f>
        <v>0</v>
      </c>
    </row>
    <row r="533" spans="1:19" s="157" customFormat="1" x14ac:dyDescent="0.2">
      <c r="A533" s="157">
        <f>Input!A533</f>
        <v>8717</v>
      </c>
      <c r="B533" s="157" t="str">
        <f>Input!B533</f>
        <v>Hu1-13</v>
      </c>
      <c r="C533" s="158">
        <f>Calc!O533*1000</f>
        <v>13715.099978843265</v>
      </c>
      <c r="D533" s="158">
        <f>Calc!P533*1000</f>
        <v>1.2950767114815385</v>
      </c>
      <c r="E533" s="158">
        <f>Calc!X533</f>
        <v>0.91694901790653016</v>
      </c>
      <c r="F533" s="158">
        <f>Calc!Y533</f>
        <v>2.5833041442267467E-3</v>
      </c>
      <c r="G533" s="158">
        <f>Calc!AN533</f>
        <v>0.99845624489864282</v>
      </c>
      <c r="H533" s="158">
        <f>Calc!AO533</f>
        <v>1.8171874860703928E-3</v>
      </c>
      <c r="I533" s="159">
        <f>Calc!AH533</f>
        <v>45633.588101158886</v>
      </c>
      <c r="J533" s="159">
        <f>Calc!AI533</f>
        <v>152.99542268033645</v>
      </c>
      <c r="K533" s="160">
        <f>Calc!AJ533</f>
        <v>-0.20121058919486678</v>
      </c>
      <c r="L533" s="160">
        <f>Calc!AK533</f>
        <v>1.0548329283034275</v>
      </c>
      <c r="M533" s="158">
        <f>Calc!AP533</f>
        <v>729.4579</v>
      </c>
      <c r="N533" s="158" t="e">
        <f>Calc!AQ533</f>
        <v>#VALUE!</v>
      </c>
      <c r="O533" s="158">
        <f>Calc!AW533</f>
        <v>729.45609999999999</v>
      </c>
      <c r="P533" s="158">
        <f>Calc!AX533</f>
        <v>334.35763956699998</v>
      </c>
      <c r="Q533" s="160">
        <f>Calc!BB533</f>
        <v>-1.5813178212479539</v>
      </c>
      <c r="R533" s="160">
        <f>Calc!BC533</f>
        <v>8.4235590460721799</v>
      </c>
      <c r="S533" s="157">
        <f>Input!E533</f>
        <v>0</v>
      </c>
    </row>
    <row r="534" spans="1:19" x14ac:dyDescent="0.2">
      <c r="A534" s="56"/>
      <c r="B534" s="56"/>
      <c r="C534" s="106"/>
      <c r="D534" s="106"/>
      <c r="E534" s="106"/>
      <c r="F534" s="106"/>
      <c r="G534" s="106"/>
      <c r="H534" s="106"/>
      <c r="I534" s="72"/>
      <c r="J534" s="72"/>
      <c r="K534" s="107"/>
      <c r="L534" s="107"/>
      <c r="M534" s="106"/>
      <c r="N534" s="106"/>
      <c r="O534" s="106"/>
      <c r="P534" s="106"/>
      <c r="Q534" s="107"/>
      <c r="R534" s="107"/>
      <c r="S534" s="56"/>
    </row>
    <row r="535" spans="1:19" s="157" customFormat="1" x14ac:dyDescent="0.2">
      <c r="A535" s="157">
        <f>Input!A535</f>
        <v>8717</v>
      </c>
      <c r="B535" s="157" t="str">
        <f>Input!B535</f>
        <v>Hu1-13</v>
      </c>
      <c r="C535" s="158">
        <f>Calc!O535*1000</f>
        <v>13712.080466787589</v>
      </c>
      <c r="D535" s="158">
        <f>Calc!P535*1000</f>
        <v>1.2479038874663153</v>
      </c>
      <c r="E535" s="158">
        <f>Calc!X535</f>
        <v>0.92139331192490259</v>
      </c>
      <c r="F535" s="158">
        <f>Calc!Y535</f>
        <v>5.5850651862567038E-3</v>
      </c>
      <c r="G535" s="158">
        <f>Calc!AN535</f>
        <v>0.99497610378559931</v>
      </c>
      <c r="H535" s="158">
        <f>Calc!AO535</f>
        <v>2.3294461993558762E-3</v>
      </c>
      <c r="I535" s="159">
        <f>Calc!AH535</f>
        <v>45245.223762172805</v>
      </c>
      <c r="J535" s="159">
        <f>Calc!AI535</f>
        <v>293.97307963832679</v>
      </c>
      <c r="K535" s="160">
        <f>Calc!AJ535</f>
        <v>0.25139979654720257</v>
      </c>
      <c r="L535" s="160">
        <f>Calc!AK535</f>
        <v>1.0005910045162345</v>
      </c>
      <c r="M535" s="158">
        <f>Calc!AP535</f>
        <v>570.61149999999998</v>
      </c>
      <c r="N535" s="158" t="e">
        <f>Calc!AQ535</f>
        <v>#VALUE!</v>
      </c>
      <c r="O535" s="158">
        <f>Calc!AW535</f>
        <v>570.60969999999998</v>
      </c>
      <c r="P535" s="158">
        <f>Calc!AX535</f>
        <v>116.4585746951</v>
      </c>
      <c r="Q535" s="160">
        <f>Calc!BB535</f>
        <v>1.2611240204316889</v>
      </c>
      <c r="R535" s="160">
        <f>Calc!BC535</f>
        <v>5.0365076361422565</v>
      </c>
      <c r="S535" s="157">
        <f>Input!E535</f>
        <v>0</v>
      </c>
    </row>
    <row r="536" spans="1:19" x14ac:dyDescent="0.2">
      <c r="A536" s="1">
        <f>Input!A536</f>
        <v>8794</v>
      </c>
      <c r="B536" s="1" t="str">
        <f>Input!B536</f>
        <v>EH17-06 S Dreikönig</v>
      </c>
      <c r="C536" s="99">
        <f>Calc!O536*1000</f>
        <v>168.96123608255479</v>
      </c>
      <c r="D536" s="99">
        <f>Calc!P536*1000</f>
        <v>1.505154175451286E-2</v>
      </c>
      <c r="E536" s="99">
        <f>Calc!X536</f>
        <v>76.924924975351104</v>
      </c>
      <c r="F536" s="99">
        <f>Calc!Y536</f>
        <v>0.16150729451782644</v>
      </c>
      <c r="G536" s="99">
        <f>Calc!AN536</f>
        <v>0.32165673255291832</v>
      </c>
      <c r="H536" s="5">
        <f>Calc!AO536</f>
        <v>1.478036280397379E-3</v>
      </c>
      <c r="I536" s="8">
        <f>Calc!AH536</f>
        <v>2.1479644310960588</v>
      </c>
      <c r="J536" s="8">
        <f>Calc!AI536</f>
        <v>1.0849846531355452E-2</v>
      </c>
      <c r="K536" s="77">
        <f>Calc!AJ536</f>
        <v>1033.2219384299335</v>
      </c>
      <c r="L536" s="77">
        <f>Calc!AK536</f>
        <v>5.0519060472468285</v>
      </c>
      <c r="M536" s="99">
        <f>Calc!AP536</f>
        <v>18.539000000000001</v>
      </c>
      <c r="N536" s="99">
        <f>Calc!AQ536</f>
        <v>0.11509999999999999</v>
      </c>
      <c r="O536" s="99">
        <f>Calc!AW536</f>
        <v>12.507400000000001</v>
      </c>
      <c r="P536" s="99">
        <f>Calc!AX536</f>
        <v>3.0202722485</v>
      </c>
      <c r="Q536" s="77">
        <f>Calc!BB536</f>
        <v>1070.399218309369</v>
      </c>
      <c r="R536" s="77">
        <f>Calc!BC536</f>
        <v>10.529896067233768</v>
      </c>
      <c r="S536" s="1">
        <f>Input!E536</f>
        <v>0</v>
      </c>
    </row>
    <row r="537" spans="1:19" s="157" customFormat="1" x14ac:dyDescent="0.2">
      <c r="A537" s="157">
        <f>Input!A537</f>
        <v>8717</v>
      </c>
      <c r="B537" s="157" t="str">
        <f>Input!B537</f>
        <v>Hu1-13</v>
      </c>
      <c r="C537" s="158">
        <f>Calc!O537*1000</f>
        <v>13712.080466787589</v>
      </c>
      <c r="D537" s="158">
        <f>Calc!P537*1000</f>
        <v>1.2479038874663153</v>
      </c>
      <c r="E537" s="158">
        <f>Calc!X537</f>
        <v>0.92139331192490259</v>
      </c>
      <c r="F537" s="158">
        <f>Calc!Y537</f>
        <v>5.5850651862567038E-3</v>
      </c>
      <c r="G537" s="158">
        <f>Calc!AN537</f>
        <v>0.99497610378559931</v>
      </c>
      <c r="H537" s="158">
        <f>Calc!AO537</f>
        <v>2.3294461993558762E-3</v>
      </c>
      <c r="I537" s="159">
        <f>Calc!AH537</f>
        <v>45245.223762172805</v>
      </c>
      <c r="J537" s="159">
        <f>Calc!AI537</f>
        <v>293.97307963832679</v>
      </c>
      <c r="K537" s="160">
        <f>Calc!AJ537</f>
        <v>0.25139979654720257</v>
      </c>
      <c r="L537" s="160">
        <f>Calc!AK537</f>
        <v>1.0005910045162345</v>
      </c>
      <c r="M537" s="158">
        <f>Calc!AP537</f>
        <v>570.61149999999998</v>
      </c>
      <c r="N537" s="158" t="e">
        <f>Calc!AQ537</f>
        <v>#VALUE!</v>
      </c>
      <c r="O537" s="158">
        <f>Calc!AW537</f>
        <v>570.60969999999998</v>
      </c>
      <c r="P537" s="158">
        <f>Calc!AX537</f>
        <v>129.6975280099</v>
      </c>
      <c r="Q537" s="160">
        <f>Calc!BB537</f>
        <v>1.2611240204316889</v>
      </c>
      <c r="R537" s="160">
        <f>Calc!BC537</f>
        <v>5.0406161029156165</v>
      </c>
      <c r="S537" s="157">
        <f>Input!E537</f>
        <v>0</v>
      </c>
    </row>
    <row r="538" spans="1:19" x14ac:dyDescent="0.2">
      <c r="A538" s="1">
        <f>Input!A538</f>
        <v>8795</v>
      </c>
      <c r="B538" s="1" t="str">
        <f>Input!B538</f>
        <v>EH17-07 S Dreikönig</v>
      </c>
      <c r="C538" s="99">
        <f>Calc!O538*1000</f>
        <v>222.87529800813877</v>
      </c>
      <c r="D538" s="99">
        <f>Calc!P538*1000</f>
        <v>2.0807645528089381E-2</v>
      </c>
      <c r="E538" s="99">
        <f>Calc!X538</f>
        <v>170.19919820111596</v>
      </c>
      <c r="F538" s="99">
        <f>Calc!Y538</f>
        <v>0.23599199439654414</v>
      </c>
      <c r="G538" s="99">
        <f>Calc!AN538</f>
        <v>0.36862546274020208</v>
      </c>
      <c r="H538" s="5">
        <f>Calc!AO538</f>
        <v>1.8106362676121826E-3</v>
      </c>
      <c r="I538" s="8">
        <f>Calc!AH538</f>
        <v>1.4675881640244557</v>
      </c>
      <c r="J538" s="8">
        <f>Calc!AI538</f>
        <v>7.4890436277194128E-3</v>
      </c>
      <c r="K538" s="77">
        <f>Calc!AJ538</f>
        <v>939.93128577885398</v>
      </c>
      <c r="L538" s="77">
        <f>Calc!AK538</f>
        <v>4.3358794498848487</v>
      </c>
      <c r="M538" s="99">
        <f>Calc!AP538</f>
        <v>22.6281</v>
      </c>
      <c r="N538" s="99">
        <f>Calc!AQ538</f>
        <v>0.13159999999999999</v>
      </c>
      <c r="O538" s="99">
        <f>Calc!AW538</f>
        <v>11.8063</v>
      </c>
      <c r="P538" s="99">
        <f>Calc!AX538</f>
        <v>5.7669866194999999</v>
      </c>
      <c r="Q538" s="77">
        <f>Calc!BB538</f>
        <v>971.82419430688719</v>
      </c>
      <c r="R538" s="77">
        <f>Calc!BC538</f>
        <v>16.462156147593703</v>
      </c>
      <c r="S538" s="1">
        <f>Input!E538</f>
        <v>0</v>
      </c>
    </row>
    <row r="539" spans="1:19" s="157" customFormat="1" x14ac:dyDescent="0.2">
      <c r="A539" s="157">
        <f>Input!A539</f>
        <v>8717</v>
      </c>
      <c r="B539" s="157" t="str">
        <f>Input!B539</f>
        <v>Hu1-13</v>
      </c>
      <c r="C539" s="158">
        <f>Calc!O539*1000</f>
        <v>13712.080466787589</v>
      </c>
      <c r="D539" s="158">
        <f>Calc!P539*1000</f>
        <v>1.2479038874663153</v>
      </c>
      <c r="E539" s="158">
        <f>Calc!X539</f>
        <v>0.92139331192490259</v>
      </c>
      <c r="F539" s="158">
        <f>Calc!Y539</f>
        <v>5.5850651862567038E-3</v>
      </c>
      <c r="G539" s="158">
        <f>Calc!AN539</f>
        <v>0.99497610378559931</v>
      </c>
      <c r="H539" s="158">
        <f>Calc!AO539</f>
        <v>2.3294461993558762E-3</v>
      </c>
      <c r="I539" s="159">
        <f>Calc!AH539</f>
        <v>45245.223762172805</v>
      </c>
      <c r="J539" s="159">
        <f>Calc!AI539</f>
        <v>293.97307963832679</v>
      </c>
      <c r="K539" s="160">
        <f>Calc!AJ539</f>
        <v>0.25139979654720257</v>
      </c>
      <c r="L539" s="160">
        <f>Calc!AK539</f>
        <v>1.0005910045162345</v>
      </c>
      <c r="M539" s="158">
        <f>Calc!AP539</f>
        <v>570.61149999999998</v>
      </c>
      <c r="N539" s="158" t="e">
        <f>Calc!AQ539</f>
        <v>#VALUE!</v>
      </c>
      <c r="O539" s="158">
        <f>Calc!AW539</f>
        <v>570.60969999999998</v>
      </c>
      <c r="P539" s="158">
        <f>Calc!AX539</f>
        <v>120.02247274219999</v>
      </c>
      <c r="Q539" s="160">
        <f>Calc!BB539</f>
        <v>1.2611240204316889</v>
      </c>
      <c r="R539" s="160">
        <f>Calc!BC539</f>
        <v>5.03757047741398</v>
      </c>
      <c r="S539" s="157">
        <f>Input!E539</f>
        <v>0</v>
      </c>
    </row>
    <row r="540" spans="1:19" x14ac:dyDescent="0.2">
      <c r="A540" s="1">
        <f>Input!A540</f>
        <v>8789</v>
      </c>
      <c r="B540" s="1" t="str">
        <f>Input!B540</f>
        <v>EH17-01 Labyrinth</v>
      </c>
      <c r="C540" s="99">
        <f>Calc!O540*1000</f>
        <v>511.49127451263632</v>
      </c>
      <c r="D540" s="99">
        <f>Calc!P540*1000</f>
        <v>3.8519936710809236E-2</v>
      </c>
      <c r="E540" s="99">
        <f>Calc!X540</f>
        <v>128.9251454395604</v>
      </c>
      <c r="F540" s="99">
        <f>Calc!Y540</f>
        <v>0.21534908569897063</v>
      </c>
      <c r="G540" s="99">
        <f>Calc!AN540</f>
        <v>0.82100352848695646</v>
      </c>
      <c r="H540" s="5">
        <f>Calc!AO540</f>
        <v>1.7200470634623187E-3</v>
      </c>
      <c r="I540" s="8">
        <f>Calc!AH540</f>
        <v>9.9156617331604924</v>
      </c>
      <c r="J540" s="8">
        <f>Calc!AI540</f>
        <v>2.65577333136203E-2</v>
      </c>
      <c r="K540" s="77">
        <f>Calc!AJ540</f>
        <v>300.87014312993142</v>
      </c>
      <c r="L540" s="77">
        <f>Calc!AK540</f>
        <v>1.5612485032420389</v>
      </c>
      <c r="M540" s="99">
        <f>Calc!AP540</f>
        <v>103.378</v>
      </c>
      <c r="N540" s="99">
        <f>Calc!AQ540</f>
        <v>0.37580000000000002</v>
      </c>
      <c r="O540" s="99">
        <f>Calc!AW540</f>
        <v>98.443200000000004</v>
      </c>
      <c r="P540" s="99">
        <f>Calc!AX540</f>
        <v>2.5658018844999999</v>
      </c>
      <c r="Q540" s="77">
        <f>Calc!BB540</f>
        <v>397.38626590678217</v>
      </c>
      <c r="R540" s="77">
        <f>Calc!BC540</f>
        <v>3.5435269735063164</v>
      </c>
      <c r="S540" s="1">
        <f>Input!E540</f>
        <v>0</v>
      </c>
    </row>
    <row r="541" spans="1:19" s="157" customFormat="1" x14ac:dyDescent="0.2">
      <c r="A541" s="157">
        <f>Input!A541</f>
        <v>8717</v>
      </c>
      <c r="B541" s="157" t="str">
        <f>Input!B541</f>
        <v>Hu1-13</v>
      </c>
      <c r="C541" s="158">
        <f>Calc!O541*1000</f>
        <v>13712.828013405235</v>
      </c>
      <c r="D541" s="158">
        <f>Calc!P541*1000</f>
        <v>1.3307020625999195</v>
      </c>
      <c r="E541" s="158">
        <f>Calc!X541</f>
        <v>0.81173461806929892</v>
      </c>
      <c r="F541" s="158">
        <f>Calc!Y541</f>
        <v>8.963019780430034E-3</v>
      </c>
      <c r="G541" s="158">
        <f>Calc!AN541</f>
        <v>0.99755120744015569</v>
      </c>
      <c r="H541" s="158">
        <f>Calc!AO541</f>
        <v>2.1122670787709951E-3</v>
      </c>
      <c r="I541" s="159">
        <f>Calc!AH541</f>
        <v>51493.208390808897</v>
      </c>
      <c r="J541" s="159">
        <f>Calc!AI541</f>
        <v>578.91688122032292</v>
      </c>
      <c r="K541" s="160">
        <f>Calc!AJ541</f>
        <v>0.31584464879452767</v>
      </c>
      <c r="L541" s="160">
        <f>Calc!AK541</f>
        <v>1.0309482275122164</v>
      </c>
      <c r="M541" s="158">
        <f>Calc!AP541</f>
        <v>638.14089999999999</v>
      </c>
      <c r="N541" s="158" t="e">
        <f>Calc!AQ541</f>
        <v>#VALUE!</v>
      </c>
      <c r="O541" s="158">
        <f>Calc!AW541</f>
        <v>638.13930000000005</v>
      </c>
      <c r="P541" s="158">
        <f>Calc!AX541</f>
        <v>262.34065550299999</v>
      </c>
      <c r="Q541" s="160">
        <f>Calc!BB541</f>
        <v>1.9175882939205051</v>
      </c>
      <c r="R541" s="160">
        <f>Calc!BC541</f>
        <v>6.4186512486054283</v>
      </c>
      <c r="S541" s="157">
        <f>Input!E541</f>
        <v>0</v>
      </c>
    </row>
    <row r="542" spans="1:19" x14ac:dyDescent="0.2">
      <c r="A542" s="1">
        <f>Input!A542</f>
        <v>8790</v>
      </c>
      <c r="B542" s="1" t="str">
        <f>Input!B542</f>
        <v>EH17-02 Labyrinth</v>
      </c>
      <c r="C542" s="99">
        <f>Calc!O542*1000</f>
        <v>616.46346391979944</v>
      </c>
      <c r="D542" s="99">
        <f>Calc!P542*1000</f>
        <v>7.2822539345715406E-2</v>
      </c>
      <c r="E542" s="99">
        <f>Calc!X542</f>
        <v>1804.1111882501637</v>
      </c>
      <c r="F542" s="99">
        <f>Calc!Y542</f>
        <v>3.6320828822801317</v>
      </c>
      <c r="G542" s="99">
        <f>Calc!AN542</f>
        <v>1.0156562555674733</v>
      </c>
      <c r="H542" s="5">
        <f>Calc!AO542</f>
        <v>3.2363834771394371E-3</v>
      </c>
      <c r="I542" s="8">
        <f>Calc!AH542</f>
        <v>1.0578589898255957</v>
      </c>
      <c r="J542" s="8">
        <f>Calc!AI542</f>
        <v>3.9853175631468576E-3</v>
      </c>
      <c r="K542" s="77">
        <f>Calc!AJ542</f>
        <v>412.50277418963765</v>
      </c>
      <c r="L542" s="77">
        <f>Calc!AK542</f>
        <v>3.2012714098883421</v>
      </c>
      <c r="M542" s="99">
        <f>Calc!AP542</f>
        <v>126.6814</v>
      </c>
      <c r="N542" s="99">
        <f>Calc!AQ542</f>
        <v>0.82110000000000005</v>
      </c>
      <c r="O542" s="99">
        <f>Calc!AW542</f>
        <v>57.491199999999999</v>
      </c>
      <c r="P542" s="99">
        <f>Calc!AX542</f>
        <v>42.834560953</v>
      </c>
      <c r="Q542" s="77">
        <f>Calc!BB542</f>
        <v>485.28207005363583</v>
      </c>
      <c r="R542" s="77">
        <f>Calc!BC542</f>
        <v>58.870444507074076</v>
      </c>
      <c r="S542" s="1">
        <f>Input!E542</f>
        <v>0</v>
      </c>
    </row>
    <row r="543" spans="1:19" s="157" customFormat="1" x14ac:dyDescent="0.2">
      <c r="A543" s="157">
        <f>Input!A543</f>
        <v>8717</v>
      </c>
      <c r="B543" s="157" t="str">
        <f>Input!B543</f>
        <v>Hu1-13</v>
      </c>
      <c r="C543" s="158">
        <f>Calc!O543*1000</f>
        <v>13712.828013405235</v>
      </c>
      <c r="D543" s="158">
        <f>Calc!P543*1000</f>
        <v>1.3307020625999195</v>
      </c>
      <c r="E543" s="158">
        <f>Calc!X543</f>
        <v>0.81173461806929892</v>
      </c>
      <c r="F543" s="158">
        <f>Calc!Y543</f>
        <v>8.963019780430034E-3</v>
      </c>
      <c r="G543" s="158">
        <f>Calc!AN543</f>
        <v>0.99755120744015569</v>
      </c>
      <c r="H543" s="158">
        <f>Calc!AO543</f>
        <v>2.1122670787709951E-3</v>
      </c>
      <c r="I543" s="159">
        <f>Calc!AH543</f>
        <v>51493.208390808897</v>
      </c>
      <c r="J543" s="159">
        <f>Calc!AI543</f>
        <v>578.91688122032292</v>
      </c>
      <c r="K543" s="160">
        <f>Calc!AJ543</f>
        <v>0.31584464879452767</v>
      </c>
      <c r="L543" s="160">
        <f>Calc!AK543</f>
        <v>1.0309482275122164</v>
      </c>
      <c r="M543" s="158">
        <f>Calc!AP543</f>
        <v>638.14089999999999</v>
      </c>
      <c r="N543" s="158" t="e">
        <f>Calc!AQ543</f>
        <v>#VALUE!</v>
      </c>
      <c r="O543" s="158">
        <f>Calc!AW543</f>
        <v>638.13930000000005</v>
      </c>
      <c r="P543" s="158">
        <f>Calc!AX543</f>
        <v>247.38165354669999</v>
      </c>
      <c r="Q543" s="160">
        <f>Calc!BB543</f>
        <v>1.9175882939205051</v>
      </c>
      <c r="R543" s="160">
        <f>Calc!BC543</f>
        <v>6.4011809158104764</v>
      </c>
      <c r="S543" s="157">
        <f>Input!E543</f>
        <v>0</v>
      </c>
    </row>
    <row r="544" spans="1:19" x14ac:dyDescent="0.2">
      <c r="A544" s="1">
        <f>Input!A544</f>
        <v>8792</v>
      </c>
      <c r="B544" s="1" t="str">
        <f>Input!B544</f>
        <v>EH17-04 Labyrinth</v>
      </c>
      <c r="C544" s="99">
        <f>Calc!O544*1000</f>
        <v>495.8620796564125</v>
      </c>
      <c r="D544" s="99">
        <f>Calc!P544*1000</f>
        <v>4.9940097938648127E-2</v>
      </c>
      <c r="E544" s="99">
        <f>Calc!X544</f>
        <v>946.62269738040118</v>
      </c>
      <c r="F544" s="99">
        <f>Calc!Y544</f>
        <v>1.5591158903303295</v>
      </c>
      <c r="G544" s="99">
        <f>Calc!AN544</f>
        <v>0.95051689707614595</v>
      </c>
      <c r="H544" s="5">
        <f>Calc!AO544</f>
        <v>2.396349633625425E-3</v>
      </c>
      <c r="I544" s="8">
        <f>Calc!AH544</f>
        <v>1.5144578620800484</v>
      </c>
      <c r="J544" s="8">
        <f>Calc!AI544</f>
        <v>4.5581199965441209E-3</v>
      </c>
      <c r="K544" s="77">
        <f>Calc!AJ544</f>
        <v>335.24460090758112</v>
      </c>
      <c r="L544" s="77">
        <f>Calc!AK544</f>
        <v>2.1455223569661857</v>
      </c>
      <c r="M544" s="99">
        <f>Calc!AP544</f>
        <v>125.86</v>
      </c>
      <c r="N544" s="99">
        <f>Calc!AQ544</f>
        <v>0.70089999999999997</v>
      </c>
      <c r="O544" s="99">
        <f>Calc!AW544</f>
        <v>83.202500000000001</v>
      </c>
      <c r="P544" s="99">
        <f>Calc!AX544</f>
        <v>26.234955196400001</v>
      </c>
      <c r="Q544" s="77">
        <f>Calc!BB544</f>
        <v>424.11966454205208</v>
      </c>
      <c r="R544" s="77">
        <f>Calc!BC544</f>
        <v>31.564484774322686</v>
      </c>
      <c r="S544" s="1">
        <f>Input!E544</f>
        <v>0</v>
      </c>
    </row>
    <row r="545" spans="1:19" s="157" customFormat="1" x14ac:dyDescent="0.2">
      <c r="A545" s="157">
        <f>Input!A545</f>
        <v>8717</v>
      </c>
      <c r="B545" s="157" t="str">
        <f>Input!B545</f>
        <v>Hu1-13</v>
      </c>
      <c r="C545" s="158">
        <f>Calc!O545*1000</f>
        <v>13714.021313947867</v>
      </c>
      <c r="D545" s="158">
        <f>Calc!P545*1000</f>
        <v>1.252200635579799</v>
      </c>
      <c r="E545" s="158">
        <f>Calc!X545</f>
        <v>0.82925510732195706</v>
      </c>
      <c r="F545" s="158">
        <f>Calc!Y545</f>
        <v>1.0437597452276754E-2</v>
      </c>
      <c r="G545" s="158">
        <f>Calc!AN545</f>
        <v>0.99331269327992611</v>
      </c>
      <c r="H545" s="158">
        <f>Calc!AO545</f>
        <v>2.1618183207217792E-3</v>
      </c>
      <c r="I545" s="159">
        <f>Calc!AH545</f>
        <v>50195.460472377999</v>
      </c>
      <c r="J545" s="159">
        <f>Calc!AI545</f>
        <v>641.15470734891232</v>
      </c>
      <c r="K545" s="160">
        <f>Calc!AJ545</f>
        <v>-0.44414703008677225</v>
      </c>
      <c r="L545" s="160">
        <f>Calc!AK545</f>
        <v>1.2432434753617807</v>
      </c>
      <c r="M545" s="158">
        <f>Calc!AP545</f>
        <v>557.50250000000005</v>
      </c>
      <c r="N545" s="158" t="e">
        <f>Calc!AQ545</f>
        <v>#VALUE!</v>
      </c>
      <c r="O545" s="158">
        <f>Calc!AW545</f>
        <v>557.5009</v>
      </c>
      <c r="P545" s="158">
        <f>Calc!AX545</f>
        <v>101.1275292982</v>
      </c>
      <c r="Q545" s="160">
        <f>Calc!BB545</f>
        <v>-2.1469863714236799</v>
      </c>
      <c r="R545" s="160">
        <f>Calc!BC545</f>
        <v>6.0410296016938272</v>
      </c>
      <c r="S545" s="157">
        <f>Input!E545</f>
        <v>0</v>
      </c>
    </row>
    <row r="546" spans="1:19" x14ac:dyDescent="0.2">
      <c r="A546" s="1">
        <f>Input!A546</f>
        <v>8793</v>
      </c>
      <c r="B546" s="1" t="str">
        <f>Input!B546</f>
        <v>EH17-05 Labyrinth</v>
      </c>
      <c r="C546" s="99">
        <f>Calc!O546*1000</f>
        <v>526.28848729415029</v>
      </c>
      <c r="D546" s="99">
        <f>Calc!P546*1000</f>
        <v>5.2221758482536407E-2</v>
      </c>
      <c r="E546" s="99">
        <f>Calc!X546</f>
        <v>800.28588013796514</v>
      </c>
      <c r="F546" s="99">
        <f>Calc!Y546</f>
        <v>1.9006414290634295</v>
      </c>
      <c r="G546" s="99">
        <f>Calc!AN546</f>
        <v>0.96032020741701585</v>
      </c>
      <c r="H546" s="5">
        <f>Calc!AO546</f>
        <v>2.609285292704253E-3</v>
      </c>
      <c r="I546" s="8">
        <f>Calc!AH546</f>
        <v>1.9168254210825384</v>
      </c>
      <c r="J546" s="8">
        <f>Calc!AI546</f>
        <v>6.9147161083351234E-3</v>
      </c>
      <c r="K546" s="77">
        <f>Calc!AJ546</f>
        <v>297.52097950585579</v>
      </c>
      <c r="L546" s="77">
        <f>Calc!AK546</f>
        <v>2.1985764267327674</v>
      </c>
      <c r="M546" s="99">
        <f>Calc!AP546</f>
        <v>135.9222</v>
      </c>
      <c r="N546" s="99">
        <f>Calc!AQ546</f>
        <v>0.83109999999999995</v>
      </c>
      <c r="O546" s="99">
        <f>Calc!AW546</f>
        <v>102.50879999999999</v>
      </c>
      <c r="P546" s="99">
        <f>Calc!AX546</f>
        <v>19.951178516599999</v>
      </c>
      <c r="Q546" s="77">
        <f>Calc!BB546</f>
        <v>397.50414562557285</v>
      </c>
      <c r="R546" s="77">
        <f>Calc!BC546</f>
        <v>22.606125009254633</v>
      </c>
      <c r="S546" s="1">
        <f>Input!E546</f>
        <v>0</v>
      </c>
    </row>
    <row r="547" spans="1:19" s="157" customFormat="1" x14ac:dyDescent="0.2">
      <c r="A547" s="157">
        <f>Input!A547</f>
        <v>8717</v>
      </c>
      <c r="B547" s="157" t="str">
        <f>Input!B547</f>
        <v>Hu1-13</v>
      </c>
      <c r="C547" s="158">
        <f>Calc!O547*1000</f>
        <v>13714.021313947867</v>
      </c>
      <c r="D547" s="158">
        <f>Calc!P547*1000</f>
        <v>1.252200635579799</v>
      </c>
      <c r="E547" s="158">
        <f>Calc!X547</f>
        <v>0.82925510732195706</v>
      </c>
      <c r="F547" s="158">
        <f>Calc!Y547</f>
        <v>1.0437597452276754E-2</v>
      </c>
      <c r="G547" s="158">
        <f>Calc!AN547</f>
        <v>0.99331269327992611</v>
      </c>
      <c r="H547" s="158">
        <f>Calc!AO547</f>
        <v>2.1618183207217792E-3</v>
      </c>
      <c r="I547" s="159">
        <f>Calc!AH547</f>
        <v>50195.460472377999</v>
      </c>
      <c r="J547" s="159">
        <f>Calc!AI547</f>
        <v>641.15470734891232</v>
      </c>
      <c r="K547" s="160">
        <f>Calc!AJ547</f>
        <v>-0.44414703008677225</v>
      </c>
      <c r="L547" s="160">
        <f>Calc!AK547</f>
        <v>1.2432434753617807</v>
      </c>
      <c r="M547" s="158">
        <f>Calc!AP547</f>
        <v>557.50250000000005</v>
      </c>
      <c r="N547" s="158" t="e">
        <f>Calc!AQ547</f>
        <v>#VALUE!</v>
      </c>
      <c r="O547" s="158">
        <f>Calc!AW547</f>
        <v>557.5009</v>
      </c>
      <c r="P547" s="158">
        <f>Calc!AX547</f>
        <v>102.9825222907</v>
      </c>
      <c r="Q547" s="160">
        <f>Calc!BB547</f>
        <v>-2.1469863714236799</v>
      </c>
      <c r="R547" s="160">
        <f>Calc!BC547</f>
        <v>6.0421833719210412</v>
      </c>
      <c r="S547" s="157">
        <f>Input!E547</f>
        <v>0</v>
      </c>
    </row>
    <row r="549" spans="1:19" s="157" customFormat="1" x14ac:dyDescent="0.2">
      <c r="A549" s="157">
        <f>Input!A549</f>
        <v>8717</v>
      </c>
      <c r="B549" s="157" t="str">
        <f>Input!B549</f>
        <v>Hu1-13</v>
      </c>
      <c r="C549" s="158">
        <f>Calc!O549*1000</f>
        <v>13714.718205250087</v>
      </c>
      <c r="D549" s="158">
        <f>Calc!P549*1000</f>
        <v>0.99318789864234847</v>
      </c>
      <c r="E549" s="158">
        <f>Calc!X549</f>
        <v>0.9002665817887886</v>
      </c>
      <c r="F549" s="158">
        <f>Calc!Y549</f>
        <v>2.7100059500275941E-3</v>
      </c>
      <c r="G549" s="158">
        <f>Calc!AN549</f>
        <v>1.0008406967926178</v>
      </c>
      <c r="H549" s="158">
        <f>Calc!AO549</f>
        <v>2.1687016874224214E-3</v>
      </c>
      <c r="I549" s="159">
        <f>Calc!AH549</f>
        <v>46588.905543499655</v>
      </c>
      <c r="J549" s="159">
        <f>Calc!AI549</f>
        <v>172.76624659208352</v>
      </c>
      <c r="K549" s="160">
        <f>Calc!AJ549</f>
        <v>-1.0356489014912151</v>
      </c>
      <c r="L549" s="160">
        <f>Calc!AK549</f>
        <v>1.2958897801438862</v>
      </c>
      <c r="M549" s="158" t="str">
        <f>Calc!AP549</f>
        <v>Out of range</v>
      </c>
      <c r="N549" s="158" t="e">
        <f>Calc!AQ549</f>
        <v>#VALUE!</v>
      </c>
      <c r="O549" s="158" t="str">
        <f>Calc!AW549</f>
        <v>Out of range</v>
      </c>
      <c r="P549" s="158">
        <f>Calc!AX549</f>
        <v>278.87652688999998</v>
      </c>
      <c r="Q549" s="160" t="e">
        <f>Calc!BB549</f>
        <v>#VALUE!</v>
      </c>
      <c r="R549" s="160" t="e">
        <f>Calc!BC549</f>
        <v>#VALUE!</v>
      </c>
      <c r="S549" s="157">
        <f>Input!E549</f>
        <v>0</v>
      </c>
    </row>
    <row r="550" spans="1:19" x14ac:dyDescent="0.2">
      <c r="A550" s="1">
        <f>Input!A550</f>
        <v>8823</v>
      </c>
      <c r="B550" s="1" t="str">
        <f>Input!B550</f>
        <v>KF21-1b</v>
      </c>
      <c r="C550" s="99">
        <f>Calc!O550*1000</f>
        <v>1976.4479662720839</v>
      </c>
      <c r="D550" s="99">
        <f>Calc!P550*1000</f>
        <v>0.12577292570207543</v>
      </c>
      <c r="E550" s="99">
        <f>Calc!X550</f>
        <v>155.60361248121291</v>
      </c>
      <c r="F550" s="99">
        <f>Calc!Y550</f>
        <v>0.27898349875629019</v>
      </c>
      <c r="G550" s="99">
        <f>Calc!AN550</f>
        <v>0.85109222034890353</v>
      </c>
      <c r="H550" s="5">
        <f>Calc!AO550</f>
        <v>1.7937600588721469E-3</v>
      </c>
      <c r="I550" s="8">
        <f>Calc!AH550</f>
        <v>33.067441613294108</v>
      </c>
      <c r="J550" s="8">
        <f>Calc!AI550</f>
        <v>9.1474670475091335E-2</v>
      </c>
      <c r="K550" s="77">
        <f>Calc!AJ550</f>
        <v>197.34008416306014</v>
      </c>
      <c r="L550" s="77">
        <f>Calc!AK550</f>
        <v>0.62331755030404756</v>
      </c>
      <c r="M550" s="99">
        <f>Calc!AP550</f>
        <v>128.62629999999999</v>
      </c>
      <c r="N550" s="99">
        <f>Calc!AQ550</f>
        <v>0.51470000000000005</v>
      </c>
      <c r="O550" s="99">
        <f>Calc!AW550</f>
        <v>126.9693</v>
      </c>
      <c r="P550" s="99">
        <f>Calc!AX550</f>
        <v>0.96239499439999998</v>
      </c>
      <c r="Q550" s="77">
        <f>Calc!BB550</f>
        <v>282.52919447082746</v>
      </c>
      <c r="R550" s="77">
        <f>Calc!BC550</f>
        <v>1.177683200811986</v>
      </c>
      <c r="S550" s="1">
        <f>Input!E550</f>
        <v>8</v>
      </c>
    </row>
    <row r="551" spans="1:19" s="157" customFormat="1" x14ac:dyDescent="0.2">
      <c r="A551" s="157">
        <f>Input!A551</f>
        <v>8717</v>
      </c>
      <c r="B551" s="157" t="str">
        <f>Input!B551</f>
        <v>Hu1-13</v>
      </c>
      <c r="C551" s="158">
        <f>Calc!O551*1000</f>
        <v>13715.962082969056</v>
      </c>
      <c r="D551" s="158">
        <f>Calc!P551*1000</f>
        <v>1.0150618235905964</v>
      </c>
      <c r="E551" s="158">
        <f>Calc!X551</f>
        <v>0.89090798392275061</v>
      </c>
      <c r="F551" s="158">
        <f>Calc!Y551</f>
        <v>2.9157458687106485E-3</v>
      </c>
      <c r="G551" s="158">
        <f>Calc!AN551</f>
        <v>1.001262541829083</v>
      </c>
      <c r="H551" s="158">
        <f>Calc!AO551</f>
        <v>2.6479803846082154E-3</v>
      </c>
      <c r="I551" s="159">
        <f>Calc!AH551</f>
        <v>47102.416280660116</v>
      </c>
      <c r="J551" s="159">
        <f>Calc!AI551</f>
        <v>198.16485616325716</v>
      </c>
      <c r="K551" s="160">
        <f>Calc!AJ551</f>
        <v>-0.97497337769492098</v>
      </c>
      <c r="L551" s="160">
        <f>Calc!AK551</f>
        <v>0.82692626240198375</v>
      </c>
      <c r="M551" s="158" t="str">
        <f>Calc!AP551</f>
        <v>Out of range</v>
      </c>
      <c r="N551" s="158" t="e">
        <f>Calc!AQ551</f>
        <v>#VALUE!</v>
      </c>
      <c r="O551" s="158" t="str">
        <f>Calc!AW551</f>
        <v>Out of range</v>
      </c>
      <c r="P551" s="158">
        <f>Calc!AX551</f>
        <v>271.75899949320001</v>
      </c>
      <c r="Q551" s="160" t="e">
        <f>Calc!BB551</f>
        <v>#VALUE!</v>
      </c>
      <c r="R551" s="160" t="e">
        <f>Calc!BC551</f>
        <v>#VALUE!</v>
      </c>
      <c r="S551" s="157">
        <f>Input!E551</f>
        <v>0</v>
      </c>
    </row>
    <row r="552" spans="1:19" x14ac:dyDescent="0.2">
      <c r="A552" s="1">
        <f>Input!A552</f>
        <v>8798</v>
      </c>
      <c r="B552" s="1" t="str">
        <f>Input!B552</f>
        <v>M6-EW-0,7</v>
      </c>
      <c r="C552" s="99">
        <f>Calc!O552*1000</f>
        <v>3741.3159239895626</v>
      </c>
      <c r="D552" s="99">
        <f>Calc!P552*1000</f>
        <v>0.21611056766528991</v>
      </c>
      <c r="E552" s="99">
        <f>Calc!X552</f>
        <v>0.54922421737114446</v>
      </c>
      <c r="F552" s="99">
        <f>Calc!Y552</f>
        <v>1.0239741089085174E-3</v>
      </c>
      <c r="G552" s="99">
        <f>Calc!AN552</f>
        <v>0.26555951808175304</v>
      </c>
      <c r="H552" s="5">
        <f>Calc!AO552</f>
        <v>4.704147001704662E-4</v>
      </c>
      <c r="I552" s="8">
        <f>Calc!AH552</f>
        <v>5539.4537341416226</v>
      </c>
      <c r="J552" s="8">
        <f>Calc!AI552</f>
        <v>14.242479850665775</v>
      </c>
      <c r="K552" s="77">
        <f>Calc!AJ552</f>
        <v>197.17145363017053</v>
      </c>
      <c r="L552" s="77">
        <f>Calc!AK552</f>
        <v>0.56167168354810559</v>
      </c>
      <c r="M552" s="99">
        <f>Calc!AP552</f>
        <v>27.194500000000001</v>
      </c>
      <c r="N552" s="99">
        <f>Calc!AQ552</f>
        <v>5.6899999999999999E-2</v>
      </c>
      <c r="O552" s="99">
        <f>Calc!AW552</f>
        <v>27.191299999999998</v>
      </c>
      <c r="P552" s="99">
        <f>Calc!AX552</f>
        <v>5.61360968E-2</v>
      </c>
      <c r="Q552" s="77">
        <f>Calc!BB552</f>
        <v>212.92168976277037</v>
      </c>
      <c r="R552" s="77">
        <f>Calc!BC552</f>
        <v>0.60747854910367594</v>
      </c>
      <c r="S552" s="1" t="str">
        <f>Input!E552</f>
        <v>0,7</v>
      </c>
    </row>
    <row r="553" spans="1:19" s="157" customFormat="1" x14ac:dyDescent="0.2">
      <c r="A553" s="157">
        <f>Input!A553</f>
        <v>8717</v>
      </c>
      <c r="B553" s="157" t="str">
        <f>Input!B553</f>
        <v>Hu1-13</v>
      </c>
      <c r="C553" s="158">
        <f>Calc!O553*1000</f>
        <v>13715.069525644205</v>
      </c>
      <c r="D553" s="158">
        <f>Calc!P553*1000</f>
        <v>1.1425035776161365</v>
      </c>
      <c r="E553" s="158">
        <f>Calc!X553</f>
        <v>0.89413189564051887</v>
      </c>
      <c r="F553" s="158">
        <f>Calc!Y553</f>
        <v>2.6771261195375228E-3</v>
      </c>
      <c r="G553" s="158">
        <f>Calc!AN553</f>
        <v>1.0030182632170996</v>
      </c>
      <c r="H553" s="158">
        <f>Calc!AO553</f>
        <v>2.1333573431738698E-3</v>
      </c>
      <c r="I553" s="159">
        <f>Calc!AH553</f>
        <v>47011.819413829515</v>
      </c>
      <c r="J553" s="159">
        <f>Calc!AI553</f>
        <v>172.61468910424099</v>
      </c>
      <c r="K553" s="160">
        <f>Calc!AJ553</f>
        <v>-1.4322713005923138</v>
      </c>
      <c r="L553" s="160">
        <f>Calc!AK553</f>
        <v>0.98586682517407664</v>
      </c>
      <c r="M553" s="158" t="str">
        <f>Calc!AP553</f>
        <v>Out of range</v>
      </c>
      <c r="N553" s="158" t="e">
        <f>Calc!AQ553</f>
        <v>#VALUE!</v>
      </c>
      <c r="O553" s="158" t="str">
        <f>Calc!AW553</f>
        <v>Out of range</v>
      </c>
      <c r="P553" s="158">
        <f>Calc!AX553</f>
        <v>49.297048578599998</v>
      </c>
      <c r="Q553" s="160" t="e">
        <f>Calc!BB553</f>
        <v>#VALUE!</v>
      </c>
      <c r="R553" s="160" t="e">
        <f>Calc!BC553</f>
        <v>#VALUE!</v>
      </c>
      <c r="S553" s="157">
        <f>Input!E553</f>
        <v>0</v>
      </c>
    </row>
    <row r="554" spans="1:19" x14ac:dyDescent="0.2">
      <c r="A554" s="1">
        <f>Input!A554</f>
        <v>8797</v>
      </c>
      <c r="B554" s="1" t="str">
        <f>Input!B554</f>
        <v>M6-EW-7,7</v>
      </c>
      <c r="C554" s="99">
        <f>Calc!O554*1000</f>
        <v>4921.0764845053027</v>
      </c>
      <c r="D554" s="99">
        <f>Calc!P554*1000</f>
        <v>0.20625217480635608</v>
      </c>
      <c r="E554" s="99">
        <f>Calc!X554</f>
        <v>1.5840332374249491</v>
      </c>
      <c r="F554" s="99">
        <f>Calc!Y554</f>
        <v>2.398620518848019E-3</v>
      </c>
      <c r="G554" s="99">
        <f>Calc!AN554</f>
        <v>0.27468494205671429</v>
      </c>
      <c r="H554" s="5">
        <f>Calc!AO554</f>
        <v>5.3352765857638744E-4</v>
      </c>
      <c r="I554" s="8">
        <f>Calc!AH554</f>
        <v>2616.1516565162669</v>
      </c>
      <c r="J554" s="8">
        <f>Calc!AI554</f>
        <v>6.4422290305624523</v>
      </c>
      <c r="K554" s="77">
        <f>Calc!AJ554</f>
        <v>194.29112980017439</v>
      </c>
      <c r="L554" s="77">
        <f>Calc!AK554</f>
        <v>0.41576281968658907</v>
      </c>
      <c r="M554" s="99">
        <f>Calc!AP554</f>
        <v>28.332999999999998</v>
      </c>
      <c r="N554" s="99">
        <f>Calc!AQ554</f>
        <v>6.6100000000000006E-2</v>
      </c>
      <c r="O554" s="99">
        <f>Calc!AW554</f>
        <v>28.325900000000001</v>
      </c>
      <c r="P554" s="99">
        <f>Calc!AX554</f>
        <v>6.0198202100000001E-2</v>
      </c>
      <c r="Q554" s="77">
        <f>Calc!BB554</f>
        <v>210.48516896727244</v>
      </c>
      <c r="R554" s="77">
        <f>Calc!BC554</f>
        <v>0.45183778443408229</v>
      </c>
      <c r="S554" s="1" t="str">
        <f>Input!E554</f>
        <v>7,7</v>
      </c>
    </row>
    <row r="555" spans="1:19" s="157" customFormat="1" x14ac:dyDescent="0.2">
      <c r="A555" s="157">
        <f>Input!A555</f>
        <v>8717</v>
      </c>
      <c r="B555" s="157" t="str">
        <f>Input!B555</f>
        <v>Hu1-13</v>
      </c>
      <c r="C555" s="158">
        <f>Calc!O555*1000</f>
        <v>13718.008522328197</v>
      </c>
      <c r="D555" s="158">
        <f>Calc!P555*1000</f>
        <v>0.90420427550456528</v>
      </c>
      <c r="E555" s="158">
        <f>Calc!X555</f>
        <v>0.88371847340442744</v>
      </c>
      <c r="F555" s="158">
        <f>Calc!Y555</f>
        <v>2.9647051754999577E-3</v>
      </c>
      <c r="G555" s="158">
        <f>Calc!AN555</f>
        <v>1.0035800465597309</v>
      </c>
      <c r="H555" s="158">
        <f>Calc!AO555</f>
        <v>2.1238475819614581E-3</v>
      </c>
      <c r="I555" s="159">
        <f>Calc!AH555</f>
        <v>47602.629690634414</v>
      </c>
      <c r="J555" s="159">
        <f>Calc!AI555</f>
        <v>188.79104068904635</v>
      </c>
      <c r="K555" s="160">
        <f>Calc!AJ555</f>
        <v>-2.4769710881307194</v>
      </c>
      <c r="L555" s="160">
        <f>Calc!AK555</f>
        <v>0.88081464973987067</v>
      </c>
      <c r="M555" s="158" t="str">
        <f>Calc!AP555</f>
        <v>Out of range</v>
      </c>
      <c r="N555" s="158" t="e">
        <f>Calc!AQ555</f>
        <v>#VALUE!</v>
      </c>
      <c r="O555" s="158" t="str">
        <f>Calc!AW555</f>
        <v>Out of range</v>
      </c>
      <c r="P555" s="158">
        <f>Calc!AX555</f>
        <v>36.636398931599999</v>
      </c>
      <c r="Q555" s="160" t="e">
        <f>Calc!BB555</f>
        <v>#VALUE!</v>
      </c>
      <c r="R555" s="160" t="e">
        <f>Calc!BC555</f>
        <v>#VALUE!</v>
      </c>
      <c r="S555" s="157">
        <f>Input!E555</f>
        <v>0</v>
      </c>
    </row>
    <row r="556" spans="1:19" x14ac:dyDescent="0.2">
      <c r="A556" s="1">
        <f>Input!A556</f>
        <v>8796</v>
      </c>
      <c r="B556" s="1" t="str">
        <f>Input!B556</f>
        <v>M6-EW basis</v>
      </c>
      <c r="C556" s="99">
        <f>Calc!O556*1000</f>
        <v>3300.3220993718464</v>
      </c>
      <c r="D556" s="99">
        <f>Calc!P556*1000</f>
        <v>0.16500083141965882</v>
      </c>
      <c r="E556" s="99">
        <f>Calc!X556</f>
        <v>17.547649358742245</v>
      </c>
      <c r="F556" s="99">
        <f>Calc!Y556</f>
        <v>2.9889720631957991E-2</v>
      </c>
      <c r="G556" s="99">
        <f>Calc!AN556</f>
        <v>0.26902818927268946</v>
      </c>
      <c r="H556" s="5">
        <f>Calc!AO556</f>
        <v>5.338164142043389E-4</v>
      </c>
      <c r="I556" s="8">
        <f>Calc!AH556</f>
        <v>155.05284451724992</v>
      </c>
      <c r="J556" s="8">
        <f>Calc!AI556</f>
        <v>0.40540005650112149</v>
      </c>
      <c r="K556" s="77">
        <f>Calc!AJ556</f>
        <v>197.55022616089281</v>
      </c>
      <c r="L556" s="77">
        <f>Calc!AK556</f>
        <v>0.63241002922592338</v>
      </c>
      <c r="M556" s="99">
        <f>Calc!AP556</f>
        <v>27.585699999999999</v>
      </c>
      <c r="N556" s="99">
        <f>Calc!AQ556</f>
        <v>6.4699999999999994E-2</v>
      </c>
      <c r="O556" s="99">
        <f>Calc!AW556</f>
        <v>27.4682</v>
      </c>
      <c r="P556" s="99">
        <f>Calc!AX556</f>
        <v>8.3617175200000005E-2</v>
      </c>
      <c r="Q556" s="77">
        <f>Calc!BB556</f>
        <v>213.49773748345945</v>
      </c>
      <c r="R556" s="77">
        <f>Calc!BC556</f>
        <v>0.68532204587000922</v>
      </c>
      <c r="S556" s="1">
        <f>Input!E556</f>
        <v>0</v>
      </c>
    </row>
    <row r="557" spans="1:19" s="157" customFormat="1" x14ac:dyDescent="0.2">
      <c r="A557" s="157">
        <f>Input!A557</f>
        <v>8717</v>
      </c>
      <c r="B557" s="157" t="str">
        <f>Input!B557</f>
        <v>Hu1-13</v>
      </c>
      <c r="C557" s="158">
        <f>Calc!O557*1000</f>
        <v>13716.324483256016</v>
      </c>
      <c r="D557" s="158">
        <f>Calc!P557*1000</f>
        <v>0.92704321001471701</v>
      </c>
      <c r="E557" s="158">
        <f>Calc!X557</f>
        <v>0.88732810186216526</v>
      </c>
      <c r="F557" s="158">
        <f>Calc!Y557</f>
        <v>3.1351193486882072E-3</v>
      </c>
      <c r="G557" s="158">
        <f>Calc!AN557</f>
        <v>1.0021513509237847</v>
      </c>
      <c r="H557" s="158">
        <f>Calc!AO557</f>
        <v>2.1767769754618971E-3</v>
      </c>
      <c r="I557" s="159">
        <f>Calc!AH557</f>
        <v>47335.680303935878</v>
      </c>
      <c r="J557" s="159">
        <f>Calc!AI557</f>
        <v>196.29795170209391</v>
      </c>
      <c r="K557" s="160">
        <f>Calc!AJ557</f>
        <v>-0.91167879815368114</v>
      </c>
      <c r="L557" s="160">
        <f>Calc!AK557</f>
        <v>1.0783217302805783</v>
      </c>
      <c r="M557" s="158" t="str">
        <f>Calc!AP557</f>
        <v>Out of range</v>
      </c>
      <c r="N557" s="158" t="e">
        <f>Calc!AQ557</f>
        <v>#VALUE!</v>
      </c>
      <c r="O557" s="158" t="str">
        <f>Calc!AW557</f>
        <v>Out of range</v>
      </c>
      <c r="P557" s="158">
        <f>Calc!AX557</f>
        <v>166.89619590949999</v>
      </c>
      <c r="Q557" s="160" t="e">
        <f>Calc!BB557</f>
        <v>#VALUE!</v>
      </c>
      <c r="R557" s="160" t="e">
        <f>Calc!BC557</f>
        <v>#VALUE!</v>
      </c>
      <c r="S557" s="157">
        <f>Input!E557</f>
        <v>0</v>
      </c>
    </row>
    <row r="558" spans="1:19" x14ac:dyDescent="0.2">
      <c r="A558" s="1">
        <f>Input!A558</f>
        <v>8817</v>
      </c>
      <c r="B558" s="1" t="str">
        <f>Input!B558</f>
        <v>M6_1_14 A</v>
      </c>
      <c r="C558" s="99">
        <f>Calc!O558*1000</f>
        <v>2677.4749227314082</v>
      </c>
      <c r="D558" s="99">
        <f>Calc!P558*1000</f>
        <v>0.13844006940899292</v>
      </c>
      <c r="E558" s="99">
        <f>Calc!X558</f>
        <v>0.87150364399668612</v>
      </c>
      <c r="F558" s="99">
        <f>Calc!Y558</f>
        <v>1.3430915945098771E-3</v>
      </c>
      <c r="G558" s="99">
        <f>Calc!AN558</f>
        <v>0.83410802121955452</v>
      </c>
      <c r="H558" s="5">
        <f>Calc!AO558</f>
        <v>1.4818584464864446E-3</v>
      </c>
      <c r="I558" s="8">
        <f>Calc!AH558</f>
        <v>7855.4603996844762</v>
      </c>
      <c r="J558" s="8">
        <f>Calc!AI558</f>
        <v>18.470538714850775</v>
      </c>
      <c r="K558" s="77">
        <f>Calc!AJ558</f>
        <v>63.257500122342101</v>
      </c>
      <c r="L558" s="77">
        <f>Calc!AK558</f>
        <v>0.61886809690053168</v>
      </c>
      <c r="M558" s="99">
        <f>Calc!AP558</f>
        <v>162.989</v>
      </c>
      <c r="N558" s="99">
        <f>Calc!AQ558</f>
        <v>0.70040000000000002</v>
      </c>
      <c r="O558" s="99">
        <f>Calc!AW558</f>
        <v>162.9811</v>
      </c>
      <c r="P558" s="99">
        <f>Calc!AX558</f>
        <v>0.67285834649999998</v>
      </c>
      <c r="Q558" s="77">
        <f>Calc!BB558</f>
        <v>100.26805828836783</v>
      </c>
      <c r="R558" s="77">
        <f>Calc!BC558</f>
        <v>0.99931459004623158</v>
      </c>
      <c r="S558" s="1">
        <f>Input!E558</f>
        <v>7.7</v>
      </c>
    </row>
    <row r="559" spans="1:19" s="157" customFormat="1" x14ac:dyDescent="0.2">
      <c r="A559" s="157">
        <f>Input!A559</f>
        <v>8717</v>
      </c>
      <c r="B559" s="157" t="str">
        <f>Input!B559</f>
        <v>Hu1-13</v>
      </c>
      <c r="C559" s="158">
        <f>Calc!O559*1000</f>
        <v>13714.433319143853</v>
      </c>
      <c r="D559" s="158">
        <f>Calc!P559*1000</f>
        <v>1.0384774549583948</v>
      </c>
      <c r="E559" s="158">
        <f>Calc!X559</f>
        <v>0.8849835073539345</v>
      </c>
      <c r="F559" s="158">
        <f>Calc!Y559</f>
        <v>2.4911290314608785E-3</v>
      </c>
      <c r="G559" s="158">
        <f>Calc!AN559</f>
        <v>1.004266323507417</v>
      </c>
      <c r="H559" s="158">
        <f>Calc!AO559</f>
        <v>2.3787565291631093E-3</v>
      </c>
      <c r="I559" s="159">
        <f>Calc!AH559</f>
        <v>47554.69294803009</v>
      </c>
      <c r="J559" s="159">
        <f>Calc!AI559</f>
        <v>174.91056978068823</v>
      </c>
      <c r="K559" s="160">
        <f>Calc!AJ559</f>
        <v>-0.98202767137611779</v>
      </c>
      <c r="L559" s="160">
        <f>Calc!AK559</f>
        <v>0.90926153436583212</v>
      </c>
      <c r="M559" s="158" t="str">
        <f>Calc!AP559</f>
        <v>Out of range</v>
      </c>
      <c r="N559" s="158" t="e">
        <f>Calc!AQ559</f>
        <v>#VALUE!</v>
      </c>
      <c r="O559" s="158" t="str">
        <f>Calc!AW559</f>
        <v>Out of range</v>
      </c>
      <c r="P559" s="158">
        <f>Calc!AX559</f>
        <v>93.805733849899994</v>
      </c>
      <c r="Q559" s="160" t="e">
        <f>Calc!BB559</f>
        <v>#VALUE!</v>
      </c>
      <c r="R559" s="160" t="e">
        <f>Calc!BC559</f>
        <v>#VALUE!</v>
      </c>
      <c r="S559" s="157">
        <f>Input!E559</f>
        <v>0</v>
      </c>
    </row>
    <row r="560" spans="1:19" x14ac:dyDescent="0.2">
      <c r="A560" s="1">
        <f>Input!A560</f>
        <v>8818</v>
      </c>
      <c r="B560" s="1" t="str">
        <f>Input!B560</f>
        <v>M6_1_14 B</v>
      </c>
      <c r="C560" s="99">
        <f>Calc!O560*1000</f>
        <v>1852.1144620961161</v>
      </c>
      <c r="D560" s="99">
        <f>Calc!P560*1000</f>
        <v>0.12082188699005368</v>
      </c>
      <c r="E560" s="99">
        <f>Calc!X560</f>
        <v>2.9433059621124853</v>
      </c>
      <c r="F560" s="99">
        <f>Calc!Y560</f>
        <v>4.8463223146942578E-3</v>
      </c>
      <c r="G560" s="99">
        <f>Calc!AN560</f>
        <v>0.82341828243435622</v>
      </c>
      <c r="H560" s="5">
        <f>Calc!AO560</f>
        <v>1.5771482646844781E-3</v>
      </c>
      <c r="I560" s="8">
        <f>Calc!AH560</f>
        <v>1590.0237450441907</v>
      </c>
      <c r="J560" s="8">
        <f>Calc!AI560</f>
        <v>4.014779055414067</v>
      </c>
      <c r="K560" s="77">
        <f>Calc!AJ560</f>
        <v>56.542993588400982</v>
      </c>
      <c r="L560" s="77">
        <f>Calc!AK560</f>
        <v>0.8057093595902487</v>
      </c>
      <c r="M560" s="99">
        <f>Calc!AP560</f>
        <v>161.02760000000001</v>
      </c>
      <c r="N560" s="99">
        <f>Calc!AQ560</f>
        <v>0.74680000000000002</v>
      </c>
      <c r="O560" s="99">
        <f>Calc!AW560</f>
        <v>160.98840000000001</v>
      </c>
      <c r="P560" s="99">
        <f>Calc!AX560</f>
        <v>0.79588186679999995</v>
      </c>
      <c r="Q560" s="77">
        <f>Calc!BB560</f>
        <v>89.121696503237459</v>
      </c>
      <c r="R560" s="77">
        <f>Calc!BC560</f>
        <v>1.2856651607215686</v>
      </c>
      <c r="S560" s="1">
        <f>Input!E560</f>
        <v>12.1</v>
      </c>
    </row>
    <row r="561" spans="1:19" s="157" customFormat="1" x14ac:dyDescent="0.2">
      <c r="A561" s="157">
        <f>Input!A561</f>
        <v>8717</v>
      </c>
      <c r="B561" s="157" t="str">
        <f>Input!B561</f>
        <v>Hu1-13</v>
      </c>
      <c r="C561" s="158">
        <f>Calc!O561*1000</f>
        <v>13714.433319143853</v>
      </c>
      <c r="D561" s="158">
        <f>Calc!P561*1000</f>
        <v>1.0384774549583948</v>
      </c>
      <c r="E561" s="158">
        <f>Calc!X561</f>
        <v>0.8849835073539345</v>
      </c>
      <c r="F561" s="158">
        <f>Calc!Y561</f>
        <v>2.4911290314608785E-3</v>
      </c>
      <c r="G561" s="158">
        <f>Calc!AN561</f>
        <v>1.004266323507417</v>
      </c>
      <c r="H561" s="158">
        <f>Calc!AO561</f>
        <v>2.3787565291631093E-3</v>
      </c>
      <c r="I561" s="159">
        <f>Calc!AH561</f>
        <v>47554.69294803009</v>
      </c>
      <c r="J561" s="159">
        <f>Calc!AI561</f>
        <v>174.91056978068823</v>
      </c>
      <c r="K561" s="160">
        <f>Calc!AJ561</f>
        <v>-0.98202767137611779</v>
      </c>
      <c r="L561" s="160">
        <f>Calc!AK561</f>
        <v>0.90926153436583212</v>
      </c>
      <c r="M561" s="158" t="str">
        <f>Calc!AP561</f>
        <v>Out of range</v>
      </c>
      <c r="N561" s="158" t="e">
        <f>Calc!AQ561</f>
        <v>#VALUE!</v>
      </c>
      <c r="O561" s="158" t="str">
        <f>Calc!AW561</f>
        <v>Out of range</v>
      </c>
      <c r="P561" s="158">
        <f>Calc!AX561</f>
        <v>60.251773586900001</v>
      </c>
      <c r="Q561" s="160" t="e">
        <f>Calc!BB561</f>
        <v>#VALUE!</v>
      </c>
      <c r="R561" s="160" t="e">
        <f>Calc!BC561</f>
        <v>#VALUE!</v>
      </c>
      <c r="S561" s="157">
        <f>Input!E561</f>
        <v>0</v>
      </c>
    </row>
    <row r="563" spans="1:19" s="157" customFormat="1" x14ac:dyDescent="0.2">
      <c r="A563" s="157">
        <f>Input!A563</f>
        <v>8717</v>
      </c>
      <c r="B563" s="157" t="str">
        <f>Input!B563</f>
        <v>Hu1-13</v>
      </c>
      <c r="C563" s="158">
        <f>Calc!O563*1000</f>
        <v>13716.169902967964</v>
      </c>
      <c r="D563" s="158">
        <f>Calc!P563*1000</f>
        <v>6.8574772494287739</v>
      </c>
      <c r="E563" s="158">
        <f>Calc!X563</f>
        <v>0.90012290566605879</v>
      </c>
      <c r="F563" s="158">
        <f>Calc!Y563</f>
        <v>2.75951434004987E-3</v>
      </c>
      <c r="G563" s="158">
        <f>Calc!AN563</f>
        <v>1.0005628718104673</v>
      </c>
      <c r="H563" s="158">
        <f>Calc!AO563</f>
        <v>2.2052375153131061E-3</v>
      </c>
      <c r="I563" s="159">
        <f>Calc!AH563</f>
        <v>46588.338069503581</v>
      </c>
      <c r="J563" s="159">
        <f>Calc!AI563</f>
        <v>174.3562857353827</v>
      </c>
      <c r="K563" s="160">
        <f>Calc!AJ563</f>
        <v>5.4343835346415403E-2</v>
      </c>
      <c r="L563" s="160">
        <f>Calc!AK563</f>
        <v>1.3899463521483144</v>
      </c>
      <c r="M563" s="158" t="str">
        <f>Calc!AP563</f>
        <v>Out of range</v>
      </c>
      <c r="N563" s="158" t="e">
        <f>Calc!AQ563</f>
        <v>#VALUE!</v>
      </c>
      <c r="O563" s="158" t="str">
        <f>Calc!AW563</f>
        <v>Out of range</v>
      </c>
      <c r="P563" s="158">
        <f>Calc!AX563</f>
        <v>327.91283286790002</v>
      </c>
      <c r="Q563" s="160" t="e">
        <f>Calc!BB563</f>
        <v>#VALUE!</v>
      </c>
      <c r="R563" s="160" t="e">
        <f>Calc!BC563</f>
        <v>#VALUE!</v>
      </c>
      <c r="S563" s="157">
        <f>Input!E563</f>
        <v>0</v>
      </c>
    </row>
    <row r="564" spans="1:19" x14ac:dyDescent="0.2">
      <c r="A564" s="1">
        <f>Input!A564</f>
        <v>8823</v>
      </c>
      <c r="B564" s="1" t="str">
        <f>Input!B564</f>
        <v>KF21-1b</v>
      </c>
      <c r="C564" s="99">
        <f>Calc!O564*1000</f>
        <v>1976.3332520202073</v>
      </c>
      <c r="D564" s="99">
        <f>Calc!P564*1000</f>
        <v>1.0789788301921182</v>
      </c>
      <c r="E564" s="99">
        <f>Calc!X564</f>
        <v>155.63227146284916</v>
      </c>
      <c r="F564" s="99">
        <f>Calc!Y564</f>
        <v>0.2571088318030873</v>
      </c>
      <c r="G564" s="99">
        <f>Calc!AN564</f>
        <v>0.8511466126266497</v>
      </c>
      <c r="H564" s="5">
        <f>Calc!AO564</f>
        <v>1.8586831906765302E-3</v>
      </c>
      <c r="I564" s="8">
        <f>Calc!AH564</f>
        <v>33.052067907961735</v>
      </c>
      <c r="J564" s="8">
        <f>Calc!AI564</f>
        <v>8.8687119889680519E-2</v>
      </c>
      <c r="K564" s="77">
        <f>Calc!AJ564</f>
        <v>197.41176643340185</v>
      </c>
      <c r="L564" s="77">
        <f>Calc!AK564</f>
        <v>0.68842020430722395</v>
      </c>
      <c r="M564" s="99">
        <f>Calc!AP564</f>
        <v>128.62530000000001</v>
      </c>
      <c r="N564" s="99">
        <f>Calc!AQ564</f>
        <v>0.58889999999999998</v>
      </c>
      <c r="O564" s="99">
        <f>Calc!AW564</f>
        <v>126.96810000000001</v>
      </c>
      <c r="P564" s="99">
        <f>Calc!AX564</f>
        <v>1.0268504243000001</v>
      </c>
      <c r="Q564" s="77">
        <f>Calc!BB564</f>
        <v>282.63086247023006</v>
      </c>
      <c r="R564" s="77">
        <f>Calc!BC564</f>
        <v>1.2822680173648013</v>
      </c>
      <c r="S564" s="1">
        <f>Input!E564</f>
        <v>8</v>
      </c>
    </row>
    <row r="565" spans="1:19" s="157" customFormat="1" x14ac:dyDescent="0.2">
      <c r="A565" s="157">
        <f>Input!A565</f>
        <v>8717</v>
      </c>
      <c r="B565" s="157" t="str">
        <f>Input!B565</f>
        <v>Hu1-13</v>
      </c>
      <c r="C565" s="158">
        <f>Calc!O565*1000</f>
        <v>13719.920583381116</v>
      </c>
      <c r="D565" s="158">
        <f>Calc!P565*1000</f>
        <v>7.4058745206285019</v>
      </c>
      <c r="E565" s="158">
        <f>Calc!X565</f>
        <v>0.89103441210555534</v>
      </c>
      <c r="F565" s="158">
        <f>Calc!Y565</f>
        <v>2.8444842429470887E-3</v>
      </c>
      <c r="G565" s="158">
        <f>Calc!AN565</f>
        <v>1.0009663864010681</v>
      </c>
      <c r="H565" s="158">
        <f>Calc!AO565</f>
        <v>2.6681803539545003E-3</v>
      </c>
      <c r="I565" s="159">
        <f>Calc!AH565</f>
        <v>47095.39094711611</v>
      </c>
      <c r="J565" s="159">
        <f>Calc!AI565</f>
        <v>194.20841968699591</v>
      </c>
      <c r="K565" s="160">
        <f>Calc!AJ565</f>
        <v>3.4252994918659851E-2</v>
      </c>
      <c r="L565" s="160">
        <f>Calc!AK565</f>
        <v>0.94677719622087309</v>
      </c>
      <c r="M565" s="158" t="str">
        <f>Calc!AP565</f>
        <v>Out of range</v>
      </c>
      <c r="N565" s="158" t="e">
        <f>Calc!AQ565</f>
        <v>#VALUE!</v>
      </c>
      <c r="O565" s="158" t="str">
        <f>Calc!AW565</f>
        <v>Out of range</v>
      </c>
      <c r="P565" s="158">
        <f>Calc!AX565</f>
        <v>350.4421023049</v>
      </c>
      <c r="Q565" s="160" t="e">
        <f>Calc!BB565</f>
        <v>#VALUE!</v>
      </c>
      <c r="R565" s="160" t="e">
        <f>Calc!BC565</f>
        <v>#VALUE!</v>
      </c>
      <c r="S565" s="157">
        <f>Input!E565</f>
        <v>0</v>
      </c>
    </row>
    <row r="567" spans="1:19" s="157" customFormat="1" x14ac:dyDescent="0.2">
      <c r="A567" s="157">
        <f>Input!A567</f>
        <v>8717</v>
      </c>
      <c r="B567" s="157" t="str">
        <f>Input!B567</f>
        <v>Hu1-13</v>
      </c>
      <c r="C567" s="158">
        <f>Calc!O567*1000</f>
        <v>13714.27206324014</v>
      </c>
      <c r="D567" s="158">
        <f>Calc!P567*1000</f>
        <v>0.86733816189737933</v>
      </c>
      <c r="E567" s="158">
        <f>Calc!X567</f>
        <v>0.88823327366922511</v>
      </c>
      <c r="F567" s="158">
        <f>Calc!Y567</f>
        <v>2.7398451588030283E-3</v>
      </c>
      <c r="G567" s="158">
        <f>Calc!AN567</f>
        <v>1.0019089520499782</v>
      </c>
      <c r="H567" s="158">
        <f>Calc!AO567</f>
        <v>2.5537689206575637E-3</v>
      </c>
      <c r="I567" s="159">
        <f>Calc!AH567</f>
        <v>47268.930051931937</v>
      </c>
      <c r="J567" s="159">
        <f>Calc!AI567</f>
        <v>189.12103655046243</v>
      </c>
      <c r="K567" s="160">
        <f>Calc!AJ567</f>
        <v>0.73224255935855354</v>
      </c>
      <c r="L567" s="160">
        <f>Calc!AK567</f>
        <v>1.0957764683926294</v>
      </c>
      <c r="M567" s="158" t="str">
        <f>Calc!AP567</f>
        <v>Out of range</v>
      </c>
      <c r="N567" s="158" t="e">
        <f>Calc!AQ567</f>
        <v>#VALUE!</v>
      </c>
      <c r="O567" s="158" t="str">
        <f>Calc!AW567</f>
        <v>Out of range</v>
      </c>
      <c r="P567" s="158">
        <f>Calc!AX567</f>
        <v>348.29593648280002</v>
      </c>
      <c r="Q567" s="160" t="e">
        <f>Calc!BB567</f>
        <v>#VALUE!</v>
      </c>
      <c r="R567" s="160" t="e">
        <f>Calc!BC567</f>
        <v>#VALUE!</v>
      </c>
      <c r="S567" s="157">
        <f>Input!E567</f>
        <v>0</v>
      </c>
    </row>
    <row r="568" spans="1:19" x14ac:dyDescent="0.2">
      <c r="A568" s="1">
        <f>Input!A568</f>
        <v>8819</v>
      </c>
      <c r="B568" s="1" t="str">
        <f>Input!B568</f>
        <v>M6_1_14 C</v>
      </c>
      <c r="C568" s="99">
        <f>Calc!O568*1000</f>
        <v>3332.8122816008467</v>
      </c>
      <c r="D568" s="99">
        <f>Calc!P568*1000</f>
        <v>0.16535239218871695</v>
      </c>
      <c r="E568" s="99">
        <f>Calc!X568</f>
        <v>2.5470243783378188</v>
      </c>
      <c r="F568" s="99">
        <f>Calc!Y568</f>
        <v>4.2903628387829327E-3</v>
      </c>
      <c r="G568" s="99">
        <f>Calc!AN568</f>
        <v>0.84936341297793383</v>
      </c>
      <c r="H568" s="5">
        <f>Calc!AO568</f>
        <v>1.4616721286902061E-3</v>
      </c>
      <c r="I568" s="8">
        <f>Calc!AH568</f>
        <v>3407.573050812141</v>
      </c>
      <c r="J568" s="8">
        <f>Calc!AI568</f>
        <v>8.2040138269052338</v>
      </c>
      <c r="K568" s="77">
        <f>Calc!AJ568</f>
        <v>55.779805829905051</v>
      </c>
      <c r="L568" s="77">
        <f>Calc!AK568</f>
        <v>0.49650249163547733</v>
      </c>
      <c r="M568" s="99">
        <f>Calc!AP568</f>
        <v>173.3717</v>
      </c>
      <c r="N568" s="99">
        <f>Calc!AQ568</f>
        <v>0.7429</v>
      </c>
      <c r="O568" s="99">
        <f>Calc!AW568</f>
        <v>173.35290000000001</v>
      </c>
      <c r="P568" s="99">
        <f>Calc!AX568</f>
        <v>0.74338341569999999</v>
      </c>
      <c r="Q568" s="77">
        <f>Calc!BB568</f>
        <v>91.045483694326705</v>
      </c>
      <c r="R568" s="77">
        <f>Calc!BC568</f>
        <v>0.83267633258947105</v>
      </c>
      <c r="S568" s="1">
        <f>Input!E568</f>
        <v>16.8</v>
      </c>
    </row>
    <row r="569" spans="1:19" s="157" customFormat="1" x14ac:dyDescent="0.2">
      <c r="A569" s="157">
        <f>Input!A569</f>
        <v>8717</v>
      </c>
      <c r="B569" s="157" t="str">
        <f>Input!B569</f>
        <v>Hu1-13</v>
      </c>
      <c r="C569" s="158">
        <f>Calc!O569*1000</f>
        <v>13715.602531665771</v>
      </c>
      <c r="D569" s="158">
        <f>Calc!P569*1000</f>
        <v>1.162388394523862</v>
      </c>
      <c r="E569" s="158">
        <f>Calc!X569</f>
        <v>0.88234493831911831</v>
      </c>
      <c r="F569" s="158">
        <f>Calc!Y569</f>
        <v>2.3831354040646379E-3</v>
      </c>
      <c r="G569" s="158">
        <f>Calc!AN569</f>
        <v>1.0048817380449979</v>
      </c>
      <c r="H569" s="158">
        <f>Calc!AO569</f>
        <v>1.9034386922552238E-3</v>
      </c>
      <c r="I569" s="159">
        <f>Calc!AH569</f>
        <v>47730.19827516724</v>
      </c>
      <c r="J569" s="159">
        <f>Calc!AI569</f>
        <v>157.40621720362594</v>
      </c>
      <c r="K569" s="160">
        <f>Calc!AJ569</f>
        <v>0.18024330464205818</v>
      </c>
      <c r="L569" s="160">
        <f>Calc!AK569</f>
        <v>0.8437842205545858</v>
      </c>
      <c r="M569" s="158" t="str">
        <f>Calc!AP569</f>
        <v>Out of range</v>
      </c>
      <c r="N569" s="158" t="e">
        <f>Calc!AQ569</f>
        <v>#VALUE!</v>
      </c>
      <c r="O569" s="158" t="str">
        <f>Calc!AW569</f>
        <v>Out of range</v>
      </c>
      <c r="P569" s="158">
        <f>Calc!AX569</f>
        <v>166.904227762</v>
      </c>
      <c r="Q569" s="160" t="e">
        <f>Calc!BB569</f>
        <v>#VALUE!</v>
      </c>
      <c r="R569" s="160" t="e">
        <f>Calc!BC569</f>
        <v>#VALUE!</v>
      </c>
      <c r="S569" s="157">
        <f>Input!E569</f>
        <v>0</v>
      </c>
    </row>
    <row r="570" spans="1:19" x14ac:dyDescent="0.2">
      <c r="A570" s="1">
        <f>Input!A570</f>
        <v>8820</v>
      </c>
      <c r="B570" s="1" t="str">
        <f>Input!B570</f>
        <v>M6_1_14 D</v>
      </c>
      <c r="C570" s="99">
        <f>Calc!O570*1000</f>
        <v>3341.6369023702409</v>
      </c>
      <c r="D570" s="99">
        <f>Calc!P570*1000</f>
        <v>0.21958519566626819</v>
      </c>
      <c r="E570" s="99">
        <f>Calc!X570</f>
        <v>2.4930180397353037</v>
      </c>
      <c r="F570" s="99">
        <f>Calc!Y570</f>
        <v>3.7159777567280844E-3</v>
      </c>
      <c r="G570" s="99">
        <f>Calc!AN570</f>
        <v>0.82680586480394325</v>
      </c>
      <c r="H570" s="5">
        <f>Calc!AO570</f>
        <v>1.2931554292585519E-3</v>
      </c>
      <c r="I570" s="8">
        <f>Calc!AH570</f>
        <v>3403.2109087567242</v>
      </c>
      <c r="J570" s="8">
        <f>Calc!AI570</f>
        <v>7.3493963701504867</v>
      </c>
      <c r="K570" s="77">
        <f>Calc!AJ570</f>
        <v>52.837895572750867</v>
      </c>
      <c r="L570" s="77">
        <f>Calc!AK570</f>
        <v>0.66305091317879472</v>
      </c>
      <c r="M570" s="99">
        <f>Calc!AP570</f>
        <v>164.06950000000001</v>
      </c>
      <c r="N570" s="99">
        <f>Calc!AQ570</f>
        <v>0.6603</v>
      </c>
      <c r="O570" s="99">
        <f>Calc!AW570</f>
        <v>164.05099999999999</v>
      </c>
      <c r="P570" s="99">
        <f>Calc!AX570</f>
        <v>0.7022178805</v>
      </c>
      <c r="Q570" s="77">
        <f>Calc!BB570</f>
        <v>84.00581257375211</v>
      </c>
      <c r="R570" s="77">
        <f>Calc!BC570</f>
        <v>1.0672730244996782</v>
      </c>
      <c r="S570" s="1">
        <f>Input!E570</f>
        <v>22.8</v>
      </c>
    </row>
    <row r="571" spans="1:19" s="157" customFormat="1" x14ac:dyDescent="0.2">
      <c r="A571" s="157">
        <f>Input!A571</f>
        <v>8717</v>
      </c>
      <c r="B571" s="157" t="str">
        <f>Input!B571</f>
        <v>Hu1-13</v>
      </c>
      <c r="C571" s="158">
        <f>Calc!O571*1000</f>
        <v>13712.632164629702</v>
      </c>
      <c r="D571" s="158">
        <f>Calc!P571*1000</f>
        <v>0.96109254109527897</v>
      </c>
      <c r="E571" s="158">
        <f>Calc!X571</f>
        <v>0.87342801460645059</v>
      </c>
      <c r="F571" s="158">
        <f>Calc!Y571</f>
        <v>2.7513824102068409E-3</v>
      </c>
      <c r="G571" s="158">
        <f>Calc!AN571</f>
        <v>1.0050424762273846</v>
      </c>
      <c r="H571" s="158">
        <f>Calc!AO571</f>
        <v>1.85255662811127E-3</v>
      </c>
      <c r="I571" s="159">
        <f>Calc!AH571</f>
        <v>48214.749858530748</v>
      </c>
      <c r="J571" s="159">
        <f>Calc!AI571</f>
        <v>175.93964310742251</v>
      </c>
      <c r="K571" s="160">
        <f>Calc!AJ571</f>
        <v>-0.98458227464803816</v>
      </c>
      <c r="L571" s="160">
        <f>Calc!AK571</f>
        <v>0.8476430719388528</v>
      </c>
      <c r="M571" s="158" t="str">
        <f>Calc!AP571</f>
        <v>Out of range</v>
      </c>
      <c r="N571" s="158" t="e">
        <f>Calc!AQ571</f>
        <v>#VALUE!</v>
      </c>
      <c r="O571" s="158" t="str">
        <f>Calc!AW571</f>
        <v>Out of range</v>
      </c>
      <c r="P571" s="158">
        <f>Calc!AX571</f>
        <v>0</v>
      </c>
      <c r="Q571" s="160" t="e">
        <f>Calc!BB571</f>
        <v>#VALUE!</v>
      </c>
      <c r="R571" s="160" t="e">
        <f>Calc!BC571</f>
        <v>#VALUE!</v>
      </c>
      <c r="S571" s="157">
        <f>Input!E571</f>
        <v>0</v>
      </c>
    </row>
    <row r="572" spans="1:19" x14ac:dyDescent="0.2">
      <c r="A572" s="1">
        <f>Input!A572</f>
        <v>8821</v>
      </c>
      <c r="B572" s="1" t="str">
        <f>Input!B572</f>
        <v>M6_1_14 E</v>
      </c>
      <c r="C572" s="99">
        <f>Calc!O572*1000</f>
        <v>3101.1031211900295</v>
      </c>
      <c r="D572" s="99">
        <f>Calc!P572*1000</f>
        <v>0.18608583172416826</v>
      </c>
      <c r="E572" s="99">
        <f>Calc!X572</f>
        <v>0.3618757835655978</v>
      </c>
      <c r="F572" s="99">
        <f>Calc!Y572</f>
        <v>7.1701442836861193E-4</v>
      </c>
      <c r="G572" s="99">
        <f>Calc!AN572</f>
        <v>0.82353174679966834</v>
      </c>
      <c r="H572" s="5">
        <f>Calc!AO572</f>
        <v>1.7345257922912359E-3</v>
      </c>
      <c r="I572" s="8">
        <f>Calc!AH572</f>
        <v>21688.313616229283</v>
      </c>
      <c r="J572" s="8">
        <f>Calc!AI572</f>
        <v>62.702755309080239</v>
      </c>
      <c r="K572" s="77">
        <f>Calc!AJ572</f>
        <v>49.849861744820423</v>
      </c>
      <c r="L572" s="77">
        <f>Calc!AK572</f>
        <v>0.77951867237478756</v>
      </c>
      <c r="M572" s="99">
        <f>Calc!AP572</f>
        <v>163.85069999999999</v>
      </c>
      <c r="N572" s="99">
        <f>Calc!AQ572</f>
        <v>0.84099999999999997</v>
      </c>
      <c r="O572" s="99">
        <f>Calc!AW572</f>
        <v>163.84780000000001</v>
      </c>
      <c r="P572" s="99">
        <f>Calc!AX572</f>
        <v>0.77394480450000003</v>
      </c>
      <c r="Q572" s="77">
        <f>Calc!BB572</f>
        <v>79.209699528837163</v>
      </c>
      <c r="R572" s="77">
        <f>Calc!BC572</f>
        <v>1.2506877145894286</v>
      </c>
      <c r="S572" s="1">
        <f>Input!E572</f>
        <v>28.6</v>
      </c>
    </row>
    <row r="573" spans="1:19" s="157" customFormat="1" x14ac:dyDescent="0.2">
      <c r="A573" s="157">
        <f>Input!A573</f>
        <v>8717</v>
      </c>
      <c r="B573" s="157" t="str">
        <f>Input!B573</f>
        <v>Hu1-13</v>
      </c>
      <c r="C573" s="158">
        <f>Calc!O573*1000</f>
        <v>13716.610394709543</v>
      </c>
      <c r="D573" s="158">
        <f>Calc!P573*1000</f>
        <v>1.1495453071409751</v>
      </c>
      <c r="E573" s="158">
        <f>Calc!X573</f>
        <v>0.88581314411574152</v>
      </c>
      <c r="F573" s="158">
        <f>Calc!Y573</f>
        <v>3.9031854367627657E-3</v>
      </c>
      <c r="G573" s="158">
        <f>Calc!AN573</f>
        <v>1.006443252378074</v>
      </c>
      <c r="H573" s="158">
        <f>Calc!AO573</f>
        <v>2.8753215528398643E-3</v>
      </c>
      <c r="I573" s="159">
        <f>Calc!AH573</f>
        <v>47620.699194368004</v>
      </c>
      <c r="J573" s="159">
        <f>Calc!AI573</f>
        <v>250.04576962346522</v>
      </c>
      <c r="K573" s="160">
        <f>Calc!AJ573</f>
        <v>-1.7327765298520426</v>
      </c>
      <c r="L573" s="160">
        <f>Calc!AK573</f>
        <v>1.8021207312386136</v>
      </c>
      <c r="M573" s="158" t="str">
        <f>Calc!AP573</f>
        <v>Out of range</v>
      </c>
      <c r="N573" s="158" t="e">
        <f>Calc!AQ573</f>
        <v>#VALUE!</v>
      </c>
      <c r="O573" s="158" t="str">
        <f>Calc!AW573</f>
        <v>Out of range</v>
      </c>
      <c r="P573" s="158">
        <f>Calc!AX573</f>
        <v>0</v>
      </c>
      <c r="Q573" s="160" t="e">
        <f>Calc!BB573</f>
        <v>#VALUE!</v>
      </c>
      <c r="R573" s="160" t="e">
        <f>Calc!BC573</f>
        <v>#VALUE!</v>
      </c>
      <c r="S573" s="157">
        <f>Input!E573</f>
        <v>0</v>
      </c>
    </row>
    <row r="574" spans="1:19" x14ac:dyDescent="0.2">
      <c r="A574" s="1">
        <f>Input!A574</f>
        <v>8822</v>
      </c>
      <c r="B574" s="1" t="str">
        <f>Input!B574</f>
        <v>M6_1_14 F</v>
      </c>
      <c r="C574" s="99">
        <f>Calc!O574*1000</f>
        <v>2765.1658204263572</v>
      </c>
      <c r="D574" s="99">
        <f>Calc!P574*1000</f>
        <v>0.19206678571521027</v>
      </c>
      <c r="E574" s="99">
        <f>Calc!X574</f>
        <v>0.67537608773046109</v>
      </c>
      <c r="F574" s="99">
        <f>Calc!Y574</f>
        <v>1.4338051390221109E-3</v>
      </c>
      <c r="G574" s="99">
        <f>Calc!AN574</f>
        <v>0.84249244382280053</v>
      </c>
      <c r="H574" s="5">
        <f>Calc!AO574</f>
        <v>1.8176391688981615E-3</v>
      </c>
      <c r="I574" s="8">
        <f>Calc!AH574</f>
        <v>10606.901298697276</v>
      </c>
      <c r="J574" s="8">
        <f>Calc!AI574</f>
        <v>32.096699903858124</v>
      </c>
      <c r="K574" s="77">
        <f>Calc!AJ574</f>
        <v>65.09864260030929</v>
      </c>
      <c r="L574" s="77">
        <f>Calc!AK574</f>
        <v>0.90634444667537528</v>
      </c>
      <c r="M574" s="99">
        <f>Calc!AP574</f>
        <v>165.96530000000001</v>
      </c>
      <c r="N574" s="99">
        <f>Calc!AQ574</f>
        <v>0.96819999999999995</v>
      </c>
      <c r="O574" s="99">
        <f>Calc!AW574</f>
        <v>165.95939999999999</v>
      </c>
      <c r="P574" s="99">
        <f>Calc!AX574</f>
        <v>0.80361783590000002</v>
      </c>
      <c r="Q574" s="77">
        <f>Calc!BB574</f>
        <v>104.0586570478994</v>
      </c>
      <c r="R574" s="77">
        <f>Calc!BC574</f>
        <v>1.4679218338213655</v>
      </c>
      <c r="S574" s="1">
        <f>Input!E574</f>
        <v>33.799999999999997</v>
      </c>
    </row>
    <row r="575" spans="1:19" s="157" customFormat="1" x14ac:dyDescent="0.2">
      <c r="A575" s="157">
        <f>Input!A575</f>
        <v>8717</v>
      </c>
      <c r="B575" s="157" t="str">
        <f>Input!B575</f>
        <v>Hu1-13</v>
      </c>
      <c r="C575" s="158">
        <f>Calc!O575*1000</f>
        <v>13714.481391393045</v>
      </c>
      <c r="D575" s="158">
        <f>Calc!P575*1000</f>
        <v>1.2210464870961968</v>
      </c>
      <c r="E575" s="158">
        <f>Calc!X575</f>
        <v>0.87861448702635769</v>
      </c>
      <c r="F575" s="158">
        <f>Calc!Y575</f>
        <v>3.6581152093996378E-3</v>
      </c>
      <c r="G575" s="158">
        <f>Calc!AN575</f>
        <v>1.0062389975147523</v>
      </c>
      <c r="H575" s="158">
        <f>Calc!AO575</f>
        <v>2.4838224610318231E-3</v>
      </c>
      <c r="I575" s="159">
        <f>Calc!AH575</f>
        <v>47993.670626385778</v>
      </c>
      <c r="J575" s="159">
        <f>Calc!AI575</f>
        <v>232.26134306228121</v>
      </c>
      <c r="K575" s="160">
        <f>Calc!AJ575</f>
        <v>-0.23229727347973128</v>
      </c>
      <c r="L575" s="160">
        <f>Calc!AK575</f>
        <v>1.4026881578276686</v>
      </c>
      <c r="M575" s="158" t="str">
        <f>Calc!AP575</f>
        <v>Out of range</v>
      </c>
      <c r="N575" s="158" t="e">
        <f>Calc!AQ575</f>
        <v>#VALUE!</v>
      </c>
      <c r="O575" s="158" t="str">
        <f>Calc!AW575</f>
        <v>Out of range</v>
      </c>
      <c r="P575" s="158">
        <f>Calc!AX575</f>
        <v>0</v>
      </c>
      <c r="Q575" s="160" t="e">
        <f>Calc!BB575</f>
        <v>#VALUE!</v>
      </c>
      <c r="R575" s="160" t="e">
        <f>Calc!BC575</f>
        <v>#VALUE!</v>
      </c>
      <c r="S575" s="157">
        <f>Input!E575</f>
        <v>0</v>
      </c>
    </row>
    <row r="577" spans="1:19" s="157" customFormat="1" x14ac:dyDescent="0.2">
      <c r="A577" s="157">
        <f>Input!A577</f>
        <v>8717</v>
      </c>
      <c r="B577" s="157" t="str">
        <f>Input!B577</f>
        <v>Hu1-13</v>
      </c>
      <c r="C577" s="158">
        <f>Calc!O577*1000</f>
        <v>13713.571363275416</v>
      </c>
      <c r="D577" s="158">
        <f>Calc!P577*1000</f>
        <v>0.94132016630978133</v>
      </c>
      <c r="E577" s="158">
        <f>Calc!X577</f>
        <v>0.89217963373538833</v>
      </c>
      <c r="F577" s="158">
        <f>Calc!Y577</f>
        <v>2.7661131488550582E-3</v>
      </c>
      <c r="G577" s="158">
        <f>Calc!AN577</f>
        <v>1.0023528513566771</v>
      </c>
      <c r="H577" s="158">
        <f>Calc!AO577</f>
        <v>2.0500828319826967E-3</v>
      </c>
      <c r="I577" s="159">
        <f>Calc!AH577</f>
        <v>47078.290901904016</v>
      </c>
      <c r="J577" s="159">
        <f>Calc!AI577</f>
        <v>174.83039332639194</v>
      </c>
      <c r="K577" s="160">
        <f>Calc!AJ577</f>
        <v>0.4282168430531641</v>
      </c>
      <c r="L577" s="160">
        <f>Calc!AK577</f>
        <v>1.0689901308574032</v>
      </c>
      <c r="M577" s="158" t="str">
        <f>Calc!AP577</f>
        <v>Out of range</v>
      </c>
      <c r="N577" s="158" t="e">
        <f>Calc!AQ577</f>
        <v>#VALUE!</v>
      </c>
      <c r="O577" s="158" t="str">
        <f>Calc!AW577</f>
        <v>Out of range</v>
      </c>
      <c r="P577" s="158">
        <f>Calc!AX577</f>
        <v>308.07475971500003</v>
      </c>
      <c r="Q577" s="160" t="e">
        <f>Calc!BB577</f>
        <v>#VALUE!</v>
      </c>
      <c r="R577" s="160" t="e">
        <f>Calc!BC577</f>
        <v>#VALUE!</v>
      </c>
      <c r="S577" s="157">
        <f>Input!E577</f>
        <v>0</v>
      </c>
    </row>
    <row r="578" spans="1:19" x14ac:dyDescent="0.2">
      <c r="A578" s="1">
        <f>Input!A578</f>
        <v>8846</v>
      </c>
      <c r="B578" s="1" t="str">
        <f>Input!B578</f>
        <v>KF-21-5</v>
      </c>
      <c r="C578" s="99">
        <f>Calc!O578*1000</f>
        <v>806.34772749762169</v>
      </c>
      <c r="D578" s="99">
        <f>Calc!P578*1000</f>
        <v>3.3802881749607647E-2</v>
      </c>
      <c r="E578" s="99">
        <f>Calc!X578</f>
        <v>5.0698465601254306</v>
      </c>
      <c r="F578" s="99">
        <f>Calc!Y578</f>
        <v>7.5963417873517805E-3</v>
      </c>
      <c r="G578" s="99">
        <f>Calc!AN578</f>
        <v>1.0408055137223193</v>
      </c>
      <c r="H578" s="5">
        <f>Calc!AO578</f>
        <v>1.7269083566310926E-3</v>
      </c>
      <c r="I578" s="8">
        <f>Calc!AH578</f>
        <v>507.30770877208198</v>
      </c>
      <c r="J578" s="8">
        <f>Calc!AI578</f>
        <v>1.1339450962235909</v>
      </c>
      <c r="K578" s="77">
        <f>Calc!AJ578</f>
        <v>455.79964139294947</v>
      </c>
      <c r="L578" s="77">
        <f>Calc!AK578</f>
        <v>1.0239065917367685</v>
      </c>
      <c r="M578" s="99">
        <f>Calc!AP578</f>
        <v>124.71599999999999</v>
      </c>
      <c r="N578" s="99">
        <f>Calc!AQ578</f>
        <v>0.39079999999999998</v>
      </c>
      <c r="O578" s="99">
        <f>Calc!AW578</f>
        <v>124.61369999999999</v>
      </c>
      <c r="P578" s="99">
        <f>Calc!AX578</f>
        <v>0.36902993610000001</v>
      </c>
      <c r="Q578" s="77">
        <f>Calc!BB578</f>
        <v>648.23224204283792</v>
      </c>
      <c r="R578" s="77">
        <f>Calc!BC578</f>
        <v>1.6054872352454672</v>
      </c>
      <c r="S578" s="1">
        <f>Input!E578</f>
        <v>0.5</v>
      </c>
    </row>
    <row r="579" spans="1:19" s="157" customFormat="1" x14ac:dyDescent="0.2">
      <c r="A579" s="157">
        <f>Input!A579</f>
        <v>8717</v>
      </c>
      <c r="B579" s="157" t="str">
        <f>Input!B579</f>
        <v>Hu1-13</v>
      </c>
      <c r="C579" s="158">
        <f>Calc!O579*1000</f>
        <v>13714.985204252136</v>
      </c>
      <c r="D579" s="158">
        <f>Calc!P579*1000</f>
        <v>1.145083917588565</v>
      </c>
      <c r="E579" s="158">
        <f>Calc!X579</f>
        <v>0.88982617363630379</v>
      </c>
      <c r="F579" s="158">
        <f>Calc!Y579</f>
        <v>2.9209965485311913E-3</v>
      </c>
      <c r="G579" s="158">
        <f>Calc!AN579</f>
        <v>1.0035159798204265</v>
      </c>
      <c r="H579" s="158">
        <f>Calc!AO579</f>
        <v>2.5142658350361395E-3</v>
      </c>
      <c r="I579" s="159">
        <f>Calc!AH579</f>
        <v>47262.452307869695</v>
      </c>
      <c r="J579" s="159">
        <f>Calc!AI579</f>
        <v>195.13267960782281</v>
      </c>
      <c r="K579" s="160">
        <f>Calc!AJ579</f>
        <v>0.21410380259223594</v>
      </c>
      <c r="L579" s="160">
        <f>Calc!AK579</f>
        <v>1.0888792034325885</v>
      </c>
      <c r="M579" s="158" t="str">
        <f>Calc!AP579</f>
        <v>Out of range</v>
      </c>
      <c r="N579" s="158" t="e">
        <f>Calc!AQ579</f>
        <v>#VALUE!</v>
      </c>
      <c r="O579" s="158" t="str">
        <f>Calc!AW579</f>
        <v>Out of range</v>
      </c>
      <c r="P579" s="158">
        <f>Calc!AX579</f>
        <v>261.50600721590001</v>
      </c>
      <c r="Q579" s="160" t="e">
        <f>Calc!BB579</f>
        <v>#VALUE!</v>
      </c>
      <c r="R579" s="160" t="e">
        <f>Calc!BC579</f>
        <v>#VALUE!</v>
      </c>
      <c r="S579" s="157">
        <f>Input!E579</f>
        <v>0</v>
      </c>
    </row>
    <row r="580" spans="1:19" x14ac:dyDescent="0.2">
      <c r="A580" s="1">
        <f>Input!A580</f>
        <v>8847</v>
      </c>
      <c r="B580" s="1" t="str">
        <f>Input!B580</f>
        <v>M6_2</v>
      </c>
      <c r="C580" s="99">
        <f>Calc!O580*1000</f>
        <v>641.27628220750159</v>
      </c>
      <c r="D580" s="99">
        <f>Calc!P580*1000</f>
        <v>3.9900513388844448E-2</v>
      </c>
      <c r="E580" s="99">
        <f>Calc!X580</f>
        <v>2.9833024094969667</v>
      </c>
      <c r="F580" s="99">
        <f>Calc!Y580</f>
        <v>4.7586818167095306E-3</v>
      </c>
      <c r="G580" s="99">
        <f>Calc!AN580</f>
        <v>0.18309305906949067</v>
      </c>
      <c r="H580" s="5">
        <f>Calc!AO580</f>
        <v>5.0804713807181719E-4</v>
      </c>
      <c r="I580" s="8">
        <f>Calc!AH580</f>
        <v>120.74690078212464</v>
      </c>
      <c r="J580" s="8">
        <f>Calc!AI580</f>
        <v>0.38639047152137662</v>
      </c>
      <c r="K580" s="77">
        <f>Calc!AJ580</f>
        <v>1158.2707862164621</v>
      </c>
      <c r="L580" s="77">
        <f>Calc!AK580</f>
        <v>1.500069333911904</v>
      </c>
      <c r="M580" s="99">
        <f>Calc!AP580</f>
        <v>9.6074999999999999</v>
      </c>
      <c r="N580" s="99">
        <f>Calc!AQ580</f>
        <v>2.5600000000000001E-2</v>
      </c>
      <c r="O580" s="99">
        <f>Calc!AW580</f>
        <v>9.5504999999999995</v>
      </c>
      <c r="P580" s="99">
        <f>Calc!AX580</f>
        <v>3.5630212799999998E-2</v>
      </c>
      <c r="Q580" s="77">
        <f>Calc!BB580</f>
        <v>1189.9612808934394</v>
      </c>
      <c r="R580" s="77">
        <f>Calc!BC580</f>
        <v>1.5457632865241422</v>
      </c>
      <c r="S580" s="1">
        <f>Input!E580</f>
        <v>0</v>
      </c>
    </row>
    <row r="581" spans="1:19" s="157" customFormat="1" x14ac:dyDescent="0.2">
      <c r="A581" s="157">
        <f>Input!A581</f>
        <v>8717</v>
      </c>
      <c r="B581" s="157" t="str">
        <f>Input!B581</f>
        <v>Hu1-13</v>
      </c>
      <c r="C581" s="158">
        <f>Calc!O581*1000</f>
        <v>13713.846163656017</v>
      </c>
      <c r="D581" s="158">
        <f>Calc!P581*1000</f>
        <v>1.3557756793474218</v>
      </c>
      <c r="E581" s="158">
        <f>Calc!X581</f>
        <v>0.88837922019455617</v>
      </c>
      <c r="F581" s="158">
        <f>Calc!Y581</f>
        <v>2.4498258159774268E-3</v>
      </c>
      <c r="G581" s="158">
        <f>Calc!AN581</f>
        <v>1.0045797667909013</v>
      </c>
      <c r="H581" s="158">
        <f>Calc!AO581</f>
        <v>2.2819499920022973E-3</v>
      </c>
      <c r="I581" s="159">
        <f>Calc!AH581</f>
        <v>47385.678218356668</v>
      </c>
      <c r="J581" s="159">
        <f>Calc!AI581</f>
        <v>169.23191992136694</v>
      </c>
      <c r="K581" s="160">
        <f>Calc!AJ581</f>
        <v>1.5676376731166286E-2</v>
      </c>
      <c r="L581" s="160">
        <f>Calc!AK581</f>
        <v>1.0873680137115909</v>
      </c>
      <c r="M581" s="158" t="str">
        <f>Calc!AP581</f>
        <v>Out of range</v>
      </c>
      <c r="N581" s="158" t="e">
        <f>Calc!AQ581</f>
        <v>#VALUE!</v>
      </c>
      <c r="O581" s="158" t="str">
        <f>Calc!AW581</f>
        <v>Out of range</v>
      </c>
      <c r="P581" s="158">
        <f>Calc!AX581</f>
        <v>156.35791047629999</v>
      </c>
      <c r="Q581" s="160" t="e">
        <f>Calc!BB581</f>
        <v>#VALUE!</v>
      </c>
      <c r="R581" s="160" t="e">
        <f>Calc!BC581</f>
        <v>#VALUE!</v>
      </c>
      <c r="S581" s="157">
        <f>Input!E581</f>
        <v>0</v>
      </c>
    </row>
    <row r="582" spans="1:19" x14ac:dyDescent="0.2">
      <c r="A582" s="1">
        <f>Input!A582</f>
        <v>8850</v>
      </c>
      <c r="B582" s="1" t="str">
        <f>Input!B582</f>
        <v>M6_5</v>
      </c>
      <c r="C582" s="99">
        <f>Calc!O582*1000</f>
        <v>713.84589103102928</v>
      </c>
      <c r="D582" s="99">
        <f>Calc!P582*1000</f>
        <v>4.8143636384039887E-2</v>
      </c>
      <c r="E582" s="99">
        <f>Calc!X582</f>
        <v>4.5923596356707241</v>
      </c>
      <c r="F582" s="99">
        <f>Calc!Y582</f>
        <v>6.4906905868538011E-3</v>
      </c>
      <c r="G582" s="99">
        <f>Calc!AN582</f>
        <v>8.0449271653717392E-3</v>
      </c>
      <c r="H582" s="5">
        <f>Calc!AO582</f>
        <v>8.844910084590558E-5</v>
      </c>
      <c r="I582" s="8">
        <f>Calc!AH582</f>
        <v>3.8390954529655983</v>
      </c>
      <c r="J582" s="8">
        <f>Calc!AI582</f>
        <v>4.2555080908348891E-2</v>
      </c>
      <c r="K582" s="77">
        <f>Calc!AJ582</f>
        <v>430.17928420902638</v>
      </c>
      <c r="L582" s="77">
        <f>Calc!AK582</f>
        <v>1.1328299447908812</v>
      </c>
      <c r="M582" s="99">
        <f>Calc!AP582</f>
        <v>0.61580000000000001</v>
      </c>
      <c r="N582" s="99">
        <f>Calc!AQ582</f>
        <v>8.0000000000000002E-3</v>
      </c>
      <c r="O582" s="99">
        <f>Calc!AW582</f>
        <v>0.49519999999999997</v>
      </c>
      <c r="P582" s="99">
        <f>Calc!AX582</f>
        <v>5.7892585500000003E-2</v>
      </c>
      <c r="Q582" s="77">
        <f>Calc!BB582</f>
        <v>430.78177767077727</v>
      </c>
      <c r="R582" s="77">
        <f>Calc!BC582</f>
        <v>1.1366041857309896</v>
      </c>
      <c r="S582" s="1">
        <f>Input!E582</f>
        <v>0</v>
      </c>
    </row>
    <row r="583" spans="1:19" s="157" customFormat="1" x14ac:dyDescent="0.2">
      <c r="A583" s="157">
        <f>Input!A583</f>
        <v>8717</v>
      </c>
      <c r="B583" s="157" t="str">
        <f>Input!B583</f>
        <v>Hu1-13</v>
      </c>
      <c r="C583" s="158">
        <f>Calc!O583*1000</f>
        <v>13713.051973435122</v>
      </c>
      <c r="D583" s="158">
        <f>Calc!P583*1000</f>
        <v>1.1257248783147695</v>
      </c>
      <c r="E583" s="158">
        <f>Calc!X583</f>
        <v>0.88202892004802458</v>
      </c>
      <c r="F583" s="158">
        <f>Calc!Y583</f>
        <v>3.2993228717096523E-3</v>
      </c>
      <c r="G583" s="158">
        <f>Calc!AN583</f>
        <v>1.0048203546253696</v>
      </c>
      <c r="H583" s="158">
        <f>Calc!AO583</f>
        <v>2.2691584144611866E-3</v>
      </c>
      <c r="I583" s="159">
        <f>Calc!AH583</f>
        <v>47735.504102227853</v>
      </c>
      <c r="J583" s="159">
        <f>Calc!AI583</f>
        <v>208.5401955964287</v>
      </c>
      <c r="K583" s="160">
        <f>Calc!AJ583</f>
        <v>1.6633682488760293</v>
      </c>
      <c r="L583" s="160">
        <f>Calc!AK583</f>
        <v>1.298056940423387</v>
      </c>
      <c r="M583" s="158" t="str">
        <f>Calc!AP583</f>
        <v>Out of range</v>
      </c>
      <c r="N583" s="158" t="e">
        <f>Calc!AQ583</f>
        <v>#VALUE!</v>
      </c>
      <c r="O583" s="158" t="str">
        <f>Calc!AW583</f>
        <v>Out of range</v>
      </c>
      <c r="P583" s="158">
        <f>Calc!AX583</f>
        <v>305.03861341369998</v>
      </c>
      <c r="Q583" s="160" t="e">
        <f>Calc!BB583</f>
        <v>#VALUE!</v>
      </c>
      <c r="R583" s="160" t="e">
        <f>Calc!BC583</f>
        <v>#VALUE!</v>
      </c>
      <c r="S583" s="157">
        <f>Input!E583</f>
        <v>0</v>
      </c>
    </row>
    <row r="584" spans="1:19" x14ac:dyDescent="0.2">
      <c r="A584" s="1">
        <f>Input!A584</f>
        <v>8848</v>
      </c>
      <c r="B584" s="1" t="str">
        <f>Input!B584</f>
        <v>M6_3</v>
      </c>
      <c r="C584" s="99">
        <f>Calc!O584*1000</f>
        <v>1131.4557022777501</v>
      </c>
      <c r="D584" s="99">
        <f>Calc!P584*1000</f>
        <v>5.7768721785491813E-2</v>
      </c>
      <c r="E584" s="99">
        <f>Calc!X584</f>
        <v>0.81505544559654897</v>
      </c>
      <c r="F584" s="99">
        <f>Calc!Y584</f>
        <v>1.2515576930068465E-3</v>
      </c>
      <c r="G584" s="99">
        <f>Calc!AN584</f>
        <v>0.36617854146372658</v>
      </c>
      <c r="H584" s="5">
        <f>Calc!AO584</f>
        <v>8.3631736414636231E-4</v>
      </c>
      <c r="I584" s="8">
        <f>Calc!AH584</f>
        <v>1559.9515357545904</v>
      </c>
      <c r="J584" s="8">
        <f>Calc!AI584</f>
        <v>4.2924273801610866</v>
      </c>
      <c r="K584" s="77">
        <f>Calc!AJ584</f>
        <v>1056.1802793282759</v>
      </c>
      <c r="L584" s="77">
        <f>Calc!AK584</f>
        <v>0.85160630073548949</v>
      </c>
      <c r="M584" s="99">
        <f>Calc!AP584</f>
        <v>21.064699999999998</v>
      </c>
      <c r="N584" s="99">
        <f>Calc!AQ584</f>
        <v>5.28E-2</v>
      </c>
      <c r="O584" s="99">
        <f>Calc!AW584</f>
        <v>21.055599999999998</v>
      </c>
      <c r="P584" s="99">
        <f>Calc!AX584</f>
        <v>5.6589389800000001E-2</v>
      </c>
      <c r="Q584" s="77">
        <f>Calc!BB584</f>
        <v>1120.940799270996</v>
      </c>
      <c r="R584" s="77">
        <f>Calc!BC584</f>
        <v>0.92143275146528991</v>
      </c>
      <c r="S584" s="1">
        <f>Input!E584</f>
        <v>0</v>
      </c>
    </row>
    <row r="585" spans="1:19" s="157" customFormat="1" x14ac:dyDescent="0.2">
      <c r="A585" s="157">
        <f>Input!A585</f>
        <v>8717</v>
      </c>
      <c r="B585" s="157" t="str">
        <f>Input!B585</f>
        <v>Hu1-13</v>
      </c>
      <c r="C585" s="158">
        <f>Calc!O585*1000</f>
        <v>13714.836651622152</v>
      </c>
      <c r="D585" s="158">
        <f>Calc!P585*1000</f>
        <v>1.2294834352565485</v>
      </c>
      <c r="E585" s="158">
        <f>Calc!X585</f>
        <v>0.87608773808482976</v>
      </c>
      <c r="F585" s="158">
        <f>Calc!Y585</f>
        <v>3.0592047830371224E-3</v>
      </c>
      <c r="G585" s="158">
        <f>Calc!AN585</f>
        <v>1.0037914780053068</v>
      </c>
      <c r="H585" s="158">
        <f>Calc!AO585</f>
        <v>1.8338662904251091E-3</v>
      </c>
      <c r="I585" s="159">
        <f>Calc!AH585</f>
        <v>48016.260477535383</v>
      </c>
      <c r="J585" s="159">
        <f>Calc!AI585</f>
        <v>189.18034507646323</v>
      </c>
      <c r="K585" s="160">
        <f>Calc!AJ585</f>
        <v>0.60444317621355381</v>
      </c>
      <c r="L585" s="160">
        <f>Calc!AK585</f>
        <v>1.1159753013730915</v>
      </c>
      <c r="M585" s="158" t="str">
        <f>Calc!AP585</f>
        <v>Out of range</v>
      </c>
      <c r="N585" s="158" t="e">
        <f>Calc!AQ585</f>
        <v>#VALUE!</v>
      </c>
      <c r="O585" s="158" t="str">
        <f>Calc!AW585</f>
        <v>Out of range</v>
      </c>
      <c r="P585" s="158">
        <f>Calc!AX585</f>
        <v>0</v>
      </c>
      <c r="Q585" s="160" t="e">
        <f>Calc!BB585</f>
        <v>#VALUE!</v>
      </c>
      <c r="R585" s="160" t="e">
        <f>Calc!BC585</f>
        <v>#VALUE!</v>
      </c>
      <c r="S585" s="157">
        <f>Input!E585</f>
        <v>0</v>
      </c>
    </row>
    <row r="586" spans="1:19" x14ac:dyDescent="0.2">
      <c r="A586" s="1">
        <f>Input!A586</f>
        <v>8849</v>
      </c>
      <c r="B586" s="1" t="str">
        <f>Input!B586</f>
        <v>M6_4</v>
      </c>
      <c r="C586" s="99">
        <f>Calc!O586*1000</f>
        <v>954.67053897151925</v>
      </c>
      <c r="D586" s="99">
        <f>Calc!P586*1000</f>
        <v>3.9992569429641009E-2</v>
      </c>
      <c r="E586" s="99">
        <f>Calc!X586</f>
        <v>1.0529398427364707</v>
      </c>
      <c r="F586" s="99">
        <f>Calc!Y586</f>
        <v>1.9082250337880966E-3</v>
      </c>
      <c r="G586" s="99">
        <f>Calc!AN586</f>
        <v>7.6677819269442671E-2</v>
      </c>
      <c r="H586" s="5">
        <f>Calc!AO586</f>
        <v>2.5300712813468984E-4</v>
      </c>
      <c r="I586" s="8">
        <f>Calc!AH586</f>
        <v>213.49478246303022</v>
      </c>
      <c r="J586" s="8">
        <f>Calc!AI586</f>
        <v>0.80366142498061777</v>
      </c>
      <c r="K586" s="77">
        <f>Calc!AJ586</f>
        <v>491.90990959629397</v>
      </c>
      <c r="L586" s="77">
        <f>Calc!AK586</f>
        <v>0.68856936182322059</v>
      </c>
      <c r="M586" s="99">
        <f>Calc!AP586</f>
        <v>5.7458999999999998</v>
      </c>
      <c r="N586" s="99">
        <f>Calc!AQ586</f>
        <v>0.02</v>
      </c>
      <c r="O586" s="99">
        <f>Calc!AW586</f>
        <v>5.7262000000000004</v>
      </c>
      <c r="P586" s="99">
        <f>Calc!AX586</f>
        <v>2.2066028599999999E-2</v>
      </c>
      <c r="Q586" s="77">
        <f>Calc!BB586</f>
        <v>499.9357290244572</v>
      </c>
      <c r="R586" s="77">
        <f>Calc!BC586</f>
        <v>0.70049801497474573</v>
      </c>
      <c r="S586" s="1">
        <f>Input!E586</f>
        <v>0</v>
      </c>
    </row>
    <row r="587" spans="1:19" s="157" customFormat="1" x14ac:dyDescent="0.2">
      <c r="A587" s="157">
        <f>Input!A587</f>
        <v>8717</v>
      </c>
      <c r="B587" s="157" t="str">
        <f>Input!B587</f>
        <v>Hu1-13</v>
      </c>
      <c r="C587" s="158">
        <f>Calc!O587*1000</f>
        <v>13714.6906428735</v>
      </c>
      <c r="D587" s="158">
        <f>Calc!P587*1000</f>
        <v>1.1352822705440919</v>
      </c>
      <c r="E587" s="158">
        <f>Calc!X587</f>
        <v>0.87802885423375709</v>
      </c>
      <c r="F587" s="158">
        <f>Calc!Y587</f>
        <v>2.678136696645564E-3</v>
      </c>
      <c r="G587" s="158">
        <f>Calc!AN587</f>
        <v>1.006207123789584</v>
      </c>
      <c r="H587" s="158">
        <f>Calc!AO587</f>
        <v>2.0974468984875194E-3</v>
      </c>
      <c r="I587" s="159">
        <f>Calc!AH587</f>
        <v>48024.893196155324</v>
      </c>
      <c r="J587" s="159">
        <f>Calc!AI587</f>
        <v>177.3793742714897</v>
      </c>
      <c r="K587" s="160">
        <f>Calc!AJ587</f>
        <v>-0.7727993255706167</v>
      </c>
      <c r="L587" s="160">
        <f>Calc!AK587</f>
        <v>1.052094851172193</v>
      </c>
      <c r="M587" s="158" t="str">
        <f>Calc!AP587</f>
        <v>Out of range</v>
      </c>
      <c r="N587" s="158" t="e">
        <f>Calc!AQ587</f>
        <v>#VALUE!</v>
      </c>
      <c r="O587" s="158" t="str">
        <f>Calc!AW587</f>
        <v>Out of range</v>
      </c>
      <c r="P587" s="158">
        <f>Calc!AX587</f>
        <v>0</v>
      </c>
      <c r="Q587" s="160" t="e">
        <f>Calc!BB587</f>
        <v>#VALUE!</v>
      </c>
      <c r="R587" s="160" t="e">
        <f>Calc!BC587</f>
        <v>#VALUE!</v>
      </c>
      <c r="S587" s="157">
        <f>Input!E587</f>
        <v>0</v>
      </c>
    </row>
    <row r="588" spans="1:19" x14ac:dyDescent="0.2">
      <c r="A588" s="1">
        <f>Input!A588</f>
        <v>8851</v>
      </c>
      <c r="B588" s="1" t="str">
        <f>Input!B588</f>
        <v>M6_6</v>
      </c>
      <c r="C588" s="99">
        <f>Calc!O588*1000</f>
        <v>2933.2003328565111</v>
      </c>
      <c r="D588" s="99">
        <f>Calc!P588*1000</f>
        <v>0.19393819010387822</v>
      </c>
      <c r="E588" s="99">
        <f>Calc!X588</f>
        <v>0.14695520688625899</v>
      </c>
      <c r="F588" s="99">
        <f>Calc!Y588</f>
        <v>2.7324052687235939E-4</v>
      </c>
      <c r="G588" s="99">
        <f>Calc!AN588</f>
        <v>0.1627458683932359</v>
      </c>
      <c r="H588" s="5">
        <f>Calc!AO588</f>
        <v>3.4266018099687732E-4</v>
      </c>
      <c r="I588" s="8">
        <f>Calc!AH588</f>
        <v>9987.479458784248</v>
      </c>
      <c r="J588" s="8">
        <f>Calc!AI588</f>
        <v>28.046671719611908</v>
      </c>
      <c r="K588" s="77">
        <f>Calc!AJ588</f>
        <v>262.08734307642942</v>
      </c>
      <c r="L588" s="77">
        <f>Calc!AK588</f>
        <v>0.42794516032617547</v>
      </c>
      <c r="M588" s="99">
        <f>Calc!AP588</f>
        <v>15.0052</v>
      </c>
      <c r="N588" s="99">
        <f>Calc!AQ588</f>
        <v>3.5499999999999997E-2</v>
      </c>
      <c r="O588" s="99">
        <f>Calc!AW588</f>
        <v>15.004099999999999</v>
      </c>
      <c r="P588" s="99">
        <f>Calc!AX588</f>
        <v>3.39232904E-2</v>
      </c>
      <c r="Q588" s="77">
        <f>Calc!BB588</f>
        <v>273.4404613453313</v>
      </c>
      <c r="R588" s="77">
        <f>Calc!BC588</f>
        <v>0.44725196005048301</v>
      </c>
      <c r="S588" s="1">
        <f>Input!E588</f>
        <v>0</v>
      </c>
    </row>
    <row r="589" spans="1:19" s="157" customFormat="1" x14ac:dyDescent="0.2">
      <c r="A589" s="157">
        <f>Input!A589</f>
        <v>8717</v>
      </c>
      <c r="B589" s="157" t="str">
        <f>Input!B589</f>
        <v>Hu1-13</v>
      </c>
      <c r="C589" s="158">
        <f>Calc!O589*1000</f>
        <v>13714.6906428735</v>
      </c>
      <c r="D589" s="158">
        <f>Calc!P589*1000</f>
        <v>1.1352822705440919</v>
      </c>
      <c r="E589" s="158">
        <f>Calc!X589</f>
        <v>0.87802885423375709</v>
      </c>
      <c r="F589" s="158">
        <f>Calc!Y589</f>
        <v>2.678136696645564E-3</v>
      </c>
      <c r="G589" s="158">
        <f>Calc!AN589</f>
        <v>1.006207123789584</v>
      </c>
      <c r="H589" s="158">
        <f>Calc!AO589</f>
        <v>2.0974468984875194E-3</v>
      </c>
      <c r="I589" s="159">
        <f>Calc!AH589</f>
        <v>48024.893196155324</v>
      </c>
      <c r="J589" s="159">
        <f>Calc!AI589</f>
        <v>177.3793742714897</v>
      </c>
      <c r="K589" s="160">
        <f>Calc!AJ589</f>
        <v>-0.7727993255706167</v>
      </c>
      <c r="L589" s="160">
        <f>Calc!AK589</f>
        <v>1.052094851172193</v>
      </c>
      <c r="M589" s="158" t="str">
        <f>Calc!AP589</f>
        <v>Out of range</v>
      </c>
      <c r="N589" s="158" t="e">
        <f>Calc!AQ589</f>
        <v>#VALUE!</v>
      </c>
      <c r="O589" s="158" t="str">
        <f>Calc!AW589</f>
        <v>Out of range</v>
      </c>
      <c r="P589" s="158">
        <f>Calc!AX589</f>
        <v>0</v>
      </c>
      <c r="Q589" s="160" t="e">
        <f>Calc!BB589</f>
        <v>#VALUE!</v>
      </c>
      <c r="R589" s="160" t="e">
        <f>Calc!BC589</f>
        <v>#VALUE!</v>
      </c>
      <c r="S589" s="157">
        <f>Input!E589</f>
        <v>0</v>
      </c>
    </row>
    <row r="591" spans="1:19" s="157" customFormat="1" x14ac:dyDescent="0.2">
      <c r="A591" s="157">
        <f>Input!A591</f>
        <v>8717</v>
      </c>
      <c r="B591" s="157" t="str">
        <f>Input!B591</f>
        <v>Hu1-13</v>
      </c>
      <c r="C591" s="158">
        <f>Calc!O591*1000</f>
        <v>13714.179284728876</v>
      </c>
      <c r="D591" s="158">
        <f>Calc!P591*1000</f>
        <v>2.5612797905052251</v>
      </c>
      <c r="E591" s="158">
        <f>Calc!X591</f>
        <v>0.8915990932917105</v>
      </c>
      <c r="F591" s="158">
        <f>Calc!Y591</f>
        <v>6.4963491050569512E-3</v>
      </c>
      <c r="G591" s="158">
        <f>Calc!AN591</f>
        <v>1.0051464825439367</v>
      </c>
      <c r="H591" s="158">
        <f>Calc!AO591</f>
        <v>3.0380059136193996E-3</v>
      </c>
      <c r="I591" s="159">
        <f>Calc!AH591</f>
        <v>47242.334900247457</v>
      </c>
      <c r="J591" s="159">
        <f>Calc!AI591</f>
        <v>372.55219605135375</v>
      </c>
      <c r="K591" s="160">
        <f>Calc!AJ591</f>
        <v>-0.45409368439919273</v>
      </c>
      <c r="L591" s="160">
        <f>Calc!AK591</f>
        <v>2.6475576835528143</v>
      </c>
      <c r="M591" s="158" t="str">
        <f>Calc!AP591</f>
        <v>Out of range</v>
      </c>
      <c r="N591" s="158" t="e">
        <f>Calc!AQ591</f>
        <v>#VALUE!</v>
      </c>
      <c r="O591" s="158" t="str">
        <f>Calc!AW591</f>
        <v>Out of range</v>
      </c>
      <c r="P591" s="158">
        <f>Calc!AX591</f>
        <v>280.36788552040002</v>
      </c>
      <c r="Q591" s="160" t="e">
        <f>Calc!BB591</f>
        <v>#VALUE!</v>
      </c>
      <c r="R591" s="160" t="e">
        <f>Calc!BC591</f>
        <v>#VALUE!</v>
      </c>
      <c r="S591" s="157">
        <f>Input!E591</f>
        <v>0</v>
      </c>
    </row>
    <row r="592" spans="1:19" x14ac:dyDescent="0.2">
      <c r="A592" s="1">
        <f>Input!A592</f>
        <v>8852</v>
      </c>
      <c r="B592" s="1" t="str">
        <f>Input!B592</f>
        <v>GH17-01</v>
      </c>
      <c r="C592" s="99">
        <f>Calc!O592*1000</f>
        <v>437.74718047367037</v>
      </c>
      <c r="D592" s="99">
        <f>Calc!P592*1000</f>
        <v>3.0427330678035776E-2</v>
      </c>
      <c r="E592" s="99">
        <f>Calc!X592</f>
        <v>0.22210945826889647</v>
      </c>
      <c r="F592" s="99">
        <f>Calc!Y592</f>
        <v>3.2176715227310616E-4</v>
      </c>
      <c r="G592" s="99">
        <f>Calc!AN592</f>
        <v>1.0044610582356623</v>
      </c>
      <c r="H592" s="5">
        <f>Calc!AO592</f>
        <v>1.6313462548983278E-3</v>
      </c>
      <c r="I592" s="8">
        <f>Calc!AH592</f>
        <v>6074.9503746812925</v>
      </c>
      <c r="J592" s="8">
        <f>Calc!AI592</f>
        <v>13.214333408570553</v>
      </c>
      <c r="K592" s="77">
        <f>Calc!AJ592</f>
        <v>0.48109123338124782</v>
      </c>
      <c r="L592" s="77">
        <f>Calc!AK592</f>
        <v>1.3893802236919051</v>
      </c>
      <c r="M592" s="99" t="str">
        <f>Calc!AP592</f>
        <v>Out of range</v>
      </c>
      <c r="N592" s="99" t="e">
        <f>Calc!AQ592</f>
        <v>#VALUE!</v>
      </c>
      <c r="O592" s="99" t="str">
        <f>Calc!AW592</f>
        <v>Out of range</v>
      </c>
      <c r="P592" s="99">
        <f>Calc!AX592</f>
        <v>160.7575757038</v>
      </c>
      <c r="Q592" s="77" t="e">
        <f>Calc!BB592</f>
        <v>#VALUE!</v>
      </c>
      <c r="R592" s="77" t="e">
        <f>Calc!BC592</f>
        <v>#VALUE!</v>
      </c>
      <c r="S592" s="1">
        <f>Input!E592</f>
        <v>0</v>
      </c>
    </row>
    <row r="593" spans="1:25" s="157" customFormat="1" x14ac:dyDescent="0.2">
      <c r="A593" s="157">
        <f>Input!A593</f>
        <v>8717</v>
      </c>
      <c r="B593" s="157" t="str">
        <f>Input!B593</f>
        <v>Hu1-13</v>
      </c>
      <c r="C593" s="158">
        <f>Calc!O593*1000</f>
        <v>13712.839702406187</v>
      </c>
      <c r="D593" s="158">
        <f>Calc!P593*1000</f>
        <v>2.1548908301080667</v>
      </c>
      <c r="E593" s="158">
        <f>Calc!X593</f>
        <v>0.88528651428607985</v>
      </c>
      <c r="F593" s="158">
        <f>Calc!Y593</f>
        <v>9.0308816501841228E-3</v>
      </c>
      <c r="G593" s="158">
        <f>Calc!AN593</f>
        <v>1.0033983454858038</v>
      </c>
      <c r="H593" s="158">
        <f>Calc!AO593</f>
        <v>2.6439664650760066E-3</v>
      </c>
      <c r="I593" s="159">
        <f>Calc!AH593</f>
        <v>47491.810209349504</v>
      </c>
      <c r="J593" s="159">
        <f>Calc!AI593</f>
        <v>500.31376107971971</v>
      </c>
      <c r="K593" s="160">
        <f>Calc!AJ593</f>
        <v>1.1230446344663303</v>
      </c>
      <c r="L593" s="160">
        <f>Calc!AK593</f>
        <v>2.2880927964105409</v>
      </c>
      <c r="M593" s="158" t="str">
        <f>Calc!AP593</f>
        <v>Out of range</v>
      </c>
      <c r="N593" s="158" t="e">
        <f>Calc!AQ593</f>
        <v>#VALUE!</v>
      </c>
      <c r="O593" s="158" t="str">
        <f>Calc!AW593</f>
        <v>Out of range</v>
      </c>
      <c r="P593" s="158">
        <f>Calc!AX593</f>
        <v>309.89532374110001</v>
      </c>
      <c r="Q593" s="160" t="e">
        <f>Calc!BB593</f>
        <v>#VALUE!</v>
      </c>
      <c r="R593" s="160" t="e">
        <f>Calc!BC593</f>
        <v>#VALUE!</v>
      </c>
      <c r="S593" s="157">
        <f>Input!E593</f>
        <v>0</v>
      </c>
    </row>
    <row r="594" spans="1:25" x14ac:dyDescent="0.2">
      <c r="A594" s="1">
        <f>Input!A594</f>
        <v>8853</v>
      </c>
      <c r="B594" s="1" t="str">
        <f>Input!B594</f>
        <v>GH17-03</v>
      </c>
      <c r="C594" s="99">
        <f>Calc!O594*1000</f>
        <v>123.36877917308074</v>
      </c>
      <c r="D594" s="99">
        <f>Calc!P594*1000</f>
        <v>6.2618586727880926E-2</v>
      </c>
      <c r="E594" s="99">
        <f>Calc!X594</f>
        <v>33.268450559152043</v>
      </c>
      <c r="F594" s="99">
        <f>Calc!Y594</f>
        <v>8.9229251379448538E-2</v>
      </c>
      <c r="G594" s="99">
        <f>Calc!AN594</f>
        <v>0.12087031366033506</v>
      </c>
      <c r="H594" s="5">
        <f>Calc!AO594</f>
        <v>1.1704946845206457E-3</v>
      </c>
      <c r="I594" s="8">
        <f>Calc!AH594</f>
        <v>1.3752143835110553</v>
      </c>
      <c r="J594" s="8">
        <f>Calc!AI594</f>
        <v>1.3801132793263204E-2</v>
      </c>
      <c r="K594" s="77">
        <f>Calc!AJ594</f>
        <v>62.545373304755849</v>
      </c>
      <c r="L594" s="77">
        <f>Calc!AK594</f>
        <v>3.4763328615783475</v>
      </c>
      <c r="M594" s="99">
        <f>Calc!AP594</f>
        <v>13.171799999999999</v>
      </c>
      <c r="N594" s="99">
        <f>Calc!AQ594</f>
        <v>0.1419</v>
      </c>
      <c r="O594" s="99">
        <f>Calc!AW594</f>
        <v>6.1601999999999997</v>
      </c>
      <c r="P594" s="99">
        <f>Calc!AX594</f>
        <v>3.4551396470000002</v>
      </c>
      <c r="Q594" s="77">
        <f>Calc!BB594</f>
        <v>63.643858993182825</v>
      </c>
      <c r="R594" s="77">
        <f>Calc!BC594</f>
        <v>3.5915697277340808</v>
      </c>
      <c r="S594" s="1">
        <f>Input!E594</f>
        <v>0</v>
      </c>
    </row>
    <row r="595" spans="1:25" s="157" customFormat="1" x14ac:dyDescent="0.2">
      <c r="A595" s="157">
        <f>Input!A595</f>
        <v>8717</v>
      </c>
      <c r="B595" s="157" t="str">
        <f>Input!B595</f>
        <v>Hu1-13</v>
      </c>
      <c r="C595" s="158">
        <f>Calc!O595*1000</f>
        <v>13715.012259549338</v>
      </c>
      <c r="D595" s="158">
        <f>Calc!P595*1000</f>
        <v>2.8449525803934317</v>
      </c>
      <c r="E595" s="158">
        <f>Calc!X595</f>
        <v>0.88714110798031287</v>
      </c>
      <c r="F595" s="158">
        <f>Calc!Y595</f>
        <v>7.0096256492180294E-3</v>
      </c>
      <c r="G595" s="158">
        <f>Calc!AN595</f>
        <v>1.0047984410300275</v>
      </c>
      <c r="H595" s="158">
        <f>Calc!AO595</f>
        <v>3.295448163387899E-3</v>
      </c>
      <c r="I595" s="159">
        <f>Calc!AH595</f>
        <v>47466.175552040455</v>
      </c>
      <c r="J595" s="159">
        <f>Calc!AI595</f>
        <v>405.95387006277315</v>
      </c>
      <c r="K595" s="160">
        <f>Calc!AJ595</f>
        <v>-5.9105496819200631E-2</v>
      </c>
      <c r="L595" s="160">
        <f>Calc!AK595</f>
        <v>3.0826694402047909</v>
      </c>
      <c r="M595" s="158" t="str">
        <f>Calc!AP595</f>
        <v>Out of range</v>
      </c>
      <c r="N595" s="158" t="e">
        <f>Calc!AQ595</f>
        <v>#VALUE!</v>
      </c>
      <c r="O595" s="158" t="str">
        <f>Calc!AW595</f>
        <v>Out of range</v>
      </c>
      <c r="P595" s="158">
        <f>Calc!AX595</f>
        <v>236.9736066131</v>
      </c>
      <c r="Q595" s="160" t="e">
        <f>Calc!BB595</f>
        <v>#VALUE!</v>
      </c>
      <c r="R595" s="160" t="e">
        <f>Calc!BC595</f>
        <v>#VALUE!</v>
      </c>
      <c r="S595" s="157">
        <f>Input!E595</f>
        <v>0</v>
      </c>
    </row>
    <row r="596" spans="1:25" x14ac:dyDescent="0.2">
      <c r="A596" s="1">
        <f>Input!A596</f>
        <v>8854</v>
      </c>
      <c r="B596" s="1" t="str">
        <f>Input!B596</f>
        <v>GH17-04</v>
      </c>
      <c r="C596" s="99">
        <f>Calc!O596*1000</f>
        <v>173.94215734511468</v>
      </c>
      <c r="D596" s="99">
        <f>Calc!P596*1000</f>
        <v>1.438904146243688E-2</v>
      </c>
      <c r="E596" s="99">
        <f>Calc!X596</f>
        <v>5.5498137141982475</v>
      </c>
      <c r="F596" s="99">
        <f>Calc!Y596</f>
        <v>9.9024919277891817E-3</v>
      </c>
      <c r="G596" s="99">
        <f>Calc!AN596</f>
        <v>3.6927344440861098E-2</v>
      </c>
      <c r="H596" s="5">
        <f>Calc!AO596</f>
        <v>4.557430570854125E-4</v>
      </c>
      <c r="I596" s="8">
        <f>Calc!AH596</f>
        <v>3.5488014958769258</v>
      </c>
      <c r="J596" s="8">
        <f>Calc!AI596</f>
        <v>4.4252332432363428E-2</v>
      </c>
      <c r="K596" s="77">
        <f>Calc!AJ596</f>
        <v>54.253659540132837</v>
      </c>
      <c r="L596" s="77">
        <f>Calc!AK596</f>
        <v>4.4748427738694412</v>
      </c>
      <c r="M596" s="99">
        <f>Calc!AP596</f>
        <v>3.8923000000000001</v>
      </c>
      <c r="N596" s="99">
        <f>Calc!AQ596</f>
        <v>4.7100000000000003E-2</v>
      </c>
      <c r="O596" s="99">
        <f>Calc!AW596</f>
        <v>3.0785999999999998</v>
      </c>
      <c r="P596" s="99">
        <f>Calc!AX596</f>
        <v>0.42520906549999998</v>
      </c>
      <c r="Q596" s="77">
        <f>Calc!BB596</f>
        <v>54.727782885026535</v>
      </c>
      <c r="R596" s="77">
        <f>Calc!BC596</f>
        <v>4.5144275991844545</v>
      </c>
      <c r="S596" s="1">
        <f>Input!E596</f>
        <v>0</v>
      </c>
    </row>
    <row r="597" spans="1:25" s="157" customFormat="1" x14ac:dyDescent="0.2">
      <c r="A597" s="157">
        <f>Input!A597</f>
        <v>8717</v>
      </c>
      <c r="B597" s="157" t="str">
        <f>Input!B597</f>
        <v>Hu1-13</v>
      </c>
      <c r="C597" s="158">
        <f>Calc!O597*1000</f>
        <v>13714.865051939607</v>
      </c>
      <c r="D597" s="158">
        <f>Calc!P597*1000</f>
        <v>2.2373847141437433</v>
      </c>
      <c r="E597" s="158">
        <f>Calc!X597</f>
        <v>0.87687083114670383</v>
      </c>
      <c r="F597" s="158">
        <f>Calc!Y597</f>
        <v>7.779609845491516E-3</v>
      </c>
      <c r="G597" s="158">
        <f>Calc!AN597</f>
        <v>1.0021461722884639</v>
      </c>
      <c r="H597" s="158">
        <f>Calc!AO597</f>
        <v>3.5505978509189759E-3</v>
      </c>
      <c r="I597" s="159">
        <f>Calc!AH597</f>
        <v>47894.845798991635</v>
      </c>
      <c r="J597" s="159">
        <f>Calc!AI597</f>
        <v>457.4868348685643</v>
      </c>
      <c r="K597" s="160">
        <f>Calc!AJ597</f>
        <v>-1.5726617633318174</v>
      </c>
      <c r="L597" s="160">
        <f>Calc!AK597</f>
        <v>2.8786172845446729</v>
      </c>
      <c r="M597" s="158" t="str">
        <f>Calc!AP597</f>
        <v>Out of range</v>
      </c>
      <c r="N597" s="158" t="e">
        <f>Calc!AQ597</f>
        <v>#VALUE!</v>
      </c>
      <c r="O597" s="158" t="str">
        <f>Calc!AW597</f>
        <v>Out of range</v>
      </c>
      <c r="P597" s="158">
        <f>Calc!AX597</f>
        <v>253.2511887313</v>
      </c>
      <c r="Q597" s="160" t="e">
        <f>Calc!BB597</f>
        <v>#VALUE!</v>
      </c>
      <c r="R597" s="160" t="e">
        <f>Calc!BC597</f>
        <v>#VALUE!</v>
      </c>
      <c r="S597" s="157">
        <f>Input!E597</f>
        <v>0</v>
      </c>
    </row>
    <row r="598" spans="1:25" x14ac:dyDescent="0.2">
      <c r="A598" s="1">
        <f>Input!A598</f>
        <v>8855</v>
      </c>
      <c r="B598" s="1" t="str">
        <f>Input!B598</f>
        <v>GM17-01 innen</v>
      </c>
      <c r="C598" s="99">
        <f>Calc!O598*1000</f>
        <v>65.958017131945027</v>
      </c>
      <c r="D598" s="99">
        <f>Calc!P598*1000</f>
        <v>1.3953524208589098E-2</v>
      </c>
      <c r="E598" s="99">
        <f>Calc!X598</f>
        <v>1.4996098945005671</v>
      </c>
      <c r="F598" s="99">
        <f>Calc!Y598</f>
        <v>2.3566678416785483E-3</v>
      </c>
      <c r="G598" s="99">
        <f>Calc!AN598</f>
        <v>2.2963790863704082E-2</v>
      </c>
      <c r="H598" s="5">
        <f>Calc!AO598</f>
        <v>6.844014337406589E-4</v>
      </c>
      <c r="I598" s="8">
        <f>Calc!AH598</f>
        <v>3.093130384017944</v>
      </c>
      <c r="J598" s="8">
        <f>Calc!AI598</f>
        <v>9.2311872369281511E-2</v>
      </c>
      <c r="K598" s="77">
        <f>Calc!AJ598</f>
        <v>280.73937429467708</v>
      </c>
      <c r="L598" s="77">
        <f>Calc!AK598</f>
        <v>15.921897497743716</v>
      </c>
      <c r="M598" s="99">
        <f>Calc!AP598</f>
        <v>1.9744999999999999</v>
      </c>
      <c r="N598" s="99">
        <f>Calc!AQ598</f>
        <v>0.06</v>
      </c>
      <c r="O598" s="99">
        <f>Calc!AW598</f>
        <v>1.4982</v>
      </c>
      <c r="P598" s="99">
        <f>Calc!AX598</f>
        <v>0.25617300259999998</v>
      </c>
      <c r="Q598" s="77">
        <f>Calc!BB598</f>
        <v>281.93064697872563</v>
      </c>
      <c r="R598" s="77">
        <f>Calc!BC598</f>
        <v>15.990762411860096</v>
      </c>
      <c r="S598" s="1">
        <f>Input!E598</f>
        <v>0</v>
      </c>
    </row>
    <row r="599" spans="1:25" s="157" customFormat="1" x14ac:dyDescent="0.2">
      <c r="A599" s="157">
        <f>Input!A599</f>
        <v>8717</v>
      </c>
      <c r="B599" s="157" t="str">
        <f>Input!B599</f>
        <v>Hu1-13</v>
      </c>
      <c r="C599" s="158">
        <f>Calc!O599*1000</f>
        <v>13714.644857563075</v>
      </c>
      <c r="D599" s="158">
        <f>Calc!P599*1000</f>
        <v>2.6711780128184892</v>
      </c>
      <c r="E599" s="158">
        <f>Calc!X599</f>
        <v>0.8800554018258463</v>
      </c>
      <c r="F599" s="158">
        <f>Calc!Y599</f>
        <v>5.9740504121026002E-3</v>
      </c>
      <c r="G599" s="158">
        <f>Calc!AN599</f>
        <v>1.0022961021341754</v>
      </c>
      <c r="H599" s="158">
        <f>Calc!AO599</f>
        <v>2.8869159238575307E-3</v>
      </c>
      <c r="I599" s="159">
        <f>Calc!AH599</f>
        <v>47727.90665799009</v>
      </c>
      <c r="J599" s="159">
        <f>Calc!AI599</f>
        <v>351.82546895245298</v>
      </c>
      <c r="K599" s="160">
        <f>Calc!AJ599</f>
        <v>8.7772521678353144E-2</v>
      </c>
      <c r="L599" s="160">
        <f>Calc!AK599</f>
        <v>2.8182572624875522</v>
      </c>
      <c r="M599" s="158" t="str">
        <f>Calc!AP599</f>
        <v>Out of range</v>
      </c>
      <c r="N599" s="158" t="e">
        <f>Calc!AQ599</f>
        <v>#VALUE!</v>
      </c>
      <c r="O599" s="158" t="str">
        <f>Calc!AW599</f>
        <v>Out of range</v>
      </c>
      <c r="P599" s="158">
        <f>Calc!AX599</f>
        <v>323.54946033440001</v>
      </c>
      <c r="Q599" s="160" t="e">
        <f>Calc!BB599</f>
        <v>#VALUE!</v>
      </c>
      <c r="R599" s="160" t="e">
        <f>Calc!BC599</f>
        <v>#VALUE!</v>
      </c>
      <c r="S599" s="157">
        <f>Input!E599</f>
        <v>0</v>
      </c>
    </row>
    <row r="600" spans="1:25" x14ac:dyDescent="0.2">
      <c r="A600" s="1">
        <f>Input!A600</f>
        <v>8856</v>
      </c>
      <c r="B600" s="1" t="str">
        <f>Input!B600</f>
        <v>GH17-02 innen</v>
      </c>
      <c r="C600" s="99">
        <f>Calc!O600*1000</f>
        <v>116.7525823403369</v>
      </c>
      <c r="D600" s="99">
        <f>Calc!P600*1000</f>
        <v>1.157279058242675E-2</v>
      </c>
      <c r="E600" s="99">
        <f>Calc!X600</f>
        <v>13.760632019820731</v>
      </c>
      <c r="F600" s="99">
        <f>Calc!Y600</f>
        <v>2.3577142456973701E-2</v>
      </c>
      <c r="G600" s="99">
        <f>Calc!AN600</f>
        <v>0.10505133931345287</v>
      </c>
      <c r="H600" s="5">
        <f>Calc!AO600</f>
        <v>7.8295474346165258E-4</v>
      </c>
      <c r="I600" s="8">
        <f>Calc!AH600</f>
        <v>2.7297793311298149</v>
      </c>
      <c r="J600" s="8">
        <f>Calc!AI600</f>
        <v>2.0874166078530494E-2</v>
      </c>
      <c r="K600" s="77">
        <f>Calc!AJ600</f>
        <v>108.6460043247246</v>
      </c>
      <c r="L600" s="77">
        <f>Calc!AK600</f>
        <v>4.5372456856775729</v>
      </c>
      <c r="M600" s="99">
        <f>Calc!AP600</f>
        <v>10.8537</v>
      </c>
      <c r="N600" s="99">
        <f>Calc!AQ600</f>
        <v>0.104</v>
      </c>
      <c r="O600" s="99">
        <f>Calc!AW600</f>
        <v>7.9741999999999997</v>
      </c>
      <c r="P600" s="99">
        <f>Calc!AX600</f>
        <v>1.4472132084</v>
      </c>
      <c r="Q600" s="77">
        <f>Calc!BB600</f>
        <v>111.12241281718063</v>
      </c>
      <c r="R600" s="77">
        <f>Calc!BC600</f>
        <v>4.6628701142113975</v>
      </c>
      <c r="S600" s="1">
        <f>Input!E600</f>
        <v>0</v>
      </c>
    </row>
    <row r="601" spans="1:25" s="157" customFormat="1" x14ac:dyDescent="0.2">
      <c r="A601" s="157">
        <f>Input!A601</f>
        <v>8717</v>
      </c>
      <c r="B601" s="157" t="str">
        <f>Input!B601</f>
        <v>Hu1-13</v>
      </c>
      <c r="C601" s="158">
        <f>Calc!O601*1000</f>
        <v>13714.644857563075</v>
      </c>
      <c r="D601" s="158">
        <f>Calc!P601*1000</f>
        <v>2.6711780128184892</v>
      </c>
      <c r="E601" s="158">
        <f>Calc!X601</f>
        <v>0.8800554018258463</v>
      </c>
      <c r="F601" s="158">
        <f>Calc!Y601</f>
        <v>5.9740504121026002E-3</v>
      </c>
      <c r="G601" s="158">
        <f>Calc!AN601</f>
        <v>1.0022961021341754</v>
      </c>
      <c r="H601" s="158">
        <f>Calc!AO601</f>
        <v>2.8869159238575307E-3</v>
      </c>
      <c r="I601" s="159">
        <f>Calc!AH601</f>
        <v>47727.90665799009</v>
      </c>
      <c r="J601" s="159">
        <f>Calc!AI601</f>
        <v>351.82546895245298</v>
      </c>
      <c r="K601" s="160">
        <f>Calc!AJ601</f>
        <v>8.7772521678353144E-2</v>
      </c>
      <c r="L601" s="160">
        <f>Calc!AK601</f>
        <v>2.8182572624875522</v>
      </c>
      <c r="M601" s="158" t="str">
        <f>Calc!AP601</f>
        <v>Out of range</v>
      </c>
      <c r="N601" s="158" t="e">
        <f>Calc!AQ601</f>
        <v>#VALUE!</v>
      </c>
      <c r="O601" s="158" t="str">
        <f>Calc!AW601</f>
        <v>Out of range</v>
      </c>
      <c r="P601" s="158">
        <f>Calc!AX601</f>
        <v>281.8607233706</v>
      </c>
      <c r="Q601" s="160" t="e">
        <f>Calc!BB601</f>
        <v>#VALUE!</v>
      </c>
      <c r="R601" s="160" t="e">
        <f>Calc!BC601</f>
        <v>#VALUE!</v>
      </c>
      <c r="S601" s="157">
        <f>Input!E601</f>
        <v>0</v>
      </c>
    </row>
    <row r="602" spans="1:25" x14ac:dyDescent="0.2">
      <c r="A602" s="1">
        <f>Input!A602</f>
        <v>8857</v>
      </c>
      <c r="B602" s="1" t="str">
        <f>Input!B602</f>
        <v>GH17-06 B</v>
      </c>
      <c r="C602" s="99">
        <f>Calc!O602*1000</f>
        <v>127.61605392511625</v>
      </c>
      <c r="D602" s="99">
        <f>Calc!P602*1000</f>
        <v>1.6063471537830852E-2</v>
      </c>
      <c r="E602" s="99">
        <f>Calc!X602</f>
        <v>0.73189686919598618</v>
      </c>
      <c r="F602" s="99">
        <f>Calc!Y602</f>
        <v>1.0982788244119376E-3</v>
      </c>
      <c r="G602" s="99">
        <f>Calc!AN602</f>
        <v>1.0176638222791266</v>
      </c>
      <c r="H602" s="5">
        <f>Calc!AO602</f>
        <v>2.9685393725405337E-3</v>
      </c>
      <c r="I602" s="8">
        <f>Calc!AH602</f>
        <v>543.6717062189623</v>
      </c>
      <c r="J602" s="8">
        <f>Calc!AI602</f>
        <v>1.782124214090713</v>
      </c>
      <c r="K602" s="77">
        <f>Calc!AJ602</f>
        <v>77.933790238986504</v>
      </c>
      <c r="L602" s="77">
        <f>Calc!AK602</f>
        <v>8.1015444895172397</v>
      </c>
      <c r="M602" s="99">
        <f>Calc!AP602</f>
        <v>281.30470000000003</v>
      </c>
      <c r="N602" s="99">
        <f>Calc!AQ602</f>
        <v>13.366099999999999</v>
      </c>
      <c r="O602" s="99">
        <f>Calc!AW602</f>
        <v>281.17360000000002</v>
      </c>
      <c r="P602" s="99">
        <f>Calc!AX602</f>
        <v>12.2187730342</v>
      </c>
      <c r="Q602" s="77">
        <f>Calc!BB602</f>
        <v>172.52472660014422</v>
      </c>
      <c r="R602" s="77">
        <f>Calc!BC602</f>
        <v>18.898401652496297</v>
      </c>
      <c r="S602" s="1">
        <f>Input!E602</f>
        <v>0</v>
      </c>
      <c r="T602" s="99"/>
      <c r="U602" s="99"/>
      <c r="V602" s="99"/>
      <c r="W602" s="99"/>
      <c r="X602" s="77"/>
      <c r="Y602" s="77"/>
    </row>
    <row r="603" spans="1:25" s="157" customFormat="1" x14ac:dyDescent="0.2">
      <c r="A603" s="157">
        <f>Input!A603</f>
        <v>8717</v>
      </c>
      <c r="B603" s="157" t="str">
        <f>Input!B603</f>
        <v>Hu1-13</v>
      </c>
      <c r="C603" s="158">
        <f>Calc!O603*1000</f>
        <v>13713.426234163491</v>
      </c>
      <c r="D603" s="158">
        <f>Calc!P603*1000</f>
        <v>3.1983738414552905</v>
      </c>
      <c r="E603" s="158">
        <f>Calc!X603</f>
        <v>0.88831015715164585</v>
      </c>
      <c r="F603" s="158">
        <f>Calc!Y603</f>
        <v>7.1802394379819265E-3</v>
      </c>
      <c r="G603" s="158">
        <f>Calc!AN603</f>
        <v>1.0031231395740643</v>
      </c>
      <c r="H603" s="158">
        <f>Calc!AO603</f>
        <v>3.0786002568172683E-3</v>
      </c>
      <c r="I603" s="159">
        <f>Calc!AH603</f>
        <v>47319.199351887204</v>
      </c>
      <c r="J603" s="159">
        <f>Calc!AI603</f>
        <v>408.97550514410739</v>
      </c>
      <c r="K603" s="160">
        <f>Calc!AJ603</f>
        <v>-3.7967954334905407</v>
      </c>
      <c r="L603" s="160">
        <f>Calc!AK603</f>
        <v>2.6866002273944218</v>
      </c>
      <c r="M603" s="158" t="str">
        <f>Calc!AP603</f>
        <v>Out of range</v>
      </c>
      <c r="N603" s="158" t="e">
        <f>Calc!AQ603</f>
        <v>#VALUE!</v>
      </c>
      <c r="O603" s="158" t="str">
        <f>Calc!AW603</f>
        <v>Out of range</v>
      </c>
      <c r="P603" s="158">
        <f>Calc!AX603</f>
        <v>91.527949642300001</v>
      </c>
      <c r="Q603" s="160" t="e">
        <f>Calc!BB603</f>
        <v>#VALUE!</v>
      </c>
      <c r="R603" s="160" t="e">
        <f>Calc!BC603</f>
        <v>#VALUE!</v>
      </c>
      <c r="S603" s="157">
        <f>Input!E603</f>
        <v>0</v>
      </c>
      <c r="T603" s="158"/>
      <c r="U603" s="158"/>
      <c r="V603" s="158"/>
      <c r="W603" s="158"/>
      <c r="X603" s="160"/>
      <c r="Y603" s="160"/>
    </row>
    <row r="604" spans="1:25" x14ac:dyDescent="0.2">
      <c r="A604" s="1">
        <f>Input!A604</f>
        <v>8859</v>
      </c>
      <c r="B604" s="1" t="str">
        <f>Input!B604</f>
        <v>GH-17-06A</v>
      </c>
      <c r="C604" s="99">
        <f>Calc!O604*1000</f>
        <v>248.84214781891174</v>
      </c>
      <c r="D604" s="99">
        <f>Calc!P604*1000</f>
        <v>1.8203724326485766E-2</v>
      </c>
      <c r="E604" s="99">
        <f>Calc!X604</f>
        <v>2.1695080785789913</v>
      </c>
      <c r="F604" s="99">
        <f>Calc!Y604</f>
        <v>3.1389609828793396E-3</v>
      </c>
      <c r="G604" s="99">
        <f>Calc!AN604</f>
        <v>1.0218218915355555</v>
      </c>
      <c r="H604" s="5">
        <f>Calc!AO604</f>
        <v>2.1164958833251239E-3</v>
      </c>
      <c r="I604" s="8">
        <f>Calc!AH604</f>
        <v>359.2476312438622</v>
      </c>
      <c r="J604" s="8">
        <f>Calc!AI604</f>
        <v>0.90729073573847807</v>
      </c>
      <c r="K604" s="77">
        <f>Calc!AJ604</f>
        <v>27.930789050319092</v>
      </c>
      <c r="L604" s="77">
        <f>Calc!AK604</f>
        <v>2.0690235529044978</v>
      </c>
      <c r="M604" s="99">
        <f>Calc!AP604</f>
        <v>449.94330000000002</v>
      </c>
      <c r="N604" s="99">
        <f>Calc!AQ604</f>
        <v>22.930900000000001</v>
      </c>
      <c r="O604" s="99">
        <f>Calc!AW604</f>
        <v>449.73050000000001</v>
      </c>
      <c r="P604" s="99">
        <f>Calc!AX604</f>
        <v>23.438426472100002</v>
      </c>
      <c r="Q604" s="77">
        <f>Calc!BB604</f>
        <v>99.564227925546305</v>
      </c>
      <c r="R604" s="77">
        <f>Calc!BC604</f>
        <v>9.8943218418590231</v>
      </c>
      <c r="S604" s="1">
        <f>Input!E604</f>
        <v>0</v>
      </c>
      <c r="T604" s="99"/>
      <c r="U604" s="99"/>
      <c r="V604" s="99"/>
      <c r="W604" s="99"/>
      <c r="X604" s="77"/>
      <c r="Y604" s="77"/>
    </row>
    <row r="605" spans="1:25" s="157" customFormat="1" x14ac:dyDescent="0.2">
      <c r="A605" s="157">
        <f>Input!A605</f>
        <v>8717</v>
      </c>
      <c r="B605" s="157" t="str">
        <f>Input!B605</f>
        <v>Hu1-13</v>
      </c>
      <c r="C605" s="158">
        <f>Calc!O605*1000</f>
        <v>13713.426234163491</v>
      </c>
      <c r="D605" s="158">
        <f>Calc!P605*1000</f>
        <v>3.1983738414552905</v>
      </c>
      <c r="E605" s="158">
        <f>Calc!X605</f>
        <v>0.88831015715164585</v>
      </c>
      <c r="F605" s="158">
        <f>Calc!Y605</f>
        <v>7.1802394379819265E-3</v>
      </c>
      <c r="G605" s="158">
        <f>Calc!AN605</f>
        <v>1.0031231395740643</v>
      </c>
      <c r="H605" s="158">
        <f>Calc!AO605</f>
        <v>3.0786002568172683E-3</v>
      </c>
      <c r="I605" s="159">
        <f>Calc!AH605</f>
        <v>47319.199351887204</v>
      </c>
      <c r="J605" s="159">
        <f>Calc!AI605</f>
        <v>408.97550514410739</v>
      </c>
      <c r="K605" s="160">
        <f>Calc!AJ605</f>
        <v>-3.7967954334905407</v>
      </c>
      <c r="L605" s="160">
        <f>Calc!AK605</f>
        <v>2.6866002273944218</v>
      </c>
      <c r="M605" s="158" t="str">
        <f>Calc!AP605</f>
        <v>Out of range</v>
      </c>
      <c r="N605" s="158" t="e">
        <f>Calc!AQ605</f>
        <v>#VALUE!</v>
      </c>
      <c r="O605" s="158" t="str">
        <f>Calc!AW605</f>
        <v>Out of range</v>
      </c>
      <c r="P605" s="158">
        <f>Calc!AX605</f>
        <v>44.806637766599998</v>
      </c>
      <c r="Q605" s="160" t="e">
        <f>Calc!BB605</f>
        <v>#VALUE!</v>
      </c>
      <c r="R605" s="160" t="e">
        <f>Calc!BC605</f>
        <v>#VALUE!</v>
      </c>
      <c r="S605" s="157">
        <f>Input!E605</f>
        <v>0</v>
      </c>
      <c r="T605" s="158"/>
      <c r="U605" s="158"/>
      <c r="V605" s="158"/>
      <c r="W605" s="158"/>
      <c r="X605" s="160"/>
      <c r="Y605" s="160"/>
    </row>
    <row r="606" spans="1:25" x14ac:dyDescent="0.2">
      <c r="A606" s="1">
        <f>Input!A606</f>
        <v>8858</v>
      </c>
      <c r="B606" s="1" t="str">
        <f>Input!B606</f>
        <v>Zoo-Arag 1b</v>
      </c>
      <c r="C606" s="99">
        <f>Calc!O606*1000</f>
        <v>254.37400809912404</v>
      </c>
      <c r="D606" s="99">
        <f>Calc!P606*1000</f>
        <v>2.3276090596995098E-2</v>
      </c>
      <c r="E606" s="99">
        <f>Calc!X606</f>
        <v>9.2688311840957098</v>
      </c>
      <c r="F606" s="99">
        <f>Calc!Y606</f>
        <v>1.5437542711309258E-2</v>
      </c>
      <c r="G606" s="99">
        <f>Calc!AN606</f>
        <v>1.0158490576602353</v>
      </c>
      <c r="H606" s="5">
        <f>Calc!AO606</f>
        <v>2.381163832152409E-3</v>
      </c>
      <c r="I606" s="8">
        <f>Calc!AH606</f>
        <v>85.418888726039938</v>
      </c>
      <c r="J606" s="8">
        <f>Calc!AI606</f>
        <v>0.24549611100860128</v>
      </c>
      <c r="K606" s="77">
        <f>Calc!AJ606</f>
        <v>10.897738591858941</v>
      </c>
      <c r="L606" s="77">
        <f>Calc!AK606</f>
        <v>2.7007921940432551</v>
      </c>
      <c r="M606" s="99" t="str">
        <f>Calc!AP606</f>
        <v>Out of range</v>
      </c>
      <c r="N606" s="99" t="e">
        <f>Calc!AQ606</f>
        <v>#VALUE!</v>
      </c>
      <c r="O606" s="99" t="str">
        <f>Calc!AW606</f>
        <v>Out of range</v>
      </c>
      <c r="P606" s="99">
        <f>Calc!AX606</f>
        <v>348.66470776689999</v>
      </c>
      <c r="Q606" s="77" t="e">
        <f>Calc!BB606</f>
        <v>#VALUE!</v>
      </c>
      <c r="R606" s="77" t="e">
        <f>Calc!BC606</f>
        <v>#VALUE!</v>
      </c>
      <c r="S606" s="1">
        <f>Input!E606</f>
        <v>0</v>
      </c>
      <c r="T606" s="99"/>
      <c r="U606" s="99"/>
      <c r="V606" s="99"/>
      <c r="W606" s="99"/>
      <c r="X606" s="77"/>
      <c r="Y606" s="77"/>
    </row>
    <row r="607" spans="1:25" s="157" customFormat="1" x14ac:dyDescent="0.2">
      <c r="A607" s="157">
        <f>Input!A607</f>
        <v>8717</v>
      </c>
      <c r="B607" s="157" t="str">
        <f>Input!B607</f>
        <v>Hu1-13</v>
      </c>
      <c r="C607" s="158">
        <f>Calc!O607*1000</f>
        <v>13714.644857563075</v>
      </c>
      <c r="D607" s="158">
        <f>Calc!P607*1000</f>
        <v>2.6711780128184892</v>
      </c>
      <c r="E607" s="158">
        <f>Calc!X607</f>
        <v>0.8800554018258463</v>
      </c>
      <c r="F607" s="158">
        <f>Calc!Y607</f>
        <v>5.9740504121026002E-3</v>
      </c>
      <c r="G607" s="158">
        <f>Calc!AN607</f>
        <v>1.0022961021341754</v>
      </c>
      <c r="H607" s="158">
        <f>Calc!AO607</f>
        <v>2.8869159238575307E-3</v>
      </c>
      <c r="I607" s="159">
        <f>Calc!AH607</f>
        <v>47727.90665799009</v>
      </c>
      <c r="J607" s="159">
        <f>Calc!AI607</f>
        <v>351.82546895245298</v>
      </c>
      <c r="K607" s="160">
        <f>Calc!AJ607</f>
        <v>8.7772521678353144E-2</v>
      </c>
      <c r="L607" s="160">
        <f>Calc!AK607</f>
        <v>2.8182572624875522</v>
      </c>
      <c r="M607" s="158" t="str">
        <f>Calc!AP607</f>
        <v>Out of range</v>
      </c>
      <c r="N607" s="158" t="e">
        <f>Calc!AQ607</f>
        <v>#VALUE!</v>
      </c>
      <c r="O607" s="158" t="str">
        <f>Calc!AW607</f>
        <v>Out of range</v>
      </c>
      <c r="P607" s="158">
        <f>Calc!AX607</f>
        <v>304.67171105109998</v>
      </c>
      <c r="Q607" s="160" t="e">
        <f>Calc!BB607</f>
        <v>#VALUE!</v>
      </c>
      <c r="R607" s="160" t="e">
        <f>Calc!BC607</f>
        <v>#VALUE!</v>
      </c>
      <c r="S607" s="157">
        <f>Input!E607</f>
        <v>0</v>
      </c>
      <c r="T607" s="158"/>
      <c r="U607" s="158"/>
      <c r="V607" s="158"/>
      <c r="W607" s="158"/>
      <c r="X607" s="160"/>
      <c r="Y607" s="160"/>
    </row>
    <row r="609" spans="1:25" s="157" customFormat="1" x14ac:dyDescent="0.2">
      <c r="A609" s="157">
        <f>Input!A609</f>
        <v>8717</v>
      </c>
      <c r="B609" s="157" t="str">
        <f>Input!B609</f>
        <v>Hu1-13</v>
      </c>
      <c r="C609" s="158">
        <f>Calc!O609*1000</f>
        <v>13714.511336615449</v>
      </c>
      <c r="D609" s="158">
        <f>Calc!P609*1000</f>
        <v>0.92272191818721006</v>
      </c>
      <c r="E609" s="158">
        <f>Calc!X609</f>
        <v>0.88776807671617364</v>
      </c>
      <c r="F609" s="158">
        <f>Calc!Y609</f>
        <v>3.0935444417743668E-3</v>
      </c>
      <c r="G609" s="158">
        <f>Calc!AN609</f>
        <v>1.0035206406219446</v>
      </c>
      <c r="H609" s="158">
        <f>Calc!AO609</f>
        <v>2.3235314209382983E-3</v>
      </c>
      <c r="I609" s="159">
        <f>Calc!AH609</f>
        <v>47370.603264911988</v>
      </c>
      <c r="J609" s="159">
        <f>Calc!AI609</f>
        <v>198.16042504372825</v>
      </c>
      <c r="K609" s="160">
        <f>Calc!AJ609</f>
        <v>-0.51017722209101279</v>
      </c>
      <c r="L609" s="160">
        <f>Calc!AK609</f>
        <v>1.0884165401031172</v>
      </c>
      <c r="M609" s="158" t="str">
        <f>Calc!AP609</f>
        <v>Out of range</v>
      </c>
      <c r="N609" s="158" t="e">
        <f>Calc!AQ609</f>
        <v>#VALUE!</v>
      </c>
      <c r="O609" s="158" t="str">
        <f>Calc!AW609</f>
        <v>Out of range</v>
      </c>
      <c r="P609" s="158">
        <f>Calc!AX609</f>
        <v>174.28184368359999</v>
      </c>
      <c r="Q609" s="160" t="e">
        <f>Calc!BB609</f>
        <v>#VALUE!</v>
      </c>
      <c r="R609" s="160" t="e">
        <f>Calc!BC609</f>
        <v>#VALUE!</v>
      </c>
      <c r="S609" s="157">
        <f>Input!E609</f>
        <v>0</v>
      </c>
    </row>
    <row r="610" spans="1:25" x14ac:dyDescent="0.2">
      <c r="A610" s="1">
        <f>Input!A610</f>
        <v>8863</v>
      </c>
      <c r="B610" s="1" t="str">
        <f>Input!B610</f>
        <v>AJ6</v>
      </c>
      <c r="C610" s="99">
        <f>Calc!O610*1000</f>
        <v>821.18790531905313</v>
      </c>
      <c r="D610" s="99">
        <f>Calc!P610*1000</f>
        <v>6.3123354707853824E-2</v>
      </c>
      <c r="E610" s="99">
        <f>Calc!X610</f>
        <v>33.417541989819732</v>
      </c>
      <c r="F610" s="99">
        <f>Calc!Y610</f>
        <v>5.3290432903512944E-2</v>
      </c>
      <c r="G610" s="99">
        <f>Calc!AN610</f>
        <v>1.657816015034056</v>
      </c>
      <c r="H610" s="5">
        <f>Calc!AO610</f>
        <v>2.6843229345605651E-3</v>
      </c>
      <c r="I610" s="8">
        <f>Calc!AH610</f>
        <v>124.95011307240722</v>
      </c>
      <c r="J610" s="8">
        <f>Calc!AI610</f>
        <v>0.2838016570408704</v>
      </c>
      <c r="K610" s="77">
        <f>Calc!AJ610</f>
        <v>651.81969740664431</v>
      </c>
      <c r="L610" s="77">
        <f>Calc!AK610</f>
        <v>0.75652510016832553</v>
      </c>
      <c r="M610" s="99">
        <f>Calc!AP610</f>
        <v>254.7216</v>
      </c>
      <c r="N610" s="99">
        <f>Calc!AQ610</f>
        <v>1.3077000000000001</v>
      </c>
      <c r="O610" s="99">
        <f>Calc!AW610</f>
        <v>254.25409999999999</v>
      </c>
      <c r="P610" s="99">
        <f>Calc!AX610</f>
        <v>1.4784730985000001</v>
      </c>
      <c r="Q610" s="77">
        <f>Calc!BB610</f>
        <v>1337.2443880841101</v>
      </c>
      <c r="R610" s="77">
        <f>Calc!BC610</f>
        <v>5.799362964416078</v>
      </c>
      <c r="S610" s="1">
        <f>Input!E610</f>
        <v>0</v>
      </c>
      <c r="T610" s="99"/>
      <c r="U610" s="99"/>
      <c r="V610" s="99"/>
      <c r="W610" s="99"/>
      <c r="X610" s="77"/>
      <c r="Y610" s="77"/>
    </row>
    <row r="611" spans="1:25" s="157" customFormat="1" x14ac:dyDescent="0.2">
      <c r="A611" s="157">
        <f>Input!A611</f>
        <v>8717</v>
      </c>
      <c r="B611" s="157" t="str">
        <f>Input!B611</f>
        <v>Hu1-13</v>
      </c>
      <c r="C611" s="158">
        <f>Calc!O611*1000</f>
        <v>13713.70983370961</v>
      </c>
      <c r="D611" s="158">
        <f>Calc!P611*1000</f>
        <v>1.5108875654150724</v>
      </c>
      <c r="E611" s="158">
        <f>Calc!X611</f>
        <v>0.87985813867803286</v>
      </c>
      <c r="F611" s="158">
        <f>Calc!Y611</f>
        <v>2.4224966664430046E-3</v>
      </c>
      <c r="G611" s="158">
        <f>Calc!AN611</f>
        <v>1.0040021493196301</v>
      </c>
      <c r="H611" s="158">
        <f>Calc!AO611</f>
        <v>1.8242945537866487E-3</v>
      </c>
      <c r="I611" s="159">
        <f>Calc!AH611</f>
        <v>47816.604721537595</v>
      </c>
      <c r="J611" s="159">
        <f>Calc!AI611</f>
        <v>157.64974936934664</v>
      </c>
      <c r="K611" s="160">
        <f>Calc!AJ611</f>
        <v>-1.2506342855456154</v>
      </c>
      <c r="L611" s="160">
        <f>Calc!AK611</f>
        <v>0.96314256535544118</v>
      </c>
      <c r="M611" s="158" t="str">
        <f>Calc!AP611</f>
        <v>Out of range</v>
      </c>
      <c r="N611" s="158" t="e">
        <f>Calc!AQ611</f>
        <v>#VALUE!</v>
      </c>
      <c r="O611" s="158" t="str">
        <f>Calc!AW611</f>
        <v>Out of range</v>
      </c>
      <c r="P611" s="158">
        <f>Calc!AX611</f>
        <v>60.174752016100001</v>
      </c>
      <c r="Q611" s="160" t="e">
        <f>Calc!BB611</f>
        <v>#VALUE!</v>
      </c>
      <c r="R611" s="160" t="e">
        <f>Calc!BC611</f>
        <v>#VALUE!</v>
      </c>
      <c r="S611" s="157">
        <f>Input!E611</f>
        <v>0</v>
      </c>
      <c r="T611" s="158"/>
      <c r="U611" s="158"/>
      <c r="V611" s="158"/>
      <c r="W611" s="158"/>
      <c r="X611" s="160"/>
      <c r="Y611" s="160"/>
    </row>
    <row r="612" spans="1:25" x14ac:dyDescent="0.2">
      <c r="A612" s="1">
        <f>Input!A612</f>
        <v>8864</v>
      </c>
      <c r="B612" s="1" t="str">
        <f>Input!B612</f>
        <v>AJ9</v>
      </c>
      <c r="C612" s="99">
        <f>Calc!O612*1000</f>
        <v>2720.8356423641621</v>
      </c>
      <c r="D612" s="99">
        <f>Calc!P612*1000</f>
        <v>0.17340352464429937</v>
      </c>
      <c r="E612" s="99">
        <f>Calc!X612</f>
        <v>8.5009104163570584</v>
      </c>
      <c r="F612" s="99">
        <f>Calc!Y612</f>
        <v>1.3514112741138585E-2</v>
      </c>
      <c r="G612" s="99">
        <f>Calc!AN612</f>
        <v>9.9332623380780707E-2</v>
      </c>
      <c r="H612" s="5">
        <f>Calc!AO612</f>
        <v>2.2536533875387618E-4</v>
      </c>
      <c r="I612" s="8">
        <f>Calc!AH612</f>
        <v>97.604384295105049</v>
      </c>
      <c r="J612" s="8">
        <f>Calc!AI612</f>
        <v>0.27032352736017545</v>
      </c>
      <c r="K612" s="77">
        <f>Calc!AJ612</f>
        <v>1377.3230366962821</v>
      </c>
      <c r="L612" s="77">
        <f>Calc!AK612</f>
        <v>0.79010404304926141</v>
      </c>
      <c r="M612" s="99">
        <f>Calc!AP612</f>
        <v>4.6426999999999996</v>
      </c>
      <c r="N612" s="99">
        <f>Calc!AQ612</f>
        <v>1.18E-2</v>
      </c>
      <c r="O612" s="99">
        <f>Calc!AW612</f>
        <v>4.6078000000000001</v>
      </c>
      <c r="P612" s="99">
        <f>Calc!AX612</f>
        <v>2.1461417199999999E-2</v>
      </c>
      <c r="Q612" s="77">
        <f>Calc!BB612</f>
        <v>1395.3772543298146</v>
      </c>
      <c r="R612" s="77">
        <f>Calc!BC612</f>
        <v>0.80492316867771319</v>
      </c>
      <c r="S612" s="1">
        <f>Input!E612</f>
        <v>0</v>
      </c>
      <c r="T612" s="99"/>
      <c r="U612" s="99"/>
      <c r="V612" s="99"/>
      <c r="W612" s="99"/>
      <c r="X612" s="77"/>
      <c r="Y612" s="77"/>
    </row>
    <row r="613" spans="1:25" s="157" customFormat="1" x14ac:dyDescent="0.2">
      <c r="A613" s="157">
        <f>Input!A613</f>
        <v>8717</v>
      </c>
      <c r="B613" s="157" t="str">
        <f>Input!B613</f>
        <v>Hu1-13</v>
      </c>
      <c r="C613" s="158">
        <f>Calc!O613*1000</f>
        <v>13713.995931128502</v>
      </c>
      <c r="D613" s="158">
        <f>Calc!P613*1000</f>
        <v>1.0734778300301746</v>
      </c>
      <c r="E613" s="158">
        <f>Calc!X613</f>
        <v>0.87202033205264706</v>
      </c>
      <c r="F613" s="158">
        <f>Calc!Y613</f>
        <v>2.9449811739399208E-3</v>
      </c>
      <c r="G613" s="158">
        <f>Calc!AN613</f>
        <v>1.005408759451875</v>
      </c>
      <c r="H613" s="158">
        <f>Calc!AO613</f>
        <v>2.1422325498799311E-3</v>
      </c>
      <c r="I613" s="159">
        <f>Calc!AH613</f>
        <v>48314.986452562851</v>
      </c>
      <c r="J613" s="159">
        <f>Calc!AI613</f>
        <v>192.89254708892716</v>
      </c>
      <c r="K613" s="160">
        <f>Calc!AJ613</f>
        <v>0.48467510863781094</v>
      </c>
      <c r="L613" s="160">
        <f>Calc!AK613</f>
        <v>1.1857395548516618</v>
      </c>
      <c r="M613" s="158" t="str">
        <f>Calc!AP613</f>
        <v>Out of range</v>
      </c>
      <c r="N613" s="158" t="e">
        <f>Calc!AQ613</f>
        <v>#VALUE!</v>
      </c>
      <c r="O613" s="158" t="str">
        <f>Calc!AW613</f>
        <v>Out of range</v>
      </c>
      <c r="P613" s="158">
        <f>Calc!AX613</f>
        <v>212.53209283589999</v>
      </c>
      <c r="Q613" s="160" t="e">
        <f>Calc!BB613</f>
        <v>#VALUE!</v>
      </c>
      <c r="R613" s="160" t="e">
        <f>Calc!BC613</f>
        <v>#VALUE!</v>
      </c>
      <c r="S613" s="157">
        <f>Input!E613</f>
        <v>0</v>
      </c>
      <c r="T613" s="158"/>
      <c r="U613" s="158"/>
      <c r="V613" s="158"/>
      <c r="W613" s="158"/>
      <c r="X613" s="160"/>
      <c r="Y613" s="160"/>
    </row>
    <row r="614" spans="1:25" x14ac:dyDescent="0.2">
      <c r="A614" s="1">
        <f>Input!A614</f>
        <v>8865</v>
      </c>
      <c r="B614" s="1" t="str">
        <f>Input!B614</f>
        <v>AJ14</v>
      </c>
      <c r="C614" s="99">
        <f>Calc!O614*1000</f>
        <v>2356.7921219459731</v>
      </c>
      <c r="D614" s="99">
        <f>Calc!P614*1000</f>
        <v>0.13100049954448537</v>
      </c>
      <c r="E614" s="99">
        <f>Calc!X614</f>
        <v>0.27371625081275408</v>
      </c>
      <c r="F614" s="99">
        <f>Calc!Y614</f>
        <v>3.800190283577415E-4</v>
      </c>
      <c r="G614" s="99">
        <f>Calc!AN614</f>
        <v>1.1899552807830289</v>
      </c>
      <c r="H614" s="5">
        <f>Calc!AO614</f>
        <v>1.52900284094545E-3</v>
      </c>
      <c r="I614" s="8">
        <f>Calc!AH614</f>
        <v>31503.054954981442</v>
      </c>
      <c r="J614" s="8">
        <f>Calc!AI614</f>
        <v>59.569176934589933</v>
      </c>
      <c r="K614" s="77">
        <f>Calc!AJ614</f>
        <v>130.36565902786501</v>
      </c>
      <c r="L614" s="77">
        <f>Calc!AK614</f>
        <v>0.3338120849997217</v>
      </c>
      <c r="M614" s="99" t="str">
        <f>Calc!AP614</f>
        <v>Out of range</v>
      </c>
      <c r="N614" s="99" t="e">
        <f>Calc!AQ614</f>
        <v>#VALUE!</v>
      </c>
      <c r="O614" s="99" t="str">
        <f>Calc!AW614</f>
        <v>Out of range</v>
      </c>
      <c r="P614" s="99">
        <f>Calc!AX614</f>
        <v>291.5970057623</v>
      </c>
      <c r="Q614" s="77" t="e">
        <f>Calc!BB614</f>
        <v>#VALUE!</v>
      </c>
      <c r="R614" s="77" t="e">
        <f>Calc!BC614</f>
        <v>#VALUE!</v>
      </c>
      <c r="S614" s="1">
        <f>Input!E614</f>
        <v>0</v>
      </c>
      <c r="T614" s="99"/>
      <c r="U614" s="99"/>
      <c r="V614" s="99"/>
      <c r="W614" s="99"/>
      <c r="X614" s="77"/>
      <c r="Y614" s="77"/>
    </row>
    <row r="615" spans="1:25" s="157" customFormat="1" x14ac:dyDescent="0.2">
      <c r="A615" s="157">
        <f>Input!A615</f>
        <v>8717</v>
      </c>
      <c r="B615" s="157" t="str">
        <f>Input!B615</f>
        <v>Hu1-13</v>
      </c>
      <c r="C615" s="158">
        <f>Calc!O615*1000</f>
        <v>13714.459871921605</v>
      </c>
      <c r="D615" s="158">
        <f>Calc!P615*1000</f>
        <v>1.1518253455884411</v>
      </c>
      <c r="E615" s="158">
        <f>Calc!X615</f>
        <v>0.87574881196079013</v>
      </c>
      <c r="F615" s="158">
        <f>Calc!Y615</f>
        <v>3.2094954788856518E-3</v>
      </c>
      <c r="G615" s="158">
        <f>Calc!AN615</f>
        <v>1.0070618123334854</v>
      </c>
      <c r="H615" s="158">
        <f>Calc!AO615</f>
        <v>2.0445124708738166E-3</v>
      </c>
      <c r="I615" s="159">
        <f>Calc!AH615</f>
        <v>48190.016102919239</v>
      </c>
      <c r="J615" s="159">
        <f>Calc!AI615</f>
        <v>201.85662697189309</v>
      </c>
      <c r="K615" s="160">
        <f>Calc!AJ615</f>
        <v>1.2331391279454262</v>
      </c>
      <c r="L615" s="160">
        <f>Calc!AK615</f>
        <v>0.79393099276306545</v>
      </c>
      <c r="M615" s="158" t="str">
        <f>Calc!AP615</f>
        <v>Out of range</v>
      </c>
      <c r="N615" s="158" t="e">
        <f>Calc!AQ615</f>
        <v>#VALUE!</v>
      </c>
      <c r="O615" s="158" t="str">
        <f>Calc!AW615</f>
        <v>Out of range</v>
      </c>
      <c r="P615" s="158">
        <f>Calc!AX615</f>
        <v>78.121127680699999</v>
      </c>
      <c r="Q615" s="160" t="e">
        <f>Calc!BB615</f>
        <v>#VALUE!</v>
      </c>
      <c r="R615" s="160" t="e">
        <f>Calc!BC615</f>
        <v>#VALUE!</v>
      </c>
      <c r="S615" s="157">
        <f>Input!E615</f>
        <v>0</v>
      </c>
      <c r="T615" s="158"/>
      <c r="U615" s="158"/>
      <c r="V615" s="158"/>
      <c r="W615" s="158"/>
      <c r="X615" s="160"/>
      <c r="Y615" s="160"/>
    </row>
    <row r="616" spans="1:25" x14ac:dyDescent="0.2">
      <c r="A616" s="56"/>
      <c r="B616" s="56"/>
      <c r="C616" s="106"/>
      <c r="D616" s="106"/>
      <c r="E616" s="106"/>
      <c r="F616" s="106"/>
      <c r="G616" s="106"/>
      <c r="H616" s="70"/>
      <c r="I616" s="72"/>
      <c r="J616" s="72"/>
      <c r="K616" s="107"/>
      <c r="L616" s="107"/>
      <c r="M616" s="106"/>
      <c r="N616" s="106"/>
      <c r="O616" s="106"/>
      <c r="P616" s="106"/>
      <c r="Q616" s="107"/>
      <c r="R616" s="107"/>
      <c r="S616" s="56"/>
    </row>
    <row r="617" spans="1:25" s="157" customFormat="1" x14ac:dyDescent="0.2">
      <c r="A617" s="157">
        <f>Input!A617</f>
        <v>8717</v>
      </c>
      <c r="B617" s="157" t="str">
        <f>Input!B617</f>
        <v>Hu1-13</v>
      </c>
      <c r="C617" s="158">
        <f>Calc!O617*1000</f>
        <v>13711.198596105096</v>
      </c>
      <c r="D617" s="158">
        <f>Calc!P617*1000</f>
        <v>2.1675852989881617</v>
      </c>
      <c r="E617" s="158">
        <f>Calc!X617</f>
        <v>0.89518642399205783</v>
      </c>
      <c r="F617" s="158">
        <f>Calc!Y617</f>
        <v>6.4211469600616742E-3</v>
      </c>
      <c r="G617" s="158">
        <f>Calc!AN617</f>
        <v>1.002559017389699</v>
      </c>
      <c r="H617" s="158">
        <f>Calc!AO617</f>
        <v>2.7847897911629045E-3</v>
      </c>
      <c r="I617" s="159">
        <f>Calc!AH617</f>
        <v>46921.693021751846</v>
      </c>
      <c r="J617" s="159">
        <f>Calc!AI617</f>
        <v>360.84596382283507</v>
      </c>
      <c r="K617" s="160">
        <f>Calc!AJ617</f>
        <v>0.55186611439905775</v>
      </c>
      <c r="L617" s="160">
        <f>Calc!AK617</f>
        <v>2.9818346685797454</v>
      </c>
      <c r="M617" s="158" t="str">
        <f>Calc!AP617</f>
        <v>Out of range</v>
      </c>
      <c r="N617" s="158" t="e">
        <f>Calc!AQ617</f>
        <v>#VALUE!</v>
      </c>
      <c r="O617" s="158" t="str">
        <f>Calc!AW617</f>
        <v>Out of range</v>
      </c>
      <c r="P617" s="158">
        <f>Calc!AX617</f>
        <v>290.6788651594</v>
      </c>
      <c r="Q617" s="160" t="e">
        <f>Calc!BB617</f>
        <v>#VALUE!</v>
      </c>
      <c r="R617" s="160" t="e">
        <f>Calc!BC617</f>
        <v>#VALUE!</v>
      </c>
      <c r="S617" s="157">
        <f>Input!E617</f>
        <v>0</v>
      </c>
    </row>
    <row r="618" spans="1:25" x14ac:dyDescent="0.2">
      <c r="A618" s="1">
        <f>Input!A618</f>
        <v>8789</v>
      </c>
      <c r="B618" s="1" t="str">
        <f>Input!B618</f>
        <v>EH17-01 S Labyrinth</v>
      </c>
      <c r="C618" s="99">
        <f>Calc!O618*1000</f>
        <v>501.61007659526723</v>
      </c>
      <c r="D618" s="99">
        <f>Calc!P618*1000</f>
        <v>4.5386348924525775E-2</v>
      </c>
      <c r="E618" s="99">
        <f>Calc!X618</f>
        <v>38.699178665500042</v>
      </c>
      <c r="F618" s="99">
        <f>Calc!Y618</f>
        <v>5.8886657976621688E-2</v>
      </c>
      <c r="G618" s="99">
        <f>Calc!AN618</f>
        <v>0.79824668924638265</v>
      </c>
      <c r="H618" s="5">
        <f>Calc!AO618</f>
        <v>1.3274182656540577E-3</v>
      </c>
      <c r="I618" s="8">
        <f>Calc!AH618</f>
        <v>31.69665042795674</v>
      </c>
      <c r="J618" s="8">
        <f>Calc!AI618</f>
        <v>7.1388077507785835E-2</v>
      </c>
      <c r="K618" s="77">
        <f>Calc!AJ618</f>
        <v>305.96062343463524</v>
      </c>
      <c r="L618" s="77">
        <f>Calc!AK618</f>
        <v>2.0522899787859812</v>
      </c>
      <c r="M618" s="99">
        <f>Calc!AP618</f>
        <v>98.240899999999996</v>
      </c>
      <c r="N618" s="99">
        <f>Calc!AQ618</f>
        <v>0.39300000000000002</v>
      </c>
      <c r="O618" s="99">
        <f>Calc!AW618</f>
        <v>96.757099999999994</v>
      </c>
      <c r="P618" s="99">
        <f>Calc!AX618</f>
        <v>0.85769449009999998</v>
      </c>
      <c r="Q618" s="77">
        <f>Calc!BB618</f>
        <v>402.18854811228272</v>
      </c>
      <c r="R618" s="77">
        <f>Calc!BC618</f>
        <v>2.868521327615372</v>
      </c>
      <c r="S618" s="1">
        <f>Input!E618</f>
        <v>0</v>
      </c>
      <c r="T618" s="99"/>
      <c r="U618" s="99"/>
      <c r="V618" s="99"/>
      <c r="W618" s="99"/>
      <c r="X618" s="77"/>
      <c r="Y618" s="77"/>
    </row>
    <row r="619" spans="1:25" s="157" customFormat="1" x14ac:dyDescent="0.2">
      <c r="A619" s="157">
        <f>Input!A619</f>
        <v>8717</v>
      </c>
      <c r="B619" s="157" t="str">
        <f>Input!B619</f>
        <v>Hu1-13</v>
      </c>
      <c r="C619" s="158">
        <f>Calc!O619*1000</f>
        <v>13711.198596105096</v>
      </c>
      <c r="D619" s="158">
        <f>Calc!P619*1000</f>
        <v>2.1675852989881617</v>
      </c>
      <c r="E619" s="158">
        <f>Calc!X619</f>
        <v>0.89518642399205783</v>
      </c>
      <c r="F619" s="158">
        <f>Calc!Y619</f>
        <v>6.4211469600616742E-3</v>
      </c>
      <c r="G619" s="158">
        <f>Calc!AN619</f>
        <v>1.002559017389699</v>
      </c>
      <c r="H619" s="158">
        <f>Calc!AO619</f>
        <v>2.7847897911629045E-3</v>
      </c>
      <c r="I619" s="159">
        <f>Calc!AH619</f>
        <v>46921.693021751846</v>
      </c>
      <c r="J619" s="159">
        <f>Calc!AI619</f>
        <v>360.84596382283507</v>
      </c>
      <c r="K619" s="160">
        <f>Calc!AJ619</f>
        <v>0.55186611439905775</v>
      </c>
      <c r="L619" s="160">
        <f>Calc!AK619</f>
        <v>2.9818346685797454</v>
      </c>
      <c r="M619" s="158" t="str">
        <f>Calc!AP619</f>
        <v>Out of range</v>
      </c>
      <c r="N619" s="158" t="e">
        <f>Calc!AQ619</f>
        <v>#VALUE!</v>
      </c>
      <c r="O619" s="158" t="str">
        <f>Calc!AW619</f>
        <v>Out of range</v>
      </c>
      <c r="P619" s="158">
        <f>Calc!AX619</f>
        <v>327.3825741503</v>
      </c>
      <c r="Q619" s="160" t="e">
        <f>Calc!BB619</f>
        <v>#VALUE!</v>
      </c>
      <c r="R619" s="160" t="e">
        <f>Calc!BC619</f>
        <v>#VALUE!</v>
      </c>
      <c r="S619" s="157">
        <f>Input!E619</f>
        <v>0</v>
      </c>
      <c r="T619" s="158"/>
      <c r="U619" s="158"/>
      <c r="V619" s="158"/>
      <c r="W619" s="158"/>
      <c r="X619" s="160"/>
      <c r="Y619" s="160"/>
    </row>
    <row r="620" spans="1:25" x14ac:dyDescent="0.2">
      <c r="A620" s="1">
        <f>Input!A620</f>
        <v>8790</v>
      </c>
      <c r="B620" s="1" t="str">
        <f>Input!B620</f>
        <v>EH17-02 S Labyrinth</v>
      </c>
      <c r="C620" s="99">
        <f>Calc!O620*1000</f>
        <v>450.57379091845428</v>
      </c>
      <c r="D620" s="99">
        <f>Calc!P620*1000</f>
        <v>4.7044843436281812E-2</v>
      </c>
      <c r="E620" s="99">
        <f>Calc!X620</f>
        <v>751.1214095307364</v>
      </c>
      <c r="F620" s="99">
        <f>Calc!Y620</f>
        <v>1.2633381414937424</v>
      </c>
      <c r="G620" s="99">
        <f>Calc!AN620</f>
        <v>0.98702104492691944</v>
      </c>
      <c r="H620" s="5">
        <f>Calc!AO620</f>
        <v>2.4402571040343349E-3</v>
      </c>
      <c r="I620" s="8">
        <f>Calc!AH620</f>
        <v>1.8175371147636139</v>
      </c>
      <c r="J620" s="8">
        <f>Calc!AI620</f>
        <v>5.4315173030798506E-3</v>
      </c>
      <c r="K620" s="77">
        <f>Calc!AJ620</f>
        <v>427.48444278788497</v>
      </c>
      <c r="L620" s="77">
        <f>Calc!AK620</f>
        <v>3.4281932355967313</v>
      </c>
      <c r="M620" s="99">
        <f>Calc!AP620</f>
        <v>118.2047</v>
      </c>
      <c r="N620" s="99">
        <f>Calc!AQ620</f>
        <v>0.71130000000000004</v>
      </c>
      <c r="O620" s="99">
        <f>Calc!AW620</f>
        <v>85.201999999999998</v>
      </c>
      <c r="P620" s="99">
        <f>Calc!AX620</f>
        <v>20.7877228515</v>
      </c>
      <c r="Q620" s="77">
        <f>Calc!BB620</f>
        <v>543.87764766301245</v>
      </c>
      <c r="R620" s="77">
        <f>Calc!BC620</f>
        <v>32.25038198770298</v>
      </c>
      <c r="S620" s="1">
        <f>Input!E620</f>
        <v>0</v>
      </c>
      <c r="T620" s="99"/>
      <c r="U620" s="99"/>
      <c r="V620" s="99"/>
      <c r="W620" s="99"/>
      <c r="X620" s="77"/>
      <c r="Y620" s="77"/>
    </row>
    <row r="621" spans="1:25" s="157" customFormat="1" x14ac:dyDescent="0.2">
      <c r="A621" s="157">
        <f>Input!A621</f>
        <v>8717</v>
      </c>
      <c r="B621" s="157" t="str">
        <f>Input!B621</f>
        <v>Hu1-13</v>
      </c>
      <c r="C621" s="158">
        <f>Calc!O621*1000</f>
        <v>13716.886261651483</v>
      </c>
      <c r="D621" s="158">
        <f>Calc!P621*1000</f>
        <v>2.6042475226012245</v>
      </c>
      <c r="E621" s="158">
        <f>Calc!X621</f>
        <v>0.7478732055723275</v>
      </c>
      <c r="F621" s="158">
        <f>Calc!Y621</f>
        <v>9.7757953983021485E-3</v>
      </c>
      <c r="G621" s="158">
        <f>Calc!AN621</f>
        <v>1.0066693163783371</v>
      </c>
      <c r="H621" s="158">
        <f>Calc!AO621</f>
        <v>2.883804770995319E-3</v>
      </c>
      <c r="I621" s="159">
        <f>Calc!AH621</f>
        <v>56417.805254012797</v>
      </c>
      <c r="J621" s="159">
        <f>Calc!AI621</f>
        <v>754.88951848085276</v>
      </c>
      <c r="K621" s="160">
        <f>Calc!AJ621</f>
        <v>2.5635499915255267</v>
      </c>
      <c r="L621" s="160">
        <f>Calc!AK621</f>
        <v>3.8187290496221902</v>
      </c>
      <c r="M621" s="158" t="str">
        <f>Calc!AP621</f>
        <v>Out of range</v>
      </c>
      <c r="N621" s="158" t="e">
        <f>Calc!AQ621</f>
        <v>#VALUE!</v>
      </c>
      <c r="O621" s="158" t="str">
        <f>Calc!AW621</f>
        <v>Out of range</v>
      </c>
      <c r="P621" s="158">
        <f>Calc!AX621</f>
        <v>271.3495366537</v>
      </c>
      <c r="Q621" s="160" t="e">
        <f>Calc!BB621</f>
        <v>#VALUE!</v>
      </c>
      <c r="R621" s="160" t="e">
        <f>Calc!BC621</f>
        <v>#VALUE!</v>
      </c>
      <c r="S621" s="157">
        <f>Input!E621</f>
        <v>0</v>
      </c>
      <c r="T621" s="158"/>
      <c r="U621" s="158"/>
      <c r="V621" s="158"/>
      <c r="W621" s="158"/>
      <c r="X621" s="160"/>
      <c r="Y621" s="160"/>
    </row>
    <row r="622" spans="1:25" x14ac:dyDescent="0.2">
      <c r="A622" s="1">
        <f>Input!A622</f>
        <v>8792</v>
      </c>
      <c r="B622" s="1" t="str">
        <f>Input!B622</f>
        <v>EH17-04 S Labyrinth</v>
      </c>
      <c r="C622" s="99">
        <f>Calc!O622*1000</f>
        <v>431.0170279982791</v>
      </c>
      <c r="D622" s="99">
        <f>Calc!P622*1000</f>
        <v>4.3607410770737411E-2</v>
      </c>
      <c r="E622" s="99">
        <f>Calc!X622</f>
        <v>397.61053270356678</v>
      </c>
      <c r="F622" s="99">
        <f>Calc!Y622</f>
        <v>0.783405339247217</v>
      </c>
      <c r="G622" s="99">
        <f>Calc!AN622</f>
        <v>0.86044556511903458</v>
      </c>
      <c r="H622" s="5">
        <f>Calc!AO622</f>
        <v>2.0967598462023982E-3</v>
      </c>
      <c r="I622" s="8">
        <f>Calc!AH622</f>
        <v>2.8691190680674596</v>
      </c>
      <c r="J622" s="8">
        <f>Calc!AI622</f>
        <v>8.9863089058224432E-3</v>
      </c>
      <c r="K622" s="77">
        <f>Calc!AJ622</f>
        <v>298.41582687150361</v>
      </c>
      <c r="L622" s="77">
        <f>Calc!AK622</f>
        <v>2.5071059341337438</v>
      </c>
      <c r="M622" s="99">
        <f>Calc!AP622</f>
        <v>111.9507</v>
      </c>
      <c r="N622" s="99">
        <f>Calc!AQ622</f>
        <v>0.59799999999999998</v>
      </c>
      <c r="O622" s="99">
        <f>Calc!AW622</f>
        <v>92.659300000000002</v>
      </c>
      <c r="P622" s="99">
        <f>Calc!AX622</f>
        <v>9.8507020668000003</v>
      </c>
      <c r="Q622" s="77">
        <f>Calc!BB622</f>
        <v>387.75390992400037</v>
      </c>
      <c r="R622" s="77">
        <f>Calc!BC622</f>
        <v>11.276285839014793</v>
      </c>
      <c r="S622" s="1">
        <f>Input!E622</f>
        <v>0</v>
      </c>
      <c r="T622" s="99"/>
      <c r="U622" s="99"/>
      <c r="V622" s="99"/>
      <c r="W622" s="99"/>
      <c r="X622" s="77"/>
      <c r="Y622" s="77"/>
    </row>
    <row r="623" spans="1:25" s="157" customFormat="1" x14ac:dyDescent="0.2">
      <c r="A623" s="157">
        <f>Input!A623</f>
        <v>8717</v>
      </c>
      <c r="B623" s="157" t="str">
        <f>Input!B623</f>
        <v>Hu1-13</v>
      </c>
      <c r="C623" s="158">
        <f>Calc!O623*1000</f>
        <v>13716.886261651483</v>
      </c>
      <c r="D623" s="158">
        <f>Calc!P623*1000</f>
        <v>2.6042475226012245</v>
      </c>
      <c r="E623" s="158">
        <f>Calc!X623</f>
        <v>0.7478732055723275</v>
      </c>
      <c r="F623" s="158">
        <f>Calc!Y623</f>
        <v>9.7757953983021485E-3</v>
      </c>
      <c r="G623" s="158">
        <f>Calc!AN623</f>
        <v>1.0066693163783371</v>
      </c>
      <c r="H623" s="158">
        <f>Calc!AO623</f>
        <v>2.883804770995319E-3</v>
      </c>
      <c r="I623" s="159">
        <f>Calc!AH623</f>
        <v>56417.805254012797</v>
      </c>
      <c r="J623" s="159">
        <f>Calc!AI623</f>
        <v>754.88951848085276</v>
      </c>
      <c r="K623" s="160">
        <f>Calc!AJ623</f>
        <v>2.5635499915255267</v>
      </c>
      <c r="L623" s="160">
        <f>Calc!AK623</f>
        <v>3.8187290496221902</v>
      </c>
      <c r="M623" s="158" t="str">
        <f>Calc!AP623</f>
        <v>Out of range</v>
      </c>
      <c r="N623" s="158" t="e">
        <f>Calc!AQ623</f>
        <v>#VALUE!</v>
      </c>
      <c r="O623" s="158" t="str">
        <f>Calc!AW623</f>
        <v>Out of range</v>
      </c>
      <c r="P623" s="158">
        <f>Calc!AX623</f>
        <v>277.21674161620001</v>
      </c>
      <c r="Q623" s="160" t="e">
        <f>Calc!BB623</f>
        <v>#VALUE!</v>
      </c>
      <c r="R623" s="160" t="e">
        <f>Calc!BC623</f>
        <v>#VALUE!</v>
      </c>
      <c r="S623" s="157">
        <f>Input!E623</f>
        <v>0</v>
      </c>
      <c r="T623" s="158"/>
      <c r="U623" s="158"/>
      <c r="V623" s="158"/>
      <c r="W623" s="158"/>
      <c r="X623" s="160"/>
      <c r="Y623" s="160"/>
    </row>
    <row r="624" spans="1:25" x14ac:dyDescent="0.2">
      <c r="A624" s="1">
        <f>Input!A624</f>
        <v>8795</v>
      </c>
      <c r="B624" s="1" t="str">
        <f>Input!B624</f>
        <v>EH17-07-s Dreikönig</v>
      </c>
      <c r="C624" s="99">
        <f>Calc!O624*1000</f>
        <v>198.23302916634631</v>
      </c>
      <c r="D624" s="99">
        <f>Calc!P624*1000</f>
        <v>1.7475160969202333E-2</v>
      </c>
      <c r="E624" s="99">
        <f>Calc!X624</f>
        <v>39.042218266874528</v>
      </c>
      <c r="F624" s="99">
        <f>Calc!Y624</f>
        <v>6.9980130396321547E-2</v>
      </c>
      <c r="G624" s="99">
        <f>Calc!AN624</f>
        <v>0.25686264693401917</v>
      </c>
      <c r="H624" s="5">
        <f>Calc!AO624</f>
        <v>9.9986838954069864E-4</v>
      </c>
      <c r="I624" s="8">
        <f>Calc!AH624</f>
        <v>4.0183712505087286</v>
      </c>
      <c r="J624" s="8">
        <f>Calc!AI624</f>
        <v>1.7216968060238071E-2</v>
      </c>
      <c r="K624" s="77">
        <f>Calc!AJ624</f>
        <v>994.32062351311038</v>
      </c>
      <c r="L624" s="77">
        <f>Calc!AK624</f>
        <v>3.0789860915742877</v>
      </c>
      <c r="M624" s="99">
        <f>Calc!AP624</f>
        <v>14.8902</v>
      </c>
      <c r="N624" s="99">
        <f>Calc!AQ624</f>
        <v>6.6600000000000006E-2</v>
      </c>
      <c r="O624" s="99">
        <f>Calc!AW624</f>
        <v>12.262600000000001</v>
      </c>
      <c r="P624" s="99">
        <f>Calc!AX624</f>
        <v>1.3428277877999999</v>
      </c>
      <c r="Q624" s="77">
        <f>Calc!BB624</f>
        <v>1029.3857044851595</v>
      </c>
      <c r="R624" s="77">
        <f>Calc!BC624</f>
        <v>5.0421582480197511</v>
      </c>
      <c r="S624" s="1">
        <f>Input!E624</f>
        <v>0</v>
      </c>
      <c r="T624" s="99"/>
      <c r="U624" s="99"/>
      <c r="V624" s="99"/>
      <c r="W624" s="99"/>
      <c r="X624" s="77"/>
      <c r="Y624" s="77"/>
    </row>
    <row r="625" spans="1:25" s="157" customFormat="1" x14ac:dyDescent="0.2">
      <c r="A625" s="157">
        <f>Input!A625</f>
        <v>8717</v>
      </c>
      <c r="B625" s="157" t="str">
        <f>Input!B625</f>
        <v>Hu1-13</v>
      </c>
      <c r="C625" s="158">
        <f>Calc!O625*1000</f>
        <v>13712.810577250431</v>
      </c>
      <c r="D625" s="158">
        <f>Calc!P625*1000</f>
        <v>2.4396096251163595</v>
      </c>
      <c r="E625" s="158">
        <f>Calc!X625</f>
        <v>0.92425097439256232</v>
      </c>
      <c r="F625" s="158">
        <f>Calc!Y625</f>
        <v>7.6762872219695135E-3</v>
      </c>
      <c r="G625" s="158">
        <f>Calc!AN625</f>
        <v>1.0100050378338221</v>
      </c>
      <c r="H625" s="158">
        <f>Calc!AO625</f>
        <v>3.3264242601888537E-3</v>
      </c>
      <c r="I625" s="159">
        <f>Calc!AH625</f>
        <v>45789.077297898737</v>
      </c>
      <c r="J625" s="159">
        <f>Calc!AI625</f>
        <v>409.0254466719212</v>
      </c>
      <c r="K625" s="160">
        <f>Calc!AJ625</f>
        <v>-1.3722465287592245</v>
      </c>
      <c r="L625" s="160">
        <f>Calc!AK625</f>
        <v>2.7868266842154323</v>
      </c>
      <c r="M625" s="158" t="str">
        <f>Calc!AP625</f>
        <v>Out of range</v>
      </c>
      <c r="N625" s="158" t="e">
        <f>Calc!AQ625</f>
        <v>#VALUE!</v>
      </c>
      <c r="O625" s="158" t="str">
        <f>Calc!AW625</f>
        <v>Out of range</v>
      </c>
      <c r="P625" s="158">
        <f>Calc!AX625</f>
        <v>65.468764769200007</v>
      </c>
      <c r="Q625" s="160" t="e">
        <f>Calc!BB625</f>
        <v>#VALUE!</v>
      </c>
      <c r="R625" s="160" t="e">
        <f>Calc!BC625</f>
        <v>#VALUE!</v>
      </c>
      <c r="S625" s="157">
        <f>Input!E625</f>
        <v>0</v>
      </c>
      <c r="T625" s="158"/>
      <c r="U625" s="158"/>
      <c r="V625" s="158"/>
      <c r="W625" s="158"/>
      <c r="X625" s="160"/>
      <c r="Y625" s="160"/>
    </row>
    <row r="627" spans="1:25" s="157" customFormat="1" x14ac:dyDescent="0.2">
      <c r="A627" s="157">
        <f>Input!A627</f>
        <v>8717</v>
      </c>
      <c r="B627" s="157" t="str">
        <f>Input!B627</f>
        <v>Hu1-13</v>
      </c>
      <c r="C627" s="158">
        <f>Calc!O627*1000</f>
        <v>13713.287167808241</v>
      </c>
      <c r="D627" s="158">
        <f>Calc!P627*1000</f>
        <v>1.7480591299833073</v>
      </c>
      <c r="E627" s="158">
        <f>Calc!X627</f>
        <v>0.90600782742677288</v>
      </c>
      <c r="F627" s="158">
        <f>Calc!Y627</f>
        <v>3.152195311951299E-3</v>
      </c>
      <c r="G627" s="158">
        <f>Calc!AN627</f>
        <v>1.0030078722058995</v>
      </c>
      <c r="H627" s="158">
        <f>Calc!AO627</f>
        <v>2.5893556293106151E-3</v>
      </c>
      <c r="I627" s="159">
        <f>Calc!AH627</f>
        <v>46389.079484497161</v>
      </c>
      <c r="J627" s="159">
        <f>Calc!AI627</f>
        <v>200.88824025303035</v>
      </c>
      <c r="K627" s="160">
        <f>Calc!AJ627</f>
        <v>-0.14902902373203908</v>
      </c>
      <c r="L627" s="160">
        <f>Calc!AK627</f>
        <v>1.1924843497662843</v>
      </c>
      <c r="M627" s="158" t="str">
        <f>Calc!AP627</f>
        <v>Out of range</v>
      </c>
      <c r="N627" s="158" t="e">
        <f>Calc!AQ627</f>
        <v>#VALUE!</v>
      </c>
      <c r="O627" s="158" t="str">
        <f>Calc!AW627</f>
        <v>Out of range</v>
      </c>
      <c r="P627" s="158">
        <f>Calc!AX627</f>
        <v>217.37787278490001</v>
      </c>
      <c r="Q627" s="160" t="e">
        <f>Calc!BB627</f>
        <v>#VALUE!</v>
      </c>
      <c r="R627" s="160" t="e">
        <f>Calc!BC627</f>
        <v>#VALUE!</v>
      </c>
      <c r="S627" s="157">
        <f>Input!E627</f>
        <v>0</v>
      </c>
    </row>
    <row r="628" spans="1:25" x14ac:dyDescent="0.2">
      <c r="A628" s="1">
        <f>Input!A628</f>
        <v>8871</v>
      </c>
      <c r="B628" s="1" t="str">
        <f>Input!B628</f>
        <v>RSC-pecarijaw</v>
      </c>
      <c r="C628" s="99">
        <f>Calc!O628*1000</f>
        <v>874.81558866458192</v>
      </c>
      <c r="D628" s="99">
        <f>Calc!P628*1000</f>
        <v>0.12556352347559097</v>
      </c>
      <c r="E628" s="99">
        <f>Calc!X628</f>
        <v>3.0128223587426239</v>
      </c>
      <c r="F628" s="99">
        <f>Calc!Y628</f>
        <v>9.4885632265719628E-3</v>
      </c>
      <c r="G628" s="99">
        <f>Calc!AN628</f>
        <v>3.3131550992545745E-3</v>
      </c>
      <c r="H628" s="5">
        <f>Calc!AO628</f>
        <v>2.376285769070964E-4</v>
      </c>
      <c r="I628" s="8">
        <f>Calc!AH628</f>
        <v>2.9492973448587585</v>
      </c>
      <c r="J628" s="8">
        <f>Calc!AI628</f>
        <v>0.21173511082586355</v>
      </c>
      <c r="K628" s="77">
        <f>Calc!AJ628</f>
        <v>-10.839733056850044</v>
      </c>
      <c r="L628" s="77">
        <f>Calc!AK628</f>
        <v>2.6250325839803512</v>
      </c>
      <c r="M628" s="99">
        <f>Calc!AP628</f>
        <v>0.3664</v>
      </c>
      <c r="N628" s="99">
        <f>Calc!AQ628</f>
        <v>2.7300000000000001E-2</v>
      </c>
      <c r="O628" s="99">
        <f>Calc!AW628</f>
        <v>0.27300000000000002</v>
      </c>
      <c r="P628" s="99">
        <f>Calc!AX628</f>
        <v>5.1444809799999998E-2</v>
      </c>
      <c r="Q628" s="77">
        <f>Calc!BB628</f>
        <v>-10.848100004467282</v>
      </c>
      <c r="R628" s="77">
        <f>Calc!BC628</f>
        <v>2.6270592614554498</v>
      </c>
      <c r="S628" s="1">
        <f>Input!E628</f>
        <v>0</v>
      </c>
      <c r="T628" s="99"/>
      <c r="U628" s="99"/>
      <c r="V628" s="99"/>
      <c r="W628" s="99"/>
      <c r="X628" s="77"/>
      <c r="Y628" s="77"/>
    </row>
    <row r="629" spans="1:25" s="157" customFormat="1" x14ac:dyDescent="0.2">
      <c r="A629" s="157">
        <f>Input!A629</f>
        <v>8717</v>
      </c>
      <c r="B629" s="157" t="str">
        <f>Input!B629</f>
        <v>Hu1-13</v>
      </c>
      <c r="C629" s="158">
        <f>Calc!O629*1000</f>
        <v>13712.51815828158</v>
      </c>
      <c r="D629" s="158">
        <f>Calc!P629*1000</f>
        <v>1.6981967702162091</v>
      </c>
      <c r="E629" s="158">
        <f>Calc!X629</f>
        <v>0.91982321392626654</v>
      </c>
      <c r="F629" s="158">
        <f>Calc!Y629</f>
        <v>3.339626166982692E-3</v>
      </c>
      <c r="G629" s="158">
        <f>Calc!AN629</f>
        <v>1.0035976752400657</v>
      </c>
      <c r="H629" s="158">
        <f>Calc!AO629</f>
        <v>2.3912756506584772E-3</v>
      </c>
      <c r="I629" s="159">
        <f>Calc!AH629</f>
        <v>45716.638406307429</v>
      </c>
      <c r="J629" s="159">
        <f>Calc!AI629</f>
        <v>198.45503147182498</v>
      </c>
      <c r="K629" s="160">
        <f>Calc!AJ629</f>
        <v>0.47496741617636395</v>
      </c>
      <c r="L629" s="160">
        <f>Calc!AK629</f>
        <v>1.5965889936942359</v>
      </c>
      <c r="M629" s="158" t="str">
        <f>Calc!AP629</f>
        <v>Out of range</v>
      </c>
      <c r="N629" s="158" t="e">
        <f>Calc!AQ629</f>
        <v>#VALUE!</v>
      </c>
      <c r="O629" s="158" t="str">
        <f>Calc!AW629</f>
        <v>Out of range</v>
      </c>
      <c r="P629" s="158">
        <f>Calc!AX629</f>
        <v>291.73119135539997</v>
      </c>
      <c r="Q629" s="160" t="e">
        <f>Calc!BB629</f>
        <v>#VALUE!</v>
      </c>
      <c r="R629" s="160" t="e">
        <f>Calc!BC629</f>
        <v>#VALUE!</v>
      </c>
      <c r="S629" s="157">
        <f>Input!E629</f>
        <v>0</v>
      </c>
      <c r="T629" s="158"/>
      <c r="U629" s="158"/>
      <c r="V629" s="158"/>
      <c r="W629" s="158"/>
      <c r="X629" s="160"/>
      <c r="Y629" s="160"/>
    </row>
    <row r="630" spans="1:25" x14ac:dyDescent="0.2">
      <c r="A630" s="1">
        <f>Input!A630</f>
        <v>8866</v>
      </c>
      <c r="B630" s="1" t="str">
        <f>Input!B630</f>
        <v>Chanhol3-S1</v>
      </c>
      <c r="C630" s="99">
        <f>Calc!O630*1000</f>
        <v>709.9304683527323</v>
      </c>
      <c r="D630" s="99">
        <f>Calc!P630*1000</f>
        <v>6.7167433694286016E-2</v>
      </c>
      <c r="E630" s="99">
        <f>Calc!X630</f>
        <v>63.063715126550733</v>
      </c>
      <c r="F630" s="99">
        <f>Calc!Y630</f>
        <v>0.11028549175915613</v>
      </c>
      <c r="G630" s="99">
        <f>Calc!AN630</f>
        <v>0.26919182539991465</v>
      </c>
      <c r="H630" s="5">
        <f>Calc!AO630</f>
        <v>1.0177952746313521E-3</v>
      </c>
      <c r="I630" s="8">
        <f>Calc!AH630</f>
        <v>9.2971348138523897</v>
      </c>
      <c r="J630" s="8">
        <f>Calc!AI630</f>
        <v>3.8719813473785468E-2</v>
      </c>
      <c r="K630" s="77">
        <f>Calc!AJ630</f>
        <v>-29.000919231677138</v>
      </c>
      <c r="L630" s="77">
        <f>Calc!AK630</f>
        <v>1.6603175503749366</v>
      </c>
      <c r="M630" s="99">
        <f>Calc!AP630</f>
        <v>35.514299999999999</v>
      </c>
      <c r="N630" s="99">
        <f>Calc!AQ630</f>
        <v>0.1905</v>
      </c>
      <c r="O630" s="99">
        <f>Calc!AW630</f>
        <v>33.026800000000001</v>
      </c>
      <c r="P630" s="99">
        <f>Calc!AX630</f>
        <v>1.2762621097</v>
      </c>
      <c r="Q630" s="77">
        <f>Calc!BB630</f>
        <v>-31.838338345344795</v>
      </c>
      <c r="R630" s="77">
        <f>Calc!BC630</f>
        <v>1.8263755773686758</v>
      </c>
      <c r="S630" s="1">
        <f>Input!E630</f>
        <v>0</v>
      </c>
      <c r="T630" s="99"/>
      <c r="U630" s="99"/>
      <c r="V630" s="99"/>
      <c r="W630" s="99"/>
      <c r="X630" s="77"/>
      <c r="Y630" s="77"/>
    </row>
    <row r="631" spans="1:25" s="157" customFormat="1" x14ac:dyDescent="0.2">
      <c r="A631" s="157">
        <f>Input!A631</f>
        <v>8717</v>
      </c>
      <c r="B631" s="157" t="str">
        <f>Input!B631</f>
        <v>Hu1-13</v>
      </c>
      <c r="C631" s="158">
        <f>Calc!O631*1000</f>
        <v>13710.391906177256</v>
      </c>
      <c r="D631" s="158">
        <f>Calc!P631*1000</f>
        <v>1.200128809145995</v>
      </c>
      <c r="E631" s="158">
        <f>Calc!X631</f>
        <v>0.91123228951609481</v>
      </c>
      <c r="F631" s="158">
        <f>Calc!Y631</f>
        <v>3.3326546260020063E-3</v>
      </c>
      <c r="G631" s="158">
        <f>Calc!AN631</f>
        <v>1.0044739565281853</v>
      </c>
      <c r="H631" s="158">
        <f>Calc!AO631</f>
        <v>2.291013534423477E-3</v>
      </c>
      <c r="I631" s="159">
        <f>Calc!AH631</f>
        <v>46180.7776543281</v>
      </c>
      <c r="J631" s="159">
        <f>Calc!AI631</f>
        <v>199.00813204519417</v>
      </c>
      <c r="K631" s="160">
        <f>Calc!AJ631</f>
        <v>-0.94072675141276818</v>
      </c>
      <c r="L631" s="160">
        <f>Calc!AK631</f>
        <v>1.5634895795185415</v>
      </c>
      <c r="M631" s="158" t="str">
        <f>Calc!AP631</f>
        <v>Out of range</v>
      </c>
      <c r="N631" s="158" t="e">
        <f>Calc!AQ631</f>
        <v>#VALUE!</v>
      </c>
      <c r="O631" s="158" t="str">
        <f>Calc!AW631</f>
        <v>Out of range</v>
      </c>
      <c r="P631" s="158">
        <f>Calc!AX631</f>
        <v>0</v>
      </c>
      <c r="Q631" s="160" t="e">
        <f>Calc!BB631</f>
        <v>#VALUE!</v>
      </c>
      <c r="R631" s="160" t="e">
        <f>Calc!BC631</f>
        <v>#VALUE!</v>
      </c>
      <c r="S631" s="157">
        <f>Input!E631</f>
        <v>0</v>
      </c>
      <c r="T631" s="158"/>
      <c r="U631" s="158"/>
      <c r="V631" s="158"/>
      <c r="W631" s="158"/>
      <c r="X631" s="160"/>
      <c r="Y631" s="160"/>
    </row>
    <row r="632" spans="1:25" x14ac:dyDescent="0.2">
      <c r="A632" s="1">
        <f>Input!A632</f>
        <v>8868</v>
      </c>
      <c r="B632" s="1" t="str">
        <f>Input!B632</f>
        <v>Chanhol3-S3</v>
      </c>
      <c r="C632" s="99">
        <f>Calc!O632*1000</f>
        <v>990.12104990946636</v>
      </c>
      <c r="D632" s="99">
        <f>Calc!P632*1000</f>
        <v>6.661291704825642E-2</v>
      </c>
      <c r="E632" s="99">
        <f>Calc!X632</f>
        <v>90.138723533433904</v>
      </c>
      <c r="F632" s="99">
        <f>Calc!Y632</f>
        <v>0.1472966499552619</v>
      </c>
      <c r="G632" s="99">
        <f>Calc!AN632</f>
        <v>0.25269602772696975</v>
      </c>
      <c r="H632" s="5">
        <f>Calc!AO632</f>
        <v>7.8718409266873447E-4</v>
      </c>
      <c r="I632" s="8">
        <f>Calc!AH632</f>
        <v>8.5195327827602103</v>
      </c>
      <c r="J632" s="8">
        <f>Calc!AI632</f>
        <v>2.9963940645674633E-2</v>
      </c>
      <c r="K632" s="77">
        <f>Calc!AJ632</f>
        <v>-25.355249941519165</v>
      </c>
      <c r="L632" s="77">
        <f>Calc!AK632</f>
        <v>1.042255771538303</v>
      </c>
      <c r="M632" s="99">
        <f>Calc!AP632</f>
        <v>32.817500000000003</v>
      </c>
      <c r="N632" s="99">
        <f>Calc!AQ632</f>
        <v>0.1187</v>
      </c>
      <c r="O632" s="99">
        <f>Calc!AW632</f>
        <v>30.278600000000001</v>
      </c>
      <c r="P632" s="99">
        <f>Calc!AX632</f>
        <v>1.3012313615</v>
      </c>
      <c r="Q632" s="77">
        <f>Calc!BB632</f>
        <v>-27.620609471824523</v>
      </c>
      <c r="R632" s="77">
        <f>Calc!BC632</f>
        <v>1.1399108823899005</v>
      </c>
      <c r="S632" s="1">
        <f>Input!E632</f>
        <v>0</v>
      </c>
      <c r="T632" s="99"/>
      <c r="U632" s="99"/>
      <c r="V632" s="99"/>
      <c r="W632" s="99"/>
      <c r="X632" s="77"/>
      <c r="Y632" s="77"/>
    </row>
    <row r="633" spans="1:25" s="157" customFormat="1" x14ac:dyDescent="0.2">
      <c r="A633" s="157">
        <f>Input!A633</f>
        <v>8717</v>
      </c>
      <c r="B633" s="157" t="str">
        <f>Input!B633</f>
        <v>Hu1-13</v>
      </c>
      <c r="C633" s="158">
        <f>Calc!O633*1000</f>
        <v>13710.391906177256</v>
      </c>
      <c r="D633" s="158">
        <f>Calc!P633*1000</f>
        <v>1.200128809145995</v>
      </c>
      <c r="E633" s="158">
        <f>Calc!X633</f>
        <v>0.91123228951609481</v>
      </c>
      <c r="F633" s="158">
        <f>Calc!Y633</f>
        <v>3.3326546260020063E-3</v>
      </c>
      <c r="G633" s="158">
        <f>Calc!AN633</f>
        <v>1.0044739565281853</v>
      </c>
      <c r="H633" s="158">
        <f>Calc!AO633</f>
        <v>2.291013534423477E-3</v>
      </c>
      <c r="I633" s="159">
        <f>Calc!AH633</f>
        <v>46180.7776543281</v>
      </c>
      <c r="J633" s="159">
        <f>Calc!AI633</f>
        <v>199.00813204519417</v>
      </c>
      <c r="K633" s="160">
        <f>Calc!AJ633</f>
        <v>-0.94072675141276818</v>
      </c>
      <c r="L633" s="160">
        <f>Calc!AK633</f>
        <v>1.5634895795185415</v>
      </c>
      <c r="M633" s="158" t="str">
        <f>Calc!AP633</f>
        <v>Out of range</v>
      </c>
      <c r="N633" s="158" t="e">
        <f>Calc!AQ633</f>
        <v>#VALUE!</v>
      </c>
      <c r="O633" s="158" t="str">
        <f>Calc!AW633</f>
        <v>Out of range</v>
      </c>
      <c r="P633" s="158">
        <f>Calc!AX633</f>
        <v>0</v>
      </c>
      <c r="Q633" s="160" t="e">
        <f>Calc!BB633</f>
        <v>#VALUE!</v>
      </c>
      <c r="R633" s="160" t="e">
        <f>Calc!BC633</f>
        <v>#VALUE!</v>
      </c>
      <c r="S633" s="157">
        <f>Input!E633</f>
        <v>0</v>
      </c>
      <c r="T633" s="158"/>
      <c r="U633" s="158"/>
      <c r="V633" s="158"/>
      <c r="W633" s="158"/>
      <c r="X633" s="160"/>
      <c r="Y633" s="160"/>
    </row>
    <row r="635" spans="1:25" s="157" customFormat="1" x14ac:dyDescent="0.2">
      <c r="A635" s="157">
        <f>Input!A635</f>
        <v>8717</v>
      </c>
      <c r="B635" s="157" t="str">
        <f>Input!B635</f>
        <v>Hu1-13</v>
      </c>
      <c r="C635" s="158">
        <f>Calc!O635*1000</f>
        <v>13714.39530515564</v>
      </c>
      <c r="D635" s="158">
        <f>Calc!P635*1000</f>
        <v>1.825267998236777</v>
      </c>
      <c r="E635" s="158">
        <f>Calc!X635</f>
        <v>0.95260869378676716</v>
      </c>
      <c r="F635" s="158">
        <f>Calc!Y635</f>
        <v>4.6198886592698817E-3</v>
      </c>
      <c r="G635" s="158">
        <f>Calc!AN635</f>
        <v>1.0044156375706295</v>
      </c>
      <c r="H635" s="158">
        <f>Calc!AO635</f>
        <v>2.4830225555931887E-3</v>
      </c>
      <c r="I635" s="159">
        <f>Calc!AH635</f>
        <v>44185.256512782064</v>
      </c>
      <c r="J635" s="159">
        <f>Calc!AI635</f>
        <v>240.44825264818658</v>
      </c>
      <c r="K635" s="160">
        <f>Calc!AJ635</f>
        <v>-2.3081910458589983</v>
      </c>
      <c r="L635" s="160">
        <f>Calc!AK635</f>
        <v>1.4685934756645718</v>
      </c>
      <c r="M635" s="158" t="str">
        <f>Calc!AP635</f>
        <v>Out of range</v>
      </c>
      <c r="N635" s="158" t="e">
        <f>Calc!AQ635</f>
        <v>#VALUE!</v>
      </c>
      <c r="O635" s="158" t="str">
        <f>Calc!AW635</f>
        <v>Out of range</v>
      </c>
      <c r="P635" s="158">
        <f>Calc!AX635</f>
        <v>102.17765246890001</v>
      </c>
      <c r="Q635" s="160" t="e">
        <f>Calc!BB635</f>
        <v>#VALUE!</v>
      </c>
      <c r="R635" s="160" t="e">
        <f>Calc!BC635</f>
        <v>#VALUE!</v>
      </c>
      <c r="S635" s="157">
        <f>Input!E635</f>
        <v>0</v>
      </c>
    </row>
    <row r="636" spans="1:25" x14ac:dyDescent="0.2">
      <c r="A636" s="1">
        <f>Input!A636</f>
        <v>8870</v>
      </c>
      <c r="B636" s="1" t="str">
        <f>Input!B636</f>
        <v>JPC-birdbone</v>
      </c>
      <c r="C636" s="99">
        <f>Calc!O636*1000</f>
        <v>1804.6339316608255</v>
      </c>
      <c r="D636" s="99">
        <f>Calc!P636*1000</f>
        <v>0.12675744004009892</v>
      </c>
      <c r="E636" s="99">
        <f>Calc!X636</f>
        <v>3.4720160530455115</v>
      </c>
      <c r="F636" s="99">
        <f>Calc!Y636</f>
        <v>5.5189829081252872E-3</v>
      </c>
      <c r="G636" s="99">
        <f>Calc!AN636</f>
        <v>2.6386424141303776E-3</v>
      </c>
      <c r="H636" s="5">
        <f>Calc!AO636</f>
        <v>4.9569181015628843E-5</v>
      </c>
      <c r="I636" s="8">
        <f>Calc!AH636</f>
        <v>4.2083143720960265</v>
      </c>
      <c r="J636" s="8">
        <f>Calc!AI636</f>
        <v>7.9338781511524306E-2</v>
      </c>
      <c r="K636" s="77">
        <f>Calc!AJ636</f>
        <v>-12.983133653143298</v>
      </c>
      <c r="L636" s="77">
        <f>Calc!AK636</f>
        <v>0.55010151581491062</v>
      </c>
      <c r="M636" s="99">
        <f>Calc!AP636</f>
        <v>0.2923</v>
      </c>
      <c r="N636" s="99">
        <f>Calc!AQ636</f>
        <v>6.0000000000000001E-3</v>
      </c>
      <c r="O636" s="99">
        <f>Calc!AW636</f>
        <v>0.24010000000000001</v>
      </c>
      <c r="P636" s="99">
        <f>Calc!AX636</f>
        <v>2.5590242799999999E-2</v>
      </c>
      <c r="Q636" s="77">
        <f>Calc!BB636</f>
        <v>-12.991946927903152</v>
      </c>
      <c r="R636" s="77">
        <f>Calc!BC636</f>
        <v>0.55047574042090019</v>
      </c>
      <c r="S636" s="1">
        <f>Input!E636</f>
        <v>0</v>
      </c>
      <c r="T636" s="99"/>
      <c r="U636" s="99"/>
      <c r="V636" s="99"/>
      <c r="W636" s="99"/>
      <c r="X636" s="77"/>
      <c r="Y636" s="77"/>
    </row>
    <row r="637" spans="1:25" s="157" customFormat="1" x14ac:dyDescent="0.2">
      <c r="A637" s="157">
        <f>Input!A637</f>
        <v>8717</v>
      </c>
      <c r="B637" s="157" t="str">
        <f>Input!B637</f>
        <v>Hu1-13</v>
      </c>
      <c r="C637" s="158">
        <f>Calc!O637*1000</f>
        <v>13714.537343152057</v>
      </c>
      <c r="D637" s="158">
        <f>Calc!P637*1000</f>
        <v>0.87209800163264872</v>
      </c>
      <c r="E637" s="158">
        <f>Calc!X637</f>
        <v>0.95701440360467604</v>
      </c>
      <c r="F637" s="158">
        <f>Calc!Y637</f>
        <v>2.7433820365566374E-3</v>
      </c>
      <c r="G637" s="158">
        <f>Calc!AN637</f>
        <v>1.0039761882971059</v>
      </c>
      <c r="H637" s="158">
        <f>Calc!AO637</f>
        <v>1.6292302415139696E-3</v>
      </c>
      <c r="I637" s="159">
        <f>Calc!AH637</f>
        <v>43963.057837565248</v>
      </c>
      <c r="J637" s="159">
        <f>Calc!AI637</f>
        <v>144.78995925941123</v>
      </c>
      <c r="K637" s="160">
        <f>Calc!AJ637</f>
        <v>-1.106257889193607</v>
      </c>
      <c r="L637" s="160">
        <f>Calc!AK637</f>
        <v>0.87884579933335327</v>
      </c>
      <c r="M637" s="158" t="str">
        <f>Calc!AP637</f>
        <v>Out of range</v>
      </c>
      <c r="N637" s="158" t="e">
        <f>Calc!AQ637</f>
        <v>#VALUE!</v>
      </c>
      <c r="O637" s="158" t="str">
        <f>Calc!AW637</f>
        <v>Out of range</v>
      </c>
      <c r="P637" s="158">
        <f>Calc!AX637</f>
        <v>0</v>
      </c>
      <c r="Q637" s="160" t="e">
        <f>Calc!BB637</f>
        <v>#VALUE!</v>
      </c>
      <c r="R637" s="160" t="e">
        <f>Calc!BC637</f>
        <v>#VALUE!</v>
      </c>
      <c r="S637" s="157">
        <f>Input!E637</f>
        <v>0</v>
      </c>
      <c r="T637" s="158"/>
      <c r="U637" s="158"/>
      <c r="V637" s="158"/>
      <c r="W637" s="158"/>
      <c r="X637" s="160"/>
      <c r="Y637" s="160"/>
    </row>
    <row r="638" spans="1:25" x14ac:dyDescent="0.2">
      <c r="A638" s="1">
        <f>Input!A638</f>
        <v>8867</v>
      </c>
      <c r="B638" s="1" t="str">
        <f>Input!B638</f>
        <v>Chanhol3-S2</v>
      </c>
      <c r="C638" s="99">
        <f>Calc!O638*1000</f>
        <v>2683.0019720570021</v>
      </c>
      <c r="D638" s="99">
        <f>Calc!P638*1000</f>
        <v>0.13985624455820206</v>
      </c>
      <c r="E638" s="99">
        <f>Calc!X638</f>
        <v>122.96438100910859</v>
      </c>
      <c r="F638" s="99">
        <f>Calc!Y638</f>
        <v>0.18821028633497011</v>
      </c>
      <c r="G638" s="99">
        <f>Calc!AN638</f>
        <v>0.13851301789887061</v>
      </c>
      <c r="H638" s="5">
        <f>Calc!AO638</f>
        <v>3.2000049959650628E-4</v>
      </c>
      <c r="I638" s="8">
        <f>Calc!AH638</f>
        <v>9.2748795284316845</v>
      </c>
      <c r="J638" s="8">
        <f>Calc!AI638</f>
        <v>2.5698824952715391E-2</v>
      </c>
      <c r="K638" s="77">
        <f>Calc!AJ638</f>
        <v>-29.855643744249317</v>
      </c>
      <c r="L638" s="77">
        <f>Calc!AK638</f>
        <v>0.34721868594188476</v>
      </c>
      <c r="M638" s="99">
        <f>Calc!AP638</f>
        <v>16.835699999999999</v>
      </c>
      <c r="N638" s="99">
        <f>Calc!AQ638</f>
        <v>4.0899999999999999E-2</v>
      </c>
      <c r="O638" s="99">
        <f>Calc!AW638</f>
        <v>15.5603</v>
      </c>
      <c r="P638" s="99">
        <f>Calc!AX638</f>
        <v>0.65734876170000001</v>
      </c>
      <c r="Q638" s="77">
        <f>Calc!BB638</f>
        <v>-31.197936912077495</v>
      </c>
      <c r="R638" s="77">
        <f>Calc!BC638</f>
        <v>0.36742992193759649</v>
      </c>
      <c r="S638" s="1">
        <f>Input!E638</f>
        <v>0</v>
      </c>
      <c r="T638" s="99"/>
      <c r="U638" s="99"/>
      <c r="V638" s="99"/>
      <c r="W638" s="99"/>
      <c r="X638" s="77"/>
      <c r="Y638" s="77"/>
    </row>
    <row r="639" spans="1:25" s="157" customFormat="1" x14ac:dyDescent="0.2">
      <c r="A639" s="157">
        <f>Input!A639</f>
        <v>8717</v>
      </c>
      <c r="B639" s="157" t="str">
        <f>Input!B639</f>
        <v>Hu1-13</v>
      </c>
      <c r="C639" s="158">
        <f>Calc!O639*1000</f>
        <v>13715.485677818433</v>
      </c>
      <c r="D639" s="158">
        <f>Calc!P639*1000</f>
        <v>0.9154616640666704</v>
      </c>
      <c r="E639" s="158">
        <f>Calc!X639</f>
        <v>0.95664888969739259</v>
      </c>
      <c r="F639" s="158">
        <f>Calc!Y639</f>
        <v>2.476646720771893E-3</v>
      </c>
      <c r="G639" s="158">
        <f>Calc!AN639</f>
        <v>1.0046736077078904</v>
      </c>
      <c r="H639" s="158">
        <f>Calc!AO639</f>
        <v>1.3881207845726331E-3</v>
      </c>
      <c r="I639" s="159">
        <f>Calc!AH639</f>
        <v>44013.449293655372</v>
      </c>
      <c r="J639" s="159">
        <f>Calc!AI639</f>
        <v>129.12397699840298</v>
      </c>
      <c r="K639" s="160">
        <f>Calc!AJ639</f>
        <v>-0.20766782151671048</v>
      </c>
      <c r="L639" s="160">
        <f>Calc!AK639</f>
        <v>0.97661613956253646</v>
      </c>
      <c r="M639" s="158" t="str">
        <f>Calc!AP639</f>
        <v>Out of range</v>
      </c>
      <c r="N639" s="158" t="e">
        <f>Calc!AQ639</f>
        <v>#VALUE!</v>
      </c>
      <c r="O639" s="158" t="str">
        <f>Calc!AW639</f>
        <v>Out of range</v>
      </c>
      <c r="P639" s="158">
        <f>Calc!AX639</f>
        <v>0</v>
      </c>
      <c r="Q639" s="160" t="e">
        <f>Calc!BB639</f>
        <v>#VALUE!</v>
      </c>
      <c r="R639" s="160" t="e">
        <f>Calc!BC639</f>
        <v>#VALUE!</v>
      </c>
      <c r="S639" s="157">
        <f>Input!E639</f>
        <v>0</v>
      </c>
      <c r="T639" s="158"/>
      <c r="U639" s="158"/>
      <c r="V639" s="158"/>
      <c r="W639" s="158"/>
      <c r="X639" s="160"/>
      <c r="Y639" s="160"/>
    </row>
    <row r="640" spans="1:25" x14ac:dyDescent="0.2">
      <c r="A640" s="1">
        <f>Input!A640</f>
        <v>8869</v>
      </c>
      <c r="B640" s="1" t="str">
        <f>Input!B640</f>
        <v>Chanhol3-S4</v>
      </c>
      <c r="C640" s="99">
        <f>Calc!O640*1000</f>
        <v>4176.7982324039267</v>
      </c>
      <c r="D640" s="99">
        <f>Calc!P640*1000</f>
        <v>0.28318092438194981</v>
      </c>
      <c r="E640" s="99">
        <f>Calc!X640</f>
        <v>97.308761684249006</v>
      </c>
      <c r="F640" s="99">
        <f>Calc!Y640</f>
        <v>0.15660192097082237</v>
      </c>
      <c r="G640" s="99">
        <f>Calc!AN640</f>
        <v>0.12107561401421535</v>
      </c>
      <c r="H640" s="5">
        <f>Calc!AO640</f>
        <v>2.8172506933095377E-4</v>
      </c>
      <c r="I640" s="8">
        <f>Calc!AH640</f>
        <v>15.92996401949036</v>
      </c>
      <c r="J640" s="8">
        <f>Calc!AI640</f>
        <v>4.505558308564115E-2</v>
      </c>
      <c r="K640" s="77">
        <f>Calc!AJ640</f>
        <v>-30.559942389522199</v>
      </c>
      <c r="L640" s="77">
        <f>Calc!AK640</f>
        <v>0.39578154631271506</v>
      </c>
      <c r="M640" s="99">
        <f>Calc!AP640</f>
        <v>14.5779</v>
      </c>
      <c r="N640" s="99">
        <f>Calc!AQ640</f>
        <v>3.9399999999999998E-2</v>
      </c>
      <c r="O640" s="99">
        <f>Calc!AW640</f>
        <v>13.931100000000001</v>
      </c>
      <c r="P640" s="99">
        <f>Calc!AX640</f>
        <v>0.31004128409999998</v>
      </c>
      <c r="Q640" s="77">
        <f>Calc!BB640</f>
        <v>-31.787195360190175</v>
      </c>
      <c r="R640" s="77">
        <f>Calc!BC640</f>
        <v>0.41261692491003255</v>
      </c>
      <c r="S640" s="1">
        <f>Input!E640</f>
        <v>0</v>
      </c>
      <c r="T640" s="99"/>
      <c r="U640" s="99"/>
      <c r="V640" s="99"/>
      <c r="W640" s="99"/>
      <c r="X640" s="77"/>
      <c r="Y640" s="77"/>
    </row>
    <row r="641" spans="1:25" s="157" customFormat="1" x14ac:dyDescent="0.2">
      <c r="A641" s="157">
        <f>Input!A641</f>
        <v>8717</v>
      </c>
      <c r="B641" s="157" t="str">
        <f>Input!B641</f>
        <v>Hu1-13</v>
      </c>
      <c r="C641" s="158">
        <f>Calc!O641*1000</f>
        <v>13713.272402662482</v>
      </c>
      <c r="D641" s="158">
        <f>Calc!P641*1000</f>
        <v>0.99129258301650569</v>
      </c>
      <c r="E641" s="158">
        <f>Calc!X641</f>
        <v>0.97000466163778809</v>
      </c>
      <c r="F641" s="158">
        <f>Calc!Y641</f>
        <v>2.5675969744472192E-3</v>
      </c>
      <c r="G641" s="158">
        <f>Calc!AN641</f>
        <v>1.0016212850002095</v>
      </c>
      <c r="H641" s="158">
        <f>Calc!AO641</f>
        <v>2.1135988679730809E-3</v>
      </c>
      <c r="I641" s="159">
        <f>Calc!AH641</f>
        <v>43268.577627371225</v>
      </c>
      <c r="J641" s="159">
        <f>Calc!AI641</f>
        <v>146.43843447748566</v>
      </c>
      <c r="K641" s="160">
        <f>Calc!AJ641</f>
        <v>0.53663180901142304</v>
      </c>
      <c r="L641" s="160">
        <f>Calc!AK641</f>
        <v>0.77893461274383524</v>
      </c>
      <c r="M641" s="158" t="str">
        <f>Calc!AP641</f>
        <v>Out of range</v>
      </c>
      <c r="N641" s="158" t="e">
        <f>Calc!AQ641</f>
        <v>#VALUE!</v>
      </c>
      <c r="O641" s="158" t="str">
        <f>Calc!AW641</f>
        <v>Out of range</v>
      </c>
      <c r="P641" s="158">
        <f>Calc!AX641</f>
        <v>364.71727275569998</v>
      </c>
      <c r="Q641" s="160" t="e">
        <f>Calc!BB641</f>
        <v>#VALUE!</v>
      </c>
      <c r="R641" s="160" t="e">
        <f>Calc!BC641</f>
        <v>#VALUE!</v>
      </c>
      <c r="S641" s="157">
        <f>Input!E641</f>
        <v>0</v>
      </c>
      <c r="T641" s="158"/>
      <c r="U641" s="158"/>
      <c r="V641" s="158"/>
      <c r="W641" s="158"/>
      <c r="X641" s="160"/>
      <c r="Y641" s="160"/>
    </row>
    <row r="643" spans="1:25" s="157" customFormat="1" x14ac:dyDescent="0.2">
      <c r="A643" s="157">
        <f>Input!A643</f>
        <v>8717</v>
      </c>
      <c r="B643" s="157" t="str">
        <f>Input!B643</f>
        <v>Hu1-13</v>
      </c>
      <c r="C643" s="158">
        <f>Calc!O643*1000</f>
        <v>13714.418274877171</v>
      </c>
      <c r="D643" s="158">
        <f>Calc!P643*1000</f>
        <v>1.6104573939106277</v>
      </c>
      <c r="E643" s="158">
        <f>Calc!X643</f>
        <v>0.93091025016409679</v>
      </c>
      <c r="F643" s="158">
        <f>Calc!Y643</f>
        <v>4.2554305529028617E-3</v>
      </c>
      <c r="G643" s="158">
        <f>Calc!AN643</f>
        <v>0.99953214220230457</v>
      </c>
      <c r="H643" s="158">
        <f>Calc!AO643</f>
        <v>2.4311940314500928E-3</v>
      </c>
      <c r="I643" s="159">
        <f>Calc!AH643</f>
        <v>44995.401890157125</v>
      </c>
      <c r="J643" s="159">
        <f>Calc!AI643</f>
        <v>232.93040369233978</v>
      </c>
      <c r="K643" s="160">
        <f>Calc!AJ643</f>
        <v>-0.53139723597395161</v>
      </c>
      <c r="L643" s="160">
        <f>Calc!AK643</f>
        <v>1.92518653808246</v>
      </c>
      <c r="M643" s="158" t="str">
        <f>Calc!AP643</f>
        <v>Out of range</v>
      </c>
      <c r="N643" s="158" t="e">
        <f>Calc!AQ643</f>
        <v>#VALUE!</v>
      </c>
      <c r="O643" s="158" t="str">
        <f>Calc!AW643</f>
        <v>Out of range</v>
      </c>
      <c r="P643" s="158">
        <f>Calc!AX643</f>
        <v>358.22069100430002</v>
      </c>
      <c r="Q643" s="160" t="e">
        <f>Calc!BB643</f>
        <v>#VALUE!</v>
      </c>
      <c r="R643" s="160" t="e">
        <f>Calc!BC643</f>
        <v>#VALUE!</v>
      </c>
      <c r="S643" s="157">
        <f>Input!E643</f>
        <v>0</v>
      </c>
    </row>
    <row r="644" spans="1:25" x14ac:dyDescent="0.2">
      <c r="A644" s="1">
        <f>Input!A644</f>
        <v>8893</v>
      </c>
      <c r="B644" s="1" t="str">
        <f>Input!B644</f>
        <v>M39_1_61B-0.3</v>
      </c>
      <c r="C644" s="99">
        <f>Calc!O644*1000</f>
        <v>87.764346366927242</v>
      </c>
      <c r="D644" s="99">
        <f>Calc!P644*1000</f>
        <v>1.1216670496653678E-2</v>
      </c>
      <c r="E644" s="99">
        <f>Calc!X644</f>
        <v>3.6104055056825266</v>
      </c>
      <c r="F644" s="99">
        <f>Calc!Y644</f>
        <v>5.3957027745936918E-3</v>
      </c>
      <c r="G644" s="99">
        <f>Calc!AN644</f>
        <v>2.1419402720207317</v>
      </c>
      <c r="H644" s="5">
        <f>Calc!AO644</f>
        <v>5.3174169547168847E-3</v>
      </c>
      <c r="I644" s="8">
        <f>Calc!AH644</f>
        <v>159.39439707737321</v>
      </c>
      <c r="J644" s="8">
        <f>Calc!AI644</f>
        <v>0.46142073658063532</v>
      </c>
      <c r="K644" s="77">
        <f>Calc!AJ644</f>
        <v>1692.9090556250478</v>
      </c>
      <c r="L644" s="77">
        <f>Calc!AK644</f>
        <v>7.1491164352144994</v>
      </c>
      <c r="M644" s="99">
        <f>Calc!AP644</f>
        <v>137.7731</v>
      </c>
      <c r="N644" s="99">
        <f>Calc!AQ644</f>
        <v>0.83560000000000001</v>
      </c>
      <c r="O644" s="99">
        <f>Calc!AW644</f>
        <v>137.45750000000001</v>
      </c>
      <c r="P644" s="99">
        <f>Calc!AX644</f>
        <v>0.98139673329999999</v>
      </c>
      <c r="Q644" s="77">
        <f>Calc!BB644</f>
        <v>2496.6367248588958</v>
      </c>
      <c r="R644" s="77">
        <f>Calc!BC644</f>
        <v>12.614087087907732</v>
      </c>
      <c r="S644" s="1">
        <f>Input!E644</f>
        <v>0.3</v>
      </c>
      <c r="T644" s="99"/>
      <c r="U644" s="99"/>
      <c r="V644" s="99"/>
      <c r="W644" s="99"/>
      <c r="X644" s="77"/>
      <c r="Y644" s="77"/>
    </row>
    <row r="645" spans="1:25" s="157" customFormat="1" x14ac:dyDescent="0.2">
      <c r="A645" s="157">
        <f>Input!A645</f>
        <v>8717</v>
      </c>
      <c r="B645" s="157" t="str">
        <f>Input!B645</f>
        <v>Hu1-13</v>
      </c>
      <c r="C645" s="158">
        <f>Calc!O645*1000</f>
        <v>13711.412079540512</v>
      </c>
      <c r="D645" s="158">
        <f>Calc!P645*1000</f>
        <v>2.0205880408899124</v>
      </c>
      <c r="E645" s="158">
        <f>Calc!X645</f>
        <v>0.92496975441734741</v>
      </c>
      <c r="F645" s="158">
        <f>Calc!Y645</f>
        <v>5.3458958636287413E-3</v>
      </c>
      <c r="G645" s="158">
        <f>Calc!AN645</f>
        <v>1.0041635218766731</v>
      </c>
      <c r="H645" s="158">
        <f>Calc!AO645</f>
        <v>2.8239364805213133E-3</v>
      </c>
      <c r="I645" s="159">
        <f>Calc!AH645</f>
        <v>45484.233908131333</v>
      </c>
      <c r="J645" s="159">
        <f>Calc!AI645</f>
        <v>292.26918276012498</v>
      </c>
      <c r="K645" s="160">
        <f>Calc!AJ645</f>
        <v>1.3134345484746568</v>
      </c>
      <c r="L645" s="160">
        <f>Calc!AK645</f>
        <v>2.1241867148111657</v>
      </c>
      <c r="M645" s="158" t="str">
        <f>Calc!AP645</f>
        <v>Out of range</v>
      </c>
      <c r="N645" s="158" t="e">
        <f>Calc!AQ645</f>
        <v>#VALUE!</v>
      </c>
      <c r="O645" s="158" t="str">
        <f>Calc!AW645</f>
        <v>Out of range</v>
      </c>
      <c r="P645" s="158">
        <f>Calc!AX645</f>
        <v>319.29839812310001</v>
      </c>
      <c r="Q645" s="160" t="e">
        <f>Calc!BB645</f>
        <v>#VALUE!</v>
      </c>
      <c r="R645" s="160" t="e">
        <f>Calc!BC645</f>
        <v>#VALUE!</v>
      </c>
      <c r="S645" s="157">
        <f>Input!E645</f>
        <v>0</v>
      </c>
      <c r="T645" s="158"/>
      <c r="U645" s="158"/>
      <c r="V645" s="158"/>
      <c r="W645" s="158"/>
      <c r="X645" s="160"/>
      <c r="Y645" s="160"/>
    </row>
    <row r="646" spans="1:25" x14ac:dyDescent="0.2">
      <c r="A646" s="1">
        <f>Input!A646</f>
        <v>8894</v>
      </c>
      <c r="B646" s="1" t="str">
        <f>Input!B646</f>
        <v>M39_1_61B-14.25</v>
      </c>
      <c r="C646" s="99">
        <f>Calc!O646*1000</f>
        <v>233.94142007089204</v>
      </c>
      <c r="D646" s="99">
        <f>Calc!P646*1000</f>
        <v>1.5111623848186921E-2</v>
      </c>
      <c r="E646" s="99">
        <f>Calc!X646</f>
        <v>0.11871053960492747</v>
      </c>
      <c r="F646" s="99">
        <f>Calc!Y646</f>
        <v>2.4225877758981423E-4</v>
      </c>
      <c r="G646" s="99">
        <f>Calc!AN646</f>
        <v>2.0712277403050603</v>
      </c>
      <c r="H646" s="5">
        <f>Calc!AO646</f>
        <v>4.4658764248685949E-3</v>
      </c>
      <c r="I646" s="8">
        <f>Calc!AH646</f>
        <v>12519.169361599916</v>
      </c>
      <c r="J646" s="8">
        <f>Calc!AI646</f>
        <v>37.157849027729014</v>
      </c>
      <c r="K646" s="77">
        <f>Calc!AJ646</f>
        <v>1365.2166613611262</v>
      </c>
      <c r="L646" s="77">
        <f>Calc!AK646</f>
        <v>2.5642301829283758</v>
      </c>
      <c r="M646" s="99">
        <f>Calc!AP646</f>
        <v>166.87540000000001</v>
      </c>
      <c r="N646" s="99">
        <f>Calc!AQ646</f>
        <v>0.79649999999999999</v>
      </c>
      <c r="O646" s="99">
        <f>Calc!AW646</f>
        <v>166.87119999999999</v>
      </c>
      <c r="P646" s="99">
        <f>Calc!AX646</f>
        <v>0.78866267999999995</v>
      </c>
      <c r="Q646" s="77">
        <f>Calc!BB646</f>
        <v>2187.8978891084653</v>
      </c>
      <c r="R646" s="77">
        <f>Calc!BC646</f>
        <v>6.3773696308629546</v>
      </c>
      <c r="S646" s="1">
        <f>Input!E646</f>
        <v>14.25</v>
      </c>
      <c r="T646" s="99"/>
      <c r="U646" s="99"/>
      <c r="V646" s="99"/>
      <c r="W646" s="99"/>
      <c r="X646" s="77"/>
      <c r="Y646" s="77"/>
    </row>
    <row r="647" spans="1:25" s="157" customFormat="1" x14ac:dyDescent="0.2">
      <c r="A647" s="157">
        <f>Input!A647</f>
        <v>8717</v>
      </c>
      <c r="B647" s="157" t="str">
        <f>Input!B647</f>
        <v>Hu1-13</v>
      </c>
      <c r="C647" s="158">
        <f>Calc!O647*1000</f>
        <v>13714.406532936608</v>
      </c>
      <c r="D647" s="158">
        <f>Calc!P647*1000</f>
        <v>1.5632097252653141</v>
      </c>
      <c r="E647" s="158">
        <f>Calc!X647</f>
        <v>0.91658327725359834</v>
      </c>
      <c r="F647" s="158">
        <f>Calc!Y647</f>
        <v>4.8257051765724819E-3</v>
      </c>
      <c r="G647" s="158">
        <f>Calc!AN647</f>
        <v>1.0033478833129381</v>
      </c>
      <c r="H647" s="158">
        <f>Calc!AO647</f>
        <v>2.9771888240839339E-3</v>
      </c>
      <c r="I647" s="159">
        <f>Calc!AH647</f>
        <v>45873.134952566317</v>
      </c>
      <c r="J647" s="159">
        <f>Calc!AI647</f>
        <v>277.18391021017101</v>
      </c>
      <c r="K647" s="160">
        <f>Calc!AJ647</f>
        <v>-7.8510890232919017E-2</v>
      </c>
      <c r="L647" s="160">
        <f>Calc!AK647</f>
        <v>1.636901536916322</v>
      </c>
      <c r="M647" s="158" t="str">
        <f>Calc!AP647</f>
        <v>Out of range</v>
      </c>
      <c r="N647" s="158" t="e">
        <f>Calc!AQ647</f>
        <v>#VALUE!</v>
      </c>
      <c r="O647" s="158" t="str">
        <f>Calc!AW647</f>
        <v>Out of range</v>
      </c>
      <c r="P647" s="158">
        <f>Calc!AX647</f>
        <v>255.67258194850001</v>
      </c>
      <c r="Q647" s="160" t="e">
        <f>Calc!BB647</f>
        <v>#VALUE!</v>
      </c>
      <c r="R647" s="160" t="e">
        <f>Calc!BC647</f>
        <v>#VALUE!</v>
      </c>
      <c r="S647" s="157">
        <f>Input!E647</f>
        <v>0</v>
      </c>
      <c r="T647" s="158"/>
      <c r="U647" s="158"/>
      <c r="V647" s="158"/>
      <c r="W647" s="158"/>
      <c r="X647" s="160"/>
      <c r="Y647" s="160"/>
    </row>
    <row r="648" spans="1:25" x14ac:dyDescent="0.2">
      <c r="A648" s="1">
        <f>Input!A648</f>
        <v>8895</v>
      </c>
      <c r="B648" s="1" t="str">
        <f>Input!B648</f>
        <v>M39_1_61B-24.0</v>
      </c>
      <c r="C648" s="99">
        <f>Calc!O648*1000</f>
        <v>66.701252084523915</v>
      </c>
      <c r="D648" s="99">
        <f>Calc!P648*1000</f>
        <v>9.5266841276082995E-3</v>
      </c>
      <c r="E648" s="99">
        <f>Calc!X648</f>
        <v>7.0263971436031056</v>
      </c>
      <c r="F648" s="99">
        <f>Calc!Y648</f>
        <v>1.3872116986825141E-2</v>
      </c>
      <c r="G648" s="99">
        <f>Calc!AN648</f>
        <v>1.9300518684849337</v>
      </c>
      <c r="H648" s="5">
        <f>Calc!AO648</f>
        <v>7.2846823994860612E-3</v>
      </c>
      <c r="I648" s="8">
        <f>Calc!AH648</f>
        <v>56.277946876590477</v>
      </c>
      <c r="J648" s="8">
        <f>Calc!AI648</f>
        <v>0.23958209308652695</v>
      </c>
      <c r="K648" s="77">
        <f>Calc!AJ648</f>
        <v>1194.0474727991509</v>
      </c>
      <c r="L648" s="77">
        <f>Calc!AK648</f>
        <v>6.9275533765123516</v>
      </c>
      <c r="M648" s="99">
        <f>Calc!AP648</f>
        <v>170.43389999999999</v>
      </c>
      <c r="N648" s="99">
        <f>Calc!AQ648</f>
        <v>1.8003</v>
      </c>
      <c r="O648" s="99">
        <f>Calc!AW648</f>
        <v>169.46610000000001</v>
      </c>
      <c r="P648" s="99">
        <f>Calc!AX648</f>
        <v>1.7898834825000001</v>
      </c>
      <c r="Q648" s="77">
        <f>Calc!BB648</f>
        <v>1927.6676720710254</v>
      </c>
      <c r="R648" s="77">
        <f>Calc!BC648</f>
        <v>14.838173415408344</v>
      </c>
      <c r="S648" s="1">
        <f>Input!E648</f>
        <v>24</v>
      </c>
      <c r="T648" s="99"/>
      <c r="U648" s="99"/>
      <c r="V648" s="99"/>
      <c r="W648" s="99"/>
      <c r="X648" s="77"/>
      <c r="Y648" s="77"/>
    </row>
    <row r="649" spans="1:25" s="157" customFormat="1" x14ac:dyDescent="0.2">
      <c r="A649" s="157">
        <f>Input!A649</f>
        <v>8717</v>
      </c>
      <c r="B649" s="157" t="str">
        <f>Input!B649</f>
        <v>Hu1-13</v>
      </c>
      <c r="C649" s="158">
        <f>Calc!O649*1000</f>
        <v>13712.43098475045</v>
      </c>
      <c r="D649" s="158">
        <f>Calc!P649*1000</f>
        <v>1.9044693901998215</v>
      </c>
      <c r="E649" s="158">
        <f>Calc!X649</f>
        <v>0.90496783063505937</v>
      </c>
      <c r="F649" s="158">
        <f>Calc!Y649</f>
        <v>5.3980173674143209E-3</v>
      </c>
      <c r="G649" s="158">
        <f>Calc!AN649</f>
        <v>1.0071155336604001</v>
      </c>
      <c r="H649" s="158">
        <f>Calc!AO649</f>
        <v>2.6335692735343155E-3</v>
      </c>
      <c r="I649" s="159">
        <f>Calc!AH649</f>
        <v>46629.676253616002</v>
      </c>
      <c r="J649" s="159">
        <f>Calc!AI649</f>
        <v>303.62486171584476</v>
      </c>
      <c r="K649" s="160">
        <f>Calc!AJ649</f>
        <v>-0.70023376801686688</v>
      </c>
      <c r="L649" s="160">
        <f>Calc!AK649</f>
        <v>2.147410750941082</v>
      </c>
      <c r="M649" s="158" t="str">
        <f>Calc!AP649</f>
        <v>Out of range</v>
      </c>
      <c r="N649" s="158" t="e">
        <f>Calc!AQ649</f>
        <v>#VALUE!</v>
      </c>
      <c r="O649" s="158" t="str">
        <f>Calc!AW649</f>
        <v>Out of range</v>
      </c>
      <c r="P649" s="158">
        <f>Calc!AX649</f>
        <v>0</v>
      </c>
      <c r="Q649" s="160" t="e">
        <f>Calc!BB649</f>
        <v>#VALUE!</v>
      </c>
      <c r="R649" s="160" t="e">
        <f>Calc!BC649</f>
        <v>#VALUE!</v>
      </c>
      <c r="S649" s="157">
        <f>Input!E649</f>
        <v>0</v>
      </c>
      <c r="T649" s="158"/>
      <c r="U649" s="158"/>
      <c r="V649" s="158"/>
      <c r="W649" s="158"/>
      <c r="X649" s="160"/>
      <c r="Y649" s="160"/>
    </row>
    <row r="650" spans="1:25" x14ac:dyDescent="0.2">
      <c r="A650" s="1">
        <f>Input!A650</f>
        <v>8896</v>
      </c>
      <c r="B650" s="1" t="str">
        <f>Input!B650</f>
        <v>M39_1_61B-29.8</v>
      </c>
      <c r="C650" s="99">
        <f>Calc!O650*1000</f>
        <v>82.94176385652527</v>
      </c>
      <c r="D650" s="99">
        <f>Calc!P650*1000</f>
        <v>9.1168119800122752E-3</v>
      </c>
      <c r="E650" s="99">
        <f>Calc!X650</f>
        <v>0.1578666148819696</v>
      </c>
      <c r="F650" s="99">
        <f>Calc!Y650</f>
        <v>3.4124837518322417E-4</v>
      </c>
      <c r="G650" s="99">
        <f>Calc!AN650</f>
        <v>2.3835921197863481</v>
      </c>
      <c r="H650" s="5">
        <f>Calc!AO650</f>
        <v>5.817021796007074E-3</v>
      </c>
      <c r="I650" s="8">
        <f>Calc!AH650</f>
        <v>3857.192004250328</v>
      </c>
      <c r="J650" s="8">
        <f>Calc!AI650</f>
        <v>12.567761294310207</v>
      </c>
      <c r="K650" s="77">
        <f>Calc!AJ650</f>
        <v>1559.3484571793072</v>
      </c>
      <c r="L650" s="77">
        <f>Calc!AK650</f>
        <v>6.0539746617239043</v>
      </c>
      <c r="M650" s="99">
        <f>Calc!AP650</f>
        <v>186.8133</v>
      </c>
      <c r="N650" s="99">
        <f>Calc!AQ650</f>
        <v>1.2866</v>
      </c>
      <c r="O650" s="99">
        <f>Calc!AW650</f>
        <v>186.79929999999999</v>
      </c>
      <c r="P650" s="99">
        <f>Calc!AX650</f>
        <v>1.5112865154999999</v>
      </c>
      <c r="Q650" s="77">
        <f>Calc!BB650</f>
        <v>2643.8043987358333</v>
      </c>
      <c r="R650" s="77">
        <f>Calc!BC650</f>
        <v>15.260329976096088</v>
      </c>
      <c r="S650" s="1">
        <f>Input!E650</f>
        <v>29.8</v>
      </c>
      <c r="T650" s="99"/>
      <c r="U650" s="99"/>
      <c r="V650" s="99"/>
      <c r="W650" s="99"/>
      <c r="X650" s="77"/>
      <c r="Y650" s="77"/>
    </row>
    <row r="651" spans="1:25" s="157" customFormat="1" x14ac:dyDescent="0.2">
      <c r="A651" s="157">
        <f>Input!A651</f>
        <v>8717</v>
      </c>
      <c r="B651" s="157" t="str">
        <f>Input!B651</f>
        <v>Hu1-13</v>
      </c>
      <c r="C651" s="158">
        <f>Calc!O651*1000</f>
        <v>13711.958754474173</v>
      </c>
      <c r="D651" s="158">
        <f>Calc!P651*1000</f>
        <v>2.2769944834837199</v>
      </c>
      <c r="E651" s="158">
        <f>Calc!X651</f>
        <v>0.89679636819393804</v>
      </c>
      <c r="F651" s="158">
        <f>Calc!Y651</f>
        <v>5.7534139978493966E-3</v>
      </c>
      <c r="G651" s="158">
        <f>Calc!AN651</f>
        <v>1.0088567169811753</v>
      </c>
      <c r="H651" s="158">
        <f>Calc!AO651</f>
        <v>2.6185856575500722E-3</v>
      </c>
      <c r="I651" s="159">
        <f>Calc!AH651</f>
        <v>47134.286747831058</v>
      </c>
      <c r="J651" s="159">
        <f>Calc!AI651</f>
        <v>326.10806291710622</v>
      </c>
      <c r="K651" s="160">
        <f>Calc!AJ651</f>
        <v>-1.8537752594344203</v>
      </c>
      <c r="L651" s="160">
        <f>Calc!AK651</f>
        <v>2.3717026880444134</v>
      </c>
      <c r="M651" s="158" t="str">
        <f>Calc!AP651</f>
        <v>Out of range</v>
      </c>
      <c r="N651" s="158" t="e">
        <f>Calc!AQ651</f>
        <v>#VALUE!</v>
      </c>
      <c r="O651" s="158" t="str">
        <f>Calc!AW651</f>
        <v>Out of range</v>
      </c>
      <c r="P651" s="158">
        <f>Calc!AX651</f>
        <v>0</v>
      </c>
      <c r="Q651" s="160" t="e">
        <f>Calc!BB651</f>
        <v>#VALUE!</v>
      </c>
      <c r="R651" s="160" t="e">
        <f>Calc!BC651</f>
        <v>#VALUE!</v>
      </c>
      <c r="S651" s="157">
        <f>Input!E651</f>
        <v>0</v>
      </c>
      <c r="T651" s="158"/>
      <c r="U651" s="158"/>
      <c r="V651" s="158"/>
      <c r="W651" s="158"/>
      <c r="X651" s="160"/>
      <c r="Y651" s="160"/>
    </row>
    <row r="652" spans="1:25" x14ac:dyDescent="0.2">
      <c r="A652" s="1">
        <f>Input!A652</f>
        <v>8897</v>
      </c>
      <c r="B652" s="1" t="str">
        <f>Input!B652</f>
        <v>M39_1_61B-35.4</v>
      </c>
      <c r="C652" s="99">
        <f>Calc!O652*1000</f>
        <v>82.720082769154089</v>
      </c>
      <c r="D652" s="99">
        <f>Calc!P652*1000</f>
        <v>2.2183464874775724E-2</v>
      </c>
      <c r="E652" s="99">
        <f>Calc!X652</f>
        <v>2.5122202103293274</v>
      </c>
      <c r="F652" s="99">
        <f>Calc!Y652</f>
        <v>4.3411323710522767E-3</v>
      </c>
      <c r="G652" s="99">
        <f>Calc!AN652</f>
        <v>2.3262865602173832</v>
      </c>
      <c r="H652" s="5">
        <f>Calc!AO652</f>
        <v>7.5105006464546657E-3</v>
      </c>
      <c r="I652" s="8">
        <f>Calc!AH652</f>
        <v>235.49120456469939</v>
      </c>
      <c r="J652" s="8">
        <f>Calc!AI652</f>
        <v>0.86002776487605148</v>
      </c>
      <c r="K652" s="77">
        <f>Calc!AJ652</f>
        <v>1438.609577943771</v>
      </c>
      <c r="L652" s="77">
        <f>Calc!AK652</f>
        <v>17.962814324813319</v>
      </c>
      <c r="M652" s="99">
        <f>Calc!AP652</f>
        <v>198.5</v>
      </c>
      <c r="N652" s="99">
        <f>Calc!AQ652</f>
        <v>3.8443999999999998</v>
      </c>
      <c r="O652" s="99">
        <f>Calc!AW652</f>
        <v>198.26859999999999</v>
      </c>
      <c r="P652" s="99">
        <f>Calc!AX652</f>
        <v>4.1925238342000002</v>
      </c>
      <c r="Q652" s="77">
        <f>Calc!BB652</f>
        <v>2519.4575500407414</v>
      </c>
      <c r="R652" s="77">
        <f>Calc!BC652</f>
        <v>43.369272043757313</v>
      </c>
      <c r="S652" s="1">
        <f>Input!E652</f>
        <v>35.4</v>
      </c>
      <c r="T652" s="99"/>
      <c r="U652" s="99"/>
      <c r="V652" s="99"/>
      <c r="W652" s="99"/>
      <c r="X652" s="77"/>
      <c r="Y652" s="77"/>
    </row>
    <row r="653" spans="1:25" s="157" customFormat="1" x14ac:dyDescent="0.2">
      <c r="A653" s="157">
        <f>Input!A653</f>
        <v>8717</v>
      </c>
      <c r="B653" s="157" t="str">
        <f>Input!B653</f>
        <v>Hu1-13</v>
      </c>
      <c r="C653" s="158">
        <f>Calc!O653*1000</f>
        <v>13706.141928027768</v>
      </c>
      <c r="D653" s="158">
        <f>Calc!P653*1000</f>
        <v>5.917240705507564</v>
      </c>
      <c r="E653" s="158">
        <f>Calc!X653</f>
        <v>0.91170481091764</v>
      </c>
      <c r="F653" s="158">
        <f>Calc!Y653</f>
        <v>5.94471294263158E-3</v>
      </c>
      <c r="G653" s="158">
        <f>Calc!AN653</f>
        <v>1.0034140947553489</v>
      </c>
      <c r="H653" s="158">
        <f>Calc!AO653</f>
        <v>2.8450624206793466E-3</v>
      </c>
      <c r="I653" s="159">
        <f>Calc!AH653</f>
        <v>46093.848239144238</v>
      </c>
      <c r="J653" s="159">
        <f>Calc!AI653</f>
        <v>327.13351572848734</v>
      </c>
      <c r="K653" s="160">
        <f>Calc!AJ653</f>
        <v>1.6943396884572248</v>
      </c>
      <c r="L653" s="160">
        <f>Calc!AK653</f>
        <v>2.8488523968211608</v>
      </c>
      <c r="M653" s="158" t="str">
        <f>Calc!AP653</f>
        <v>Out of range</v>
      </c>
      <c r="N653" s="158" t="e">
        <f>Calc!AQ653</f>
        <v>#VALUE!</v>
      </c>
      <c r="O653" s="158" t="str">
        <f>Calc!AW653</f>
        <v>Out of range</v>
      </c>
      <c r="P653" s="158">
        <f>Calc!AX653</f>
        <v>323.06857808759997</v>
      </c>
      <c r="Q653" s="160" t="e">
        <f>Calc!BB653</f>
        <v>#VALUE!</v>
      </c>
      <c r="R653" s="160" t="e">
        <f>Calc!BC653</f>
        <v>#VALUE!</v>
      </c>
      <c r="S653" s="157">
        <f>Input!E653</f>
        <v>0</v>
      </c>
      <c r="T653" s="158"/>
      <c r="U653" s="158"/>
      <c r="V653" s="158"/>
      <c r="W653" s="158"/>
      <c r="X653" s="160"/>
      <c r="Y653" s="160"/>
    </row>
    <row r="655" spans="1:25" s="157" customFormat="1" x14ac:dyDescent="0.2">
      <c r="A655" s="157">
        <f>Input!A655</f>
        <v>8717</v>
      </c>
      <c r="B655" s="157" t="str">
        <f>Input!B655</f>
        <v>Hu1-13</v>
      </c>
      <c r="C655" s="158">
        <f>Calc!O655*1000</f>
        <v>13711.128520400729</v>
      </c>
      <c r="D655" s="158">
        <f>Calc!P655*1000</f>
        <v>1.2537968903496632</v>
      </c>
      <c r="E655" s="158">
        <f>Calc!X655</f>
        <v>0.89594516213384168</v>
      </c>
      <c r="F655" s="158">
        <f>Calc!Y655</f>
        <v>3.8982832987997803E-3</v>
      </c>
      <c r="G655" s="158">
        <f>Calc!AN655</f>
        <v>1.004196629464559</v>
      </c>
      <c r="H655" s="158">
        <f>Calc!AO655</f>
        <v>3.3595186760021953E-3</v>
      </c>
      <c r="I655" s="159">
        <f>Calc!AH655</f>
        <v>46958.295516183076</v>
      </c>
      <c r="J655" s="159">
        <f>Calc!AI655</f>
        <v>257.69504335742386</v>
      </c>
      <c r="K655" s="160">
        <f>Calc!AJ655</f>
        <v>-0.40811783420457992</v>
      </c>
      <c r="L655" s="160">
        <f>Calc!AK655</f>
        <v>1.2778674692006606</v>
      </c>
      <c r="M655" s="158" t="str">
        <f>Calc!AP655</f>
        <v>Out of range</v>
      </c>
      <c r="N655" s="158" t="e">
        <f>Calc!AQ655</f>
        <v>#VALUE!</v>
      </c>
      <c r="O655" s="158" t="str">
        <f>Calc!AW655</f>
        <v>Out of range</v>
      </c>
      <c r="P655" s="158">
        <f>Calc!AX655</f>
        <v>239.25449343150001</v>
      </c>
      <c r="Q655" s="160" t="e">
        <f>Calc!BB655</f>
        <v>#VALUE!</v>
      </c>
      <c r="R655" s="160" t="e">
        <f>Calc!BC655</f>
        <v>#VALUE!</v>
      </c>
      <c r="S655" s="157">
        <f>Input!E655</f>
        <v>0</v>
      </c>
    </row>
    <row r="656" spans="1:25" x14ac:dyDescent="0.2">
      <c r="A656" s="1">
        <f>Input!A656</f>
        <v>8898</v>
      </c>
      <c r="B656" s="1" t="str">
        <f>Input!B656</f>
        <v>M6_1_57-0.35</v>
      </c>
      <c r="C656" s="99">
        <f>Calc!O656*1000</f>
        <v>2425.7724285399868</v>
      </c>
      <c r="D656" s="99">
        <f>Calc!P656*1000</f>
        <v>0.1141697811008445</v>
      </c>
      <c r="E656" s="99">
        <f>Calc!X656</f>
        <v>10.249396552578908</v>
      </c>
      <c r="F656" s="99">
        <f>Calc!Y656</f>
        <v>1.7088481935166436E-2</v>
      </c>
      <c r="G656" s="99">
        <f>Calc!AN656</f>
        <v>0.2667767104773644</v>
      </c>
      <c r="H656" s="5">
        <f>Calc!AO656</f>
        <v>5.9947812801931972E-4</v>
      </c>
      <c r="I656" s="8">
        <f>Calc!AH656</f>
        <v>193.87246763473547</v>
      </c>
      <c r="J656" s="8">
        <f>Calc!AI656</f>
        <v>0.54239589722268478</v>
      </c>
      <c r="K656" s="77">
        <f>Calc!AJ656</f>
        <v>200.94617645931257</v>
      </c>
      <c r="L656" s="77">
        <f>Calc!AK656</f>
        <v>0.96505351777550985</v>
      </c>
      <c r="M656" s="99">
        <f>Calc!AP656</f>
        <v>27.235299999999999</v>
      </c>
      <c r="N656" s="99">
        <f>Calc!AQ656</f>
        <v>7.3599999999999999E-2</v>
      </c>
      <c r="O656" s="99">
        <f>Calc!AW656</f>
        <v>27.142199999999999</v>
      </c>
      <c r="P656" s="99">
        <f>Calc!AX656</f>
        <v>9.0710948099999994E-2</v>
      </c>
      <c r="Q656" s="77">
        <f>Calc!BB656</f>
        <v>216.96782990192008</v>
      </c>
      <c r="R656" s="77">
        <f>Calc!BC656</f>
        <v>1.0434819473409143</v>
      </c>
      <c r="S656" s="1">
        <f>Input!E656</f>
        <v>0.35</v>
      </c>
      <c r="T656" s="99"/>
      <c r="U656" s="99"/>
      <c r="V656" s="99"/>
      <c r="W656" s="99"/>
      <c r="X656" s="77"/>
      <c r="Y656" s="77"/>
    </row>
    <row r="657" spans="1:25" s="157" customFormat="1" x14ac:dyDescent="0.2">
      <c r="A657" s="157">
        <f>Input!A657</f>
        <v>8717</v>
      </c>
      <c r="B657" s="157" t="str">
        <f>Input!B657</f>
        <v>Hu1-13</v>
      </c>
      <c r="C657" s="158">
        <f>Calc!O657*1000</f>
        <v>13711.135554139855</v>
      </c>
      <c r="D657" s="158">
        <f>Calc!P657*1000</f>
        <v>1.4901084001968297</v>
      </c>
      <c r="E657" s="158">
        <f>Calc!X657</f>
        <v>0.88199545949540148</v>
      </c>
      <c r="F657" s="158">
        <f>Calc!Y657</f>
        <v>3.4116148779157912E-3</v>
      </c>
      <c r="G657" s="158">
        <f>Calc!AN657</f>
        <v>1.0055655502399463</v>
      </c>
      <c r="H657" s="158">
        <f>Calc!AO657</f>
        <v>2.7580625310843709E-3</v>
      </c>
      <c r="I657" s="159">
        <f>Calc!AH657</f>
        <v>47766.041734688042</v>
      </c>
      <c r="J657" s="159">
        <f>Calc!AI657</f>
        <v>226.43847298489078</v>
      </c>
      <c r="K657" s="160">
        <f>Calc!AJ657</f>
        <v>0.43320270333513378</v>
      </c>
      <c r="L657" s="160">
        <f>Calc!AK657</f>
        <v>1.3266784947905832</v>
      </c>
      <c r="M657" s="158" t="str">
        <f>Calc!AP657</f>
        <v>Out of range</v>
      </c>
      <c r="N657" s="158" t="e">
        <f>Calc!AQ657</f>
        <v>#VALUE!</v>
      </c>
      <c r="O657" s="158" t="str">
        <f>Calc!AW657</f>
        <v>Out of range</v>
      </c>
      <c r="P657" s="158">
        <f>Calc!AX657</f>
        <v>152.1818131439</v>
      </c>
      <c r="Q657" s="160" t="e">
        <f>Calc!BB657</f>
        <v>#VALUE!</v>
      </c>
      <c r="R657" s="160" t="e">
        <f>Calc!BC657</f>
        <v>#VALUE!</v>
      </c>
      <c r="S657" s="157">
        <f>Input!E657</f>
        <v>0</v>
      </c>
      <c r="T657" s="158"/>
      <c r="U657" s="158"/>
      <c r="V657" s="158"/>
      <c r="W657" s="158"/>
      <c r="X657" s="160"/>
      <c r="Y657" s="160"/>
    </row>
    <row r="658" spans="1:25" x14ac:dyDescent="0.2">
      <c r="A658" s="1">
        <f>Input!A658</f>
        <v>8899</v>
      </c>
      <c r="B658" s="1" t="str">
        <f>Input!B658</f>
        <v>M6_1_57-2.35</v>
      </c>
      <c r="C658" s="99">
        <f>Calc!O658*1000</f>
        <v>5340.9291676223038</v>
      </c>
      <c r="D658" s="99">
        <f>Calc!P658*1000</f>
        <v>0.32550199986711231</v>
      </c>
      <c r="E658" s="99">
        <f>Calc!X658</f>
        <v>0.38319574417330765</v>
      </c>
      <c r="F658" s="99">
        <f>Calc!Y658</f>
        <v>7.535278934271847E-4</v>
      </c>
      <c r="G658" s="99">
        <f>Calc!AN658</f>
        <v>0.26626793275399535</v>
      </c>
      <c r="H658" s="5">
        <f>Calc!AO658</f>
        <v>5.2920186551984956E-4</v>
      </c>
      <c r="I658" s="8">
        <f>Calc!AH658</f>
        <v>11403.401571632821</v>
      </c>
      <c r="J658" s="8">
        <f>Calc!AI658</f>
        <v>31.874919563941276</v>
      </c>
      <c r="K658" s="77">
        <f>Calc!AJ658</f>
        <v>185.8700815091432</v>
      </c>
      <c r="L658" s="77">
        <f>Calc!AK658</f>
        <v>0.53591606896415001</v>
      </c>
      <c r="M658" s="99">
        <f>Calc!AP658</f>
        <v>27.579499999999999</v>
      </c>
      <c r="N658" s="99">
        <f>Calc!AQ658</f>
        <v>6.3700000000000007E-2</v>
      </c>
      <c r="O658" s="99">
        <f>Calc!AW658</f>
        <v>27.5779</v>
      </c>
      <c r="P658" s="99">
        <f>Calc!AX658</f>
        <v>6.3916172600000001E-2</v>
      </c>
      <c r="Q658" s="77">
        <f>Calc!BB658</f>
        <v>200.93698710485756</v>
      </c>
      <c r="R658" s="77">
        <f>Calc!BC658</f>
        <v>0.58049421504576548</v>
      </c>
      <c r="S658" s="1">
        <f>Input!E658</f>
        <v>2.35</v>
      </c>
      <c r="T658" s="99"/>
      <c r="U658" s="99"/>
      <c r="V658" s="99"/>
      <c r="W658" s="99"/>
      <c r="X658" s="77"/>
      <c r="Y658" s="77"/>
    </row>
    <row r="659" spans="1:25" s="157" customFormat="1" x14ac:dyDescent="0.2">
      <c r="A659" s="157">
        <f>Input!A659</f>
        <v>8717</v>
      </c>
      <c r="B659" s="157" t="str">
        <f>Input!B659</f>
        <v>Hu1-13</v>
      </c>
      <c r="C659" s="158">
        <f>Calc!O659*1000</f>
        <v>13711.28067483025</v>
      </c>
      <c r="D659" s="158">
        <f>Calc!P659*1000</f>
        <v>1.3188507405840466</v>
      </c>
      <c r="E659" s="158">
        <f>Calc!X659</f>
        <v>0.88602477466486596</v>
      </c>
      <c r="F659" s="158">
        <f>Calc!Y659</f>
        <v>2.9578368091289146E-3</v>
      </c>
      <c r="G659" s="158">
        <f>Calc!AN659</f>
        <v>1.0055990399481036</v>
      </c>
      <c r="H659" s="158">
        <f>Calc!AO659</f>
        <v>1.789414264104987E-3</v>
      </c>
      <c r="I659" s="159">
        <f>Calc!AH659</f>
        <v>47550.906188139845</v>
      </c>
      <c r="J659" s="159">
        <f>Calc!AI659</f>
        <v>179.82539342095109</v>
      </c>
      <c r="K659" s="160">
        <f>Calc!AJ659</f>
        <v>-0.66646152287952454</v>
      </c>
      <c r="L659" s="160">
        <f>Calc!AK659</f>
        <v>1.1334632754754792</v>
      </c>
      <c r="M659" s="158" t="str">
        <f>Calc!AP659</f>
        <v>Out of range</v>
      </c>
      <c r="N659" s="158" t="e">
        <f>Calc!AQ659</f>
        <v>#VALUE!</v>
      </c>
      <c r="O659" s="158" t="str">
        <f>Calc!AW659</f>
        <v>Out of range</v>
      </c>
      <c r="P659" s="158">
        <f>Calc!AX659</f>
        <v>0</v>
      </c>
      <c r="Q659" s="160" t="e">
        <f>Calc!BB659</f>
        <v>#VALUE!</v>
      </c>
      <c r="R659" s="160" t="e">
        <f>Calc!BC659</f>
        <v>#VALUE!</v>
      </c>
      <c r="S659" s="157">
        <f>Input!E659</f>
        <v>0</v>
      </c>
      <c r="T659" s="158"/>
      <c r="U659" s="158"/>
      <c r="V659" s="158"/>
      <c r="W659" s="158"/>
      <c r="X659" s="160"/>
      <c r="Y659" s="160"/>
    </row>
    <row r="660" spans="1:25" x14ac:dyDescent="0.2">
      <c r="A660" s="1">
        <f>Input!A660</f>
        <v>8900</v>
      </c>
      <c r="B660" s="1" t="str">
        <f>Input!B660</f>
        <v>M6_1_57-4.15</v>
      </c>
      <c r="C660" s="99">
        <f>Calc!O660*1000</f>
        <v>5420.8434100717295</v>
      </c>
      <c r="D660" s="99">
        <f>Calc!P660*1000</f>
        <v>0.29723112793066558</v>
      </c>
      <c r="E660" s="99">
        <f>Calc!X660</f>
        <v>0.5459665520055017</v>
      </c>
      <c r="F660" s="99">
        <f>Calc!Y660</f>
        <v>1.047822340064875E-3</v>
      </c>
      <c r="G660" s="99">
        <f>Calc!AN660</f>
        <v>0.27128657231716635</v>
      </c>
      <c r="H660" s="5">
        <f>Calc!AO660</f>
        <v>5.1512329396268322E-4</v>
      </c>
      <c r="I660" s="8">
        <f>Calc!AH660</f>
        <v>8267.4455736621221</v>
      </c>
      <c r="J660" s="8">
        <f>Calc!AI660</f>
        <v>22.315745334721612</v>
      </c>
      <c r="K660" s="77">
        <f>Calc!AJ660</f>
        <v>197.95585057130614</v>
      </c>
      <c r="L660" s="77">
        <f>Calc!AK660</f>
        <v>0.85906415003532555</v>
      </c>
      <c r="M660" s="99">
        <f>Calc!AP660</f>
        <v>27.836600000000001</v>
      </c>
      <c r="N660" s="99">
        <f>Calc!AQ660</f>
        <v>6.6299999999999998E-2</v>
      </c>
      <c r="O660" s="99">
        <f>Calc!AW660</f>
        <v>27.834299999999999</v>
      </c>
      <c r="P660" s="99">
        <f>Calc!AX660</f>
        <v>6.6502836999999995E-2</v>
      </c>
      <c r="Q660" s="77">
        <f>Calc!BB660</f>
        <v>214.15758253204612</v>
      </c>
      <c r="R660" s="77">
        <f>Calc!BC660</f>
        <v>0.93024569249719913</v>
      </c>
      <c r="S660" s="1">
        <f>Input!E660</f>
        <v>4.1500000000000004</v>
      </c>
      <c r="T660" s="99"/>
      <c r="U660" s="99"/>
      <c r="V660" s="99"/>
      <c r="W660" s="99"/>
      <c r="X660" s="77"/>
      <c r="Y660" s="77"/>
    </row>
    <row r="661" spans="1:25" s="157" customFormat="1" x14ac:dyDescent="0.2">
      <c r="A661" s="157">
        <f>Input!A661</f>
        <v>8717</v>
      </c>
      <c r="B661" s="157" t="str">
        <f>Input!B661</f>
        <v>Hu1-13</v>
      </c>
      <c r="C661" s="158">
        <f>Calc!O661*1000</f>
        <v>13711.2648957902</v>
      </c>
      <c r="D661" s="158">
        <f>Calc!P661*1000</f>
        <v>1.306404521286826</v>
      </c>
      <c r="E661" s="158">
        <f>Calc!X661</f>
        <v>0.88550734461057046</v>
      </c>
      <c r="F661" s="158">
        <f>Calc!Y661</f>
        <v>2.9002036637451583E-3</v>
      </c>
      <c r="G661" s="158">
        <f>Calc!AN661</f>
        <v>1.0033569576086665</v>
      </c>
      <c r="H661" s="158">
        <f>Calc!AO661</f>
        <v>1.8907292550214966E-3</v>
      </c>
      <c r="I661" s="159">
        <f>Calc!AH661</f>
        <v>47472.555670004396</v>
      </c>
      <c r="J661" s="159">
        <f>Calc!AI661</f>
        <v>179.32288397861819</v>
      </c>
      <c r="K661" s="160">
        <f>Calc!AJ661</f>
        <v>5.7352176533465027E-2</v>
      </c>
      <c r="L661" s="160">
        <f>Calc!AK661</f>
        <v>1.0655251566223658</v>
      </c>
      <c r="M661" s="158" t="str">
        <f>Calc!AP661</f>
        <v>Out of range</v>
      </c>
      <c r="N661" s="158" t="e">
        <f>Calc!AQ661</f>
        <v>#VALUE!</v>
      </c>
      <c r="O661" s="158" t="str">
        <f>Calc!AW661</f>
        <v>Out of range</v>
      </c>
      <c r="P661" s="158">
        <f>Calc!AX661</f>
        <v>163.44296707140001</v>
      </c>
      <c r="Q661" s="160" t="e">
        <f>Calc!BB661</f>
        <v>#VALUE!</v>
      </c>
      <c r="R661" s="160" t="e">
        <f>Calc!BC661</f>
        <v>#VALUE!</v>
      </c>
      <c r="S661" s="157">
        <f>Input!E661</f>
        <v>0</v>
      </c>
      <c r="T661" s="158"/>
      <c r="U661" s="158"/>
      <c r="V661" s="158"/>
      <c r="W661" s="158"/>
      <c r="X661" s="160"/>
      <c r="Y661" s="160"/>
    </row>
    <row r="662" spans="1:25" x14ac:dyDescent="0.2">
      <c r="A662" s="1">
        <f>Input!A662</f>
        <v>8901</v>
      </c>
      <c r="B662" s="1" t="str">
        <f>Input!B662</f>
        <v>M6_1_57-6.25</v>
      </c>
      <c r="C662" s="99">
        <f>Calc!O662*1000</f>
        <v>5355.4955827987824</v>
      </c>
      <c r="D662" s="99">
        <f>Calc!P662*1000</f>
        <v>0.34303837170155754</v>
      </c>
      <c r="E662" s="99">
        <f>Calc!X662</f>
        <v>0.38860193294073764</v>
      </c>
      <c r="F662" s="99">
        <f>Calc!Y662</f>
        <v>7.8588120209198984E-4</v>
      </c>
      <c r="G662" s="99">
        <f>Calc!AN662</f>
        <v>0.36489271235974513</v>
      </c>
      <c r="H662" s="5">
        <f>Calc!AO662</f>
        <v>1.1770356043550633E-3</v>
      </c>
      <c r="I662" s="8">
        <f>Calc!AH662</f>
        <v>15432.332207326333</v>
      </c>
      <c r="J662" s="8">
        <f>Calc!AI662</f>
        <v>58.746078136156584</v>
      </c>
      <c r="K662" s="77">
        <f>Calc!AJ662</f>
        <v>218.83264926580082</v>
      </c>
      <c r="L662" s="77">
        <f>Calc!AK662</f>
        <v>0.80886902527986781</v>
      </c>
      <c r="M662" s="99">
        <f>Calc!AP662</f>
        <v>38.412700000000001</v>
      </c>
      <c r="N662" s="99">
        <f>Calc!AQ662</f>
        <v>0.1487</v>
      </c>
      <c r="O662" s="99">
        <f>Calc!AW662</f>
        <v>38.411099999999998</v>
      </c>
      <c r="P662" s="99">
        <f>Calc!AX662</f>
        <v>0.1510862254</v>
      </c>
      <c r="Q662" s="77">
        <f>Calc!BB662</f>
        <v>243.92689531213264</v>
      </c>
      <c r="R662" s="77">
        <f>Calc!BC662</f>
        <v>0.90762128729930769</v>
      </c>
      <c r="S662" s="1">
        <f>Input!E662</f>
        <v>6.25</v>
      </c>
      <c r="T662" s="99"/>
      <c r="U662" s="99"/>
      <c r="V662" s="99"/>
      <c r="W662" s="99"/>
      <c r="X662" s="77"/>
      <c r="Y662" s="77"/>
    </row>
    <row r="663" spans="1:25" s="157" customFormat="1" x14ac:dyDescent="0.2">
      <c r="A663" s="157">
        <f>Input!A663</f>
        <v>8717</v>
      </c>
      <c r="B663" s="157" t="str">
        <f>Input!B663</f>
        <v>Hu1-13</v>
      </c>
      <c r="C663" s="158">
        <f>Calc!O663*1000</f>
        <v>13711.768027451664</v>
      </c>
      <c r="D663" s="158">
        <f>Calc!P663*1000</f>
        <v>1.4625125180061072</v>
      </c>
      <c r="E663" s="158">
        <f>Calc!X663</f>
        <v>0.87822866559410573</v>
      </c>
      <c r="F663" s="158">
        <f>Calc!Y663</f>
        <v>3.4863083998338583E-3</v>
      </c>
      <c r="G663" s="158">
        <f>Calc!AN663</f>
        <v>1.0052726888269419</v>
      </c>
      <c r="H663" s="158">
        <f>Calc!AO663</f>
        <v>1.7744022966356375E-3</v>
      </c>
      <c r="I663" s="159">
        <f>Calc!AH663</f>
        <v>47959.155263758905</v>
      </c>
      <c r="J663" s="159">
        <f>Calc!AI663</f>
        <v>208.29263713883978</v>
      </c>
      <c r="K663" s="160">
        <f>Calc!AJ663</f>
        <v>-0.84646673553567808</v>
      </c>
      <c r="L663" s="160">
        <f>Calc!AK663</f>
        <v>1.4710104385920539</v>
      </c>
      <c r="M663" s="158" t="str">
        <f>Calc!AP663</f>
        <v>Out of range</v>
      </c>
      <c r="N663" s="158" t="e">
        <f>Calc!AQ663</f>
        <v>#VALUE!</v>
      </c>
      <c r="O663" s="158" t="str">
        <f>Calc!AW663</f>
        <v>Out of range</v>
      </c>
      <c r="P663" s="158">
        <f>Calc!AX663</f>
        <v>0</v>
      </c>
      <c r="Q663" s="160" t="e">
        <f>Calc!BB663</f>
        <v>#VALUE!</v>
      </c>
      <c r="R663" s="160" t="e">
        <f>Calc!BC663</f>
        <v>#VALUE!</v>
      </c>
      <c r="S663" s="157">
        <f>Input!E663</f>
        <v>0</v>
      </c>
      <c r="T663" s="158"/>
      <c r="U663" s="158"/>
      <c r="V663" s="158"/>
      <c r="W663" s="158"/>
      <c r="X663" s="160"/>
      <c r="Y663" s="160"/>
    </row>
    <row r="664" spans="1:25" x14ac:dyDescent="0.2">
      <c r="A664" s="1">
        <f>Input!A664</f>
        <v>8902</v>
      </c>
      <c r="B664" s="1" t="str">
        <f>Input!B664</f>
        <v>M6_1_57-8.4</v>
      </c>
      <c r="C664" s="99">
        <f>Calc!O664*1000</f>
        <v>4826.5864088797625</v>
      </c>
      <c r="D664" s="99">
        <f>Calc!P664*1000</f>
        <v>0.26969477406150372</v>
      </c>
      <c r="E664" s="99">
        <f>Calc!X664</f>
        <v>0.46840618567838355</v>
      </c>
      <c r="F664" s="99">
        <f>Calc!Y664</f>
        <v>7.0760193912576953E-4</v>
      </c>
      <c r="G664" s="99">
        <f>Calc!AN664</f>
        <v>0.27550121189150628</v>
      </c>
      <c r="H664" s="5">
        <f>Calc!AO664</f>
        <v>4.9794298971129938E-4</v>
      </c>
      <c r="I664" s="8">
        <f>Calc!AH664</f>
        <v>8729.0865459667748</v>
      </c>
      <c r="J664" s="8">
        <f>Calc!AI664</f>
        <v>20.556378258024957</v>
      </c>
      <c r="K664" s="77">
        <f>Calc!AJ664</f>
        <v>196.11549165477871</v>
      </c>
      <c r="L664" s="77">
        <f>Calc!AK664</f>
        <v>0.53207909548247567</v>
      </c>
      <c r="M664" s="99">
        <f>Calc!AP664</f>
        <v>28.377700000000001</v>
      </c>
      <c r="N664" s="99">
        <f>Calc!AQ664</f>
        <v>5.1900000000000002E-2</v>
      </c>
      <c r="O664" s="99">
        <f>Calc!AW664</f>
        <v>28.375599999999999</v>
      </c>
      <c r="P664" s="99">
        <f>Calc!AX664</f>
        <v>5.7401950200000003E-2</v>
      </c>
      <c r="Q664" s="77">
        <f>Calc!BB664</f>
        <v>212.49143615632696</v>
      </c>
      <c r="R664" s="77">
        <f>Calc!BC664</f>
        <v>0.57753830781955073</v>
      </c>
      <c r="S664" s="1">
        <f>Input!E664</f>
        <v>8.4</v>
      </c>
      <c r="T664" s="99"/>
      <c r="U664" s="99"/>
      <c r="V664" s="99"/>
      <c r="W664" s="99"/>
      <c r="X664" s="77"/>
      <c r="Y664" s="77"/>
    </row>
    <row r="665" spans="1:25" s="157" customFormat="1" x14ac:dyDescent="0.2">
      <c r="A665" s="157">
        <f>Input!A665</f>
        <v>8717</v>
      </c>
      <c r="B665" s="157" t="str">
        <f>Input!B665</f>
        <v>Hu1-13</v>
      </c>
      <c r="C665" s="158">
        <f>Calc!O665*1000</f>
        <v>13712.108308418725</v>
      </c>
      <c r="D665" s="158">
        <f>Calc!P665*1000</f>
        <v>1.2273951987630138</v>
      </c>
      <c r="E665" s="158">
        <f>Calc!X665</f>
        <v>0.88513495077092974</v>
      </c>
      <c r="F665" s="158">
        <f>Calc!Y665</f>
        <v>3.4628593257263612E-3</v>
      </c>
      <c r="G665" s="158">
        <f>Calc!AN665</f>
        <v>1.0073206233725551</v>
      </c>
      <c r="H665" s="158">
        <f>Calc!AO665</f>
        <v>2.2112465950161835E-3</v>
      </c>
      <c r="I665" s="159">
        <f>Calc!AH665</f>
        <v>47683.075929634848</v>
      </c>
      <c r="J665" s="159">
        <f>Calc!AI665</f>
        <v>213.86484334527486</v>
      </c>
      <c r="K665" s="160">
        <f>Calc!AJ665</f>
        <v>1.9471807468207647</v>
      </c>
      <c r="L665" s="160">
        <f>Calc!AK665</f>
        <v>1.1773027194969956</v>
      </c>
      <c r="M665" s="158" t="str">
        <f>Calc!AP665</f>
        <v>Out of range</v>
      </c>
      <c r="N665" s="158" t="e">
        <f>Calc!AQ665</f>
        <v>#VALUE!</v>
      </c>
      <c r="O665" s="158" t="str">
        <f>Calc!AW665</f>
        <v>Out of range</v>
      </c>
      <c r="P665" s="158">
        <f>Calc!AX665</f>
        <v>127.6608155505</v>
      </c>
      <c r="Q665" s="160" t="e">
        <f>Calc!BB665</f>
        <v>#VALUE!</v>
      </c>
      <c r="R665" s="160" t="e">
        <f>Calc!BC665</f>
        <v>#VALUE!</v>
      </c>
      <c r="S665" s="157">
        <f>Input!E665</f>
        <v>0</v>
      </c>
      <c r="T665" s="158"/>
      <c r="U665" s="158"/>
      <c r="V665" s="158"/>
      <c r="W665" s="158"/>
      <c r="X665" s="160"/>
      <c r="Y665" s="160"/>
    </row>
    <row r="667" spans="1:25" x14ac:dyDescent="0.2">
      <c r="A667" s="56"/>
      <c r="B667" s="56"/>
      <c r="C667" s="106"/>
      <c r="D667" s="106"/>
      <c r="E667" s="106"/>
      <c r="F667" s="106"/>
      <c r="G667" s="106"/>
      <c r="H667" s="106"/>
      <c r="I667" s="72"/>
      <c r="J667" s="72"/>
      <c r="K667" s="107"/>
      <c r="L667" s="107"/>
      <c r="M667" s="106"/>
      <c r="N667" s="106"/>
      <c r="O667" s="106"/>
      <c r="P667" s="106"/>
      <c r="Q667" s="107"/>
      <c r="R667" s="107"/>
      <c r="S667" s="56"/>
    </row>
    <row r="668" spans="1:25" x14ac:dyDescent="0.2">
      <c r="A668" s="56"/>
      <c r="B668" s="56"/>
      <c r="C668" s="106"/>
      <c r="D668" s="106"/>
      <c r="E668" s="106"/>
      <c r="F668" s="106"/>
      <c r="G668" s="106"/>
      <c r="H668" s="70"/>
      <c r="I668" s="72"/>
      <c r="J668" s="72"/>
      <c r="K668" s="107"/>
      <c r="L668" s="107"/>
      <c r="M668" s="106"/>
      <c r="N668" s="106"/>
      <c r="O668" s="106"/>
      <c r="P668" s="106"/>
      <c r="Q668" s="107"/>
      <c r="R668" s="107"/>
      <c r="S668" s="56"/>
      <c r="T668" s="106"/>
      <c r="U668" s="106"/>
      <c r="V668" s="106"/>
      <c r="W668" s="106"/>
      <c r="X668" s="107"/>
      <c r="Y668" s="107"/>
    </row>
    <row r="669" spans="1:25" x14ac:dyDescent="0.2">
      <c r="A669" s="56"/>
      <c r="B669" s="56"/>
      <c r="C669" s="106"/>
      <c r="D669" s="106"/>
      <c r="E669" s="106"/>
      <c r="F669" s="106"/>
      <c r="G669" s="106"/>
      <c r="H669" s="106"/>
      <c r="I669" s="72"/>
      <c r="J669" s="72"/>
      <c r="K669" s="107"/>
      <c r="L669" s="107"/>
      <c r="M669" s="106"/>
      <c r="N669" s="106"/>
      <c r="O669" s="106"/>
      <c r="P669" s="106"/>
      <c r="Q669" s="107"/>
      <c r="R669" s="107"/>
      <c r="S669" s="56"/>
      <c r="T669" s="106"/>
      <c r="U669" s="106"/>
      <c r="V669" s="106"/>
      <c r="W669" s="106"/>
      <c r="X669" s="107"/>
      <c r="Y669" s="107"/>
    </row>
    <row r="670" spans="1:25" x14ac:dyDescent="0.2">
      <c r="A670" s="56"/>
      <c r="B670" s="56"/>
      <c r="C670" s="106"/>
      <c r="D670" s="106"/>
      <c r="E670" s="106"/>
      <c r="F670" s="106"/>
      <c r="G670" s="106"/>
      <c r="H670" s="70"/>
      <c r="I670" s="72"/>
      <c r="J670" s="72"/>
      <c r="K670" s="107"/>
      <c r="L670" s="107"/>
      <c r="M670" s="106"/>
      <c r="N670" s="106"/>
      <c r="O670" s="106"/>
      <c r="P670" s="106"/>
      <c r="Q670" s="107"/>
      <c r="R670" s="107"/>
      <c r="S670" s="56"/>
      <c r="T670" s="106"/>
      <c r="U670" s="106"/>
      <c r="V670" s="106"/>
      <c r="W670" s="106"/>
      <c r="X670" s="107"/>
      <c r="Y670" s="107"/>
    </row>
    <row r="671" spans="1:25" x14ac:dyDescent="0.2">
      <c r="A671" s="56"/>
      <c r="B671" s="56"/>
      <c r="C671" s="106"/>
      <c r="D671" s="106"/>
      <c r="E671" s="106"/>
      <c r="F671" s="106"/>
      <c r="G671" s="106"/>
      <c r="H671" s="106"/>
      <c r="I671" s="72"/>
      <c r="J671" s="72"/>
      <c r="K671" s="107"/>
      <c r="L671" s="107"/>
      <c r="M671" s="106"/>
      <c r="N671" s="106"/>
      <c r="O671" s="106"/>
      <c r="P671" s="106"/>
      <c r="Q671" s="107"/>
      <c r="R671" s="107"/>
      <c r="S671" s="56"/>
      <c r="T671" s="106"/>
      <c r="U671" s="106"/>
      <c r="V671" s="106"/>
      <c r="W671" s="106"/>
      <c r="X671" s="107"/>
      <c r="Y671" s="107"/>
    </row>
    <row r="672" spans="1:25" x14ac:dyDescent="0.2">
      <c r="A672" s="56"/>
      <c r="B672" s="56"/>
      <c r="C672" s="106"/>
      <c r="D672" s="106"/>
      <c r="E672" s="106"/>
      <c r="F672" s="106"/>
      <c r="G672" s="106"/>
      <c r="H672" s="70"/>
      <c r="I672" s="72"/>
      <c r="J672" s="72"/>
      <c r="K672" s="107"/>
      <c r="L672" s="107"/>
      <c r="M672" s="106"/>
      <c r="N672" s="106"/>
      <c r="O672" s="106"/>
      <c r="P672" s="106"/>
      <c r="Q672" s="107"/>
      <c r="R672" s="107"/>
      <c r="S672" s="56"/>
      <c r="T672" s="106"/>
      <c r="U672" s="106"/>
      <c r="V672" s="106"/>
      <c r="W672" s="106"/>
      <c r="X672" s="107"/>
      <c r="Y672" s="107"/>
    </row>
    <row r="673" spans="1:25" x14ac:dyDescent="0.2">
      <c r="A673" s="56"/>
      <c r="B673" s="56"/>
      <c r="C673" s="106"/>
      <c r="D673" s="106"/>
      <c r="E673" s="106"/>
      <c r="F673" s="106"/>
      <c r="G673" s="106"/>
      <c r="H673" s="106"/>
      <c r="I673" s="72"/>
      <c r="J673" s="72"/>
      <c r="K673" s="107"/>
      <c r="L673" s="107"/>
      <c r="M673" s="106"/>
      <c r="N673" s="106"/>
      <c r="O673" s="106"/>
      <c r="P673" s="106"/>
      <c r="Q673" s="107"/>
      <c r="R673" s="107"/>
      <c r="S673" s="56"/>
      <c r="T673" s="106"/>
      <c r="U673" s="106"/>
      <c r="V673" s="106"/>
      <c r="W673" s="106"/>
      <c r="X673" s="107"/>
      <c r="Y673" s="107"/>
    </row>
    <row r="674" spans="1:25" x14ac:dyDescent="0.2">
      <c r="A674" s="56"/>
      <c r="B674" s="56"/>
      <c r="C674" s="106"/>
      <c r="D674" s="106"/>
      <c r="E674" s="106"/>
      <c r="F674" s="106"/>
      <c r="G674" s="106"/>
      <c r="H674" s="70"/>
      <c r="I674" s="72"/>
      <c r="J674" s="72"/>
      <c r="K674" s="107"/>
      <c r="L674" s="107"/>
      <c r="M674" s="106"/>
      <c r="N674" s="106"/>
      <c r="O674" s="106"/>
      <c r="P674" s="106"/>
      <c r="Q674" s="107"/>
      <c r="R674" s="107"/>
      <c r="S674" s="56"/>
      <c r="T674" s="106"/>
      <c r="U674" s="106"/>
      <c r="V674" s="106"/>
      <c r="W674" s="106"/>
      <c r="X674" s="107"/>
      <c r="Y674" s="107"/>
    </row>
    <row r="675" spans="1:25" x14ac:dyDescent="0.2">
      <c r="A675" s="56"/>
      <c r="B675" s="56"/>
      <c r="C675" s="106"/>
      <c r="D675" s="106"/>
      <c r="E675" s="106"/>
      <c r="F675" s="106"/>
      <c r="G675" s="106"/>
      <c r="H675" s="106"/>
      <c r="I675" s="72"/>
      <c r="J675" s="72"/>
      <c r="K675" s="107"/>
      <c r="L675" s="107"/>
      <c r="M675" s="106"/>
      <c r="N675" s="106"/>
      <c r="O675" s="106"/>
      <c r="P675" s="106"/>
      <c r="Q675" s="107"/>
      <c r="R675" s="107"/>
      <c r="S675" s="56"/>
      <c r="T675" s="106"/>
      <c r="U675" s="106"/>
      <c r="V675" s="106"/>
      <c r="W675" s="106"/>
      <c r="X675" s="107"/>
      <c r="Y675" s="107"/>
    </row>
    <row r="676" spans="1:25" x14ac:dyDescent="0.2">
      <c r="A676" s="56"/>
      <c r="B676" s="56"/>
      <c r="C676" s="106"/>
      <c r="D676" s="106"/>
      <c r="E676" s="106"/>
      <c r="F676" s="106"/>
      <c r="G676" s="106"/>
      <c r="H676" s="70"/>
      <c r="I676" s="72"/>
      <c r="J676" s="72"/>
      <c r="K676" s="107"/>
      <c r="L676" s="107"/>
      <c r="M676" s="106"/>
      <c r="N676" s="106"/>
      <c r="O676" s="106"/>
      <c r="P676" s="106"/>
      <c r="Q676" s="107"/>
      <c r="R676" s="107"/>
      <c r="S676" s="56"/>
      <c r="T676" s="106"/>
      <c r="U676" s="106"/>
      <c r="V676" s="106"/>
      <c r="W676" s="106"/>
      <c r="X676" s="107"/>
      <c r="Y676" s="107"/>
    </row>
    <row r="677" spans="1:25" x14ac:dyDescent="0.2">
      <c r="A677" s="56"/>
      <c r="B677" s="56"/>
      <c r="C677" s="106"/>
      <c r="D677" s="106"/>
      <c r="E677" s="106"/>
      <c r="F677" s="106"/>
      <c r="G677" s="106"/>
      <c r="H677" s="106"/>
      <c r="I677" s="72"/>
      <c r="J677" s="72"/>
      <c r="K677" s="107"/>
      <c r="L677" s="107"/>
      <c r="M677" s="106"/>
      <c r="N677" s="106"/>
      <c r="O677" s="106"/>
      <c r="P677" s="106"/>
      <c r="Q677" s="107"/>
      <c r="R677" s="107"/>
      <c r="S677" s="56"/>
      <c r="T677" s="106"/>
      <c r="U677" s="106"/>
      <c r="V677" s="106"/>
      <c r="W677" s="106"/>
      <c r="X677" s="107"/>
      <c r="Y677" s="107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0" t="s">
        <v>89</v>
      </c>
      <c r="D1" s="15" t="s">
        <v>77</v>
      </c>
      <c r="E1" s="15" t="s">
        <v>90</v>
      </c>
      <c r="F1" s="111" t="s">
        <v>22</v>
      </c>
      <c r="G1" s="112" t="s">
        <v>6</v>
      </c>
      <c r="H1" s="113" t="s">
        <v>24</v>
      </c>
      <c r="I1" s="113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4" t="s">
        <v>91</v>
      </c>
      <c r="Q1" s="115" t="s">
        <v>51</v>
      </c>
    </row>
    <row r="2" spans="1:17" ht="18.75" thickBot="1" x14ac:dyDescent="0.35">
      <c r="A2" s="80"/>
      <c r="B2" s="80"/>
      <c r="C2" s="116"/>
      <c r="D2" s="117"/>
      <c r="E2" s="118" t="s">
        <v>92</v>
      </c>
      <c r="F2" s="111" t="s">
        <v>35</v>
      </c>
      <c r="G2" s="119" t="s">
        <v>33</v>
      </c>
      <c r="H2" s="120" t="s">
        <v>36</v>
      </c>
      <c r="I2" s="120" t="s">
        <v>37</v>
      </c>
      <c r="J2" s="105" t="s">
        <v>31</v>
      </c>
      <c r="K2" s="105" t="s">
        <v>37</v>
      </c>
      <c r="L2" s="81" t="s">
        <v>84</v>
      </c>
      <c r="M2" s="81" t="s">
        <v>85</v>
      </c>
      <c r="N2" s="105" t="s">
        <v>84</v>
      </c>
      <c r="O2" s="105" t="s">
        <v>37</v>
      </c>
      <c r="P2" s="121" t="s">
        <v>39</v>
      </c>
      <c r="Q2" s="121" t="s">
        <v>50</v>
      </c>
    </row>
    <row r="9" spans="1:17" x14ac:dyDescent="0.2">
      <c r="N9" s="122"/>
      <c r="O9" s="122"/>
    </row>
    <row r="13" spans="1:17" x14ac:dyDescent="0.2">
      <c r="N13" s="122"/>
      <c r="O13" s="122"/>
    </row>
    <row r="15" spans="1:17" x14ac:dyDescent="0.2">
      <c r="N15" s="122"/>
      <c r="O15" s="122"/>
    </row>
    <row r="17" spans="14:15" x14ac:dyDescent="0.2">
      <c r="N17" s="122"/>
      <c r="O17" s="122"/>
    </row>
    <row r="21" spans="14:15" x14ac:dyDescent="0.2">
      <c r="N21" s="122"/>
      <c r="O21" s="122"/>
    </row>
    <row r="25" spans="14:15" x14ac:dyDescent="0.2">
      <c r="N25" s="122"/>
      <c r="O25" s="122"/>
    </row>
    <row r="29" spans="14:15" x14ac:dyDescent="0.2">
      <c r="N29" s="122"/>
      <c r="O29" s="122"/>
    </row>
    <row r="33" spans="14:15" x14ac:dyDescent="0.2">
      <c r="N33" s="122"/>
      <c r="O33" s="122"/>
    </row>
    <row r="34" spans="14:15" x14ac:dyDescent="0.2">
      <c r="N34" s="122"/>
      <c r="O34" s="122"/>
    </row>
    <row r="37" spans="14:15" x14ac:dyDescent="0.2">
      <c r="N37" s="122"/>
      <c r="O37" s="122"/>
    </row>
    <row r="41" spans="14:15" x14ac:dyDescent="0.2">
      <c r="N41" s="122"/>
      <c r="O41" s="122"/>
    </row>
    <row r="45" spans="14:15" x14ac:dyDescent="0.2">
      <c r="N45" s="122"/>
      <c r="O45" s="122"/>
    </row>
    <row r="49" spans="14:15" x14ac:dyDescent="0.2">
      <c r="N49" s="122"/>
      <c r="O49" s="122"/>
    </row>
    <row r="53" spans="14:15" x14ac:dyDescent="0.2">
      <c r="N53" s="122"/>
      <c r="O53" s="122"/>
    </row>
    <row r="57" spans="14:15" x14ac:dyDescent="0.2">
      <c r="N57" s="122"/>
      <c r="O57" s="122"/>
    </row>
    <row r="59" spans="14:15" x14ac:dyDescent="0.2">
      <c r="N59" s="122"/>
      <c r="O59" s="122"/>
    </row>
    <row r="63" spans="14:15" x14ac:dyDescent="0.2">
      <c r="N63" s="122"/>
      <c r="O63" s="122"/>
    </row>
    <row r="65" spans="14:15" x14ac:dyDescent="0.2">
      <c r="N65" s="122"/>
      <c r="O65" s="122"/>
    </row>
    <row r="69" spans="14:15" x14ac:dyDescent="0.2">
      <c r="N69" s="122"/>
      <c r="O69" s="122"/>
    </row>
    <row r="73" spans="14:15" x14ac:dyDescent="0.2">
      <c r="N73" s="122"/>
      <c r="O73" s="122"/>
    </row>
    <row r="74" spans="14:15" x14ac:dyDescent="0.2">
      <c r="N74" s="122"/>
      <c r="O74" s="122"/>
    </row>
    <row r="78" spans="14:15" x14ac:dyDescent="0.2">
      <c r="N78" s="122"/>
      <c r="O78" s="122"/>
    </row>
    <row r="82" spans="14:15" x14ac:dyDescent="0.2">
      <c r="N82" s="122"/>
      <c r="O82" s="122"/>
    </row>
    <row r="86" spans="14:15" x14ac:dyDescent="0.2">
      <c r="N86" s="122"/>
      <c r="O86" s="122"/>
    </row>
    <row r="88" spans="14:15" x14ac:dyDescent="0.2">
      <c r="N88" s="122"/>
      <c r="O88" s="122"/>
    </row>
    <row r="92" spans="14:15" x14ac:dyDescent="0.2">
      <c r="N92" s="122"/>
      <c r="O92" s="122"/>
    </row>
    <row r="96" spans="14:15" x14ac:dyDescent="0.2">
      <c r="N96" s="122"/>
      <c r="O96" s="122"/>
    </row>
    <row r="100" spans="14:15" x14ac:dyDescent="0.2">
      <c r="N100" s="122"/>
      <c r="O100" s="122"/>
    </row>
    <row r="104" spans="14:15" x14ac:dyDescent="0.2">
      <c r="N104" s="122"/>
      <c r="O104" s="122"/>
    </row>
    <row r="108" spans="14:15" x14ac:dyDescent="0.2">
      <c r="N108" s="122"/>
      <c r="O108" s="122"/>
    </row>
    <row r="112" spans="14:15" x14ac:dyDescent="0.2">
      <c r="N112" s="122"/>
      <c r="O112" s="122"/>
    </row>
    <row r="116" spans="14:15" x14ac:dyDescent="0.2">
      <c r="N116" s="122"/>
      <c r="O116" s="122"/>
    </row>
    <row r="120" spans="14:15" x14ac:dyDescent="0.2">
      <c r="N120" s="122"/>
      <c r="O120" s="122"/>
    </row>
    <row r="122" spans="14:15" x14ac:dyDescent="0.2">
      <c r="N122" s="122"/>
      <c r="O122" s="122"/>
    </row>
    <row r="126" spans="14:15" x14ac:dyDescent="0.2">
      <c r="N126" s="122"/>
      <c r="O126" s="122"/>
    </row>
    <row r="130" spans="14:15" x14ac:dyDescent="0.2">
      <c r="N130" s="122"/>
      <c r="O130" s="122"/>
    </row>
    <row r="135" spans="14:15" x14ac:dyDescent="0.2">
      <c r="N135" s="122"/>
      <c r="O135" s="122"/>
    </row>
    <row r="137" spans="14:15" x14ac:dyDescent="0.2">
      <c r="N137" s="122"/>
      <c r="O137" s="122"/>
    </row>
    <row r="141" spans="14:15" x14ac:dyDescent="0.2">
      <c r="N141" s="122"/>
      <c r="O141" s="122"/>
    </row>
    <row r="145" spans="14:15" x14ac:dyDescent="0.2">
      <c r="N145" s="122"/>
      <c r="O145" s="122"/>
    </row>
    <row r="149" spans="14:15" x14ac:dyDescent="0.2">
      <c r="N149" s="122"/>
      <c r="O149" s="122"/>
    </row>
    <row r="154" spans="14:15" x14ac:dyDescent="0.2">
      <c r="N154" s="122"/>
      <c r="O154" s="122"/>
    </row>
    <row r="156" spans="14:15" x14ac:dyDescent="0.2">
      <c r="N156" s="122"/>
      <c r="O156" s="122"/>
    </row>
    <row r="160" spans="14:15" x14ac:dyDescent="0.2">
      <c r="N160" s="122"/>
      <c r="O160" s="122"/>
    </row>
    <row r="164" spans="14:15" x14ac:dyDescent="0.2">
      <c r="N164" s="122"/>
      <c r="O164" s="122"/>
    </row>
    <row r="168" spans="14:15" x14ac:dyDescent="0.2">
      <c r="N168" s="122"/>
      <c r="O168" s="122"/>
    </row>
    <row r="172" spans="14:15" x14ac:dyDescent="0.2">
      <c r="N172" s="122"/>
      <c r="O172" s="122"/>
    </row>
    <row r="176" spans="14:15" x14ac:dyDescent="0.2">
      <c r="N176" s="122"/>
      <c r="O176" s="122"/>
    </row>
    <row r="180" spans="14:15" x14ac:dyDescent="0.2">
      <c r="N180" s="122"/>
      <c r="O180" s="122"/>
    </row>
    <row r="184" spans="14:15" x14ac:dyDescent="0.2">
      <c r="N184" s="122"/>
      <c r="O184" s="122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2018-08-14T09:54:57Z</dcterms:modified>
</cp:coreProperties>
</file>